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Общая\УПРАВЛЕНИЕ ЭКОНОМИКИ\Мороз О.Е\Отчет о реализации МП 2014 год\"/>
    </mc:Choice>
  </mc:AlternateContent>
  <bookViews>
    <workbookView xWindow="0" yWindow="300" windowWidth="15450" windowHeight="11550" activeTab="1"/>
  </bookViews>
  <sheets>
    <sheet name="2014 год" sheetId="1" r:id="rId1"/>
    <sheet name="для размещения на сайте" sheetId="2" r:id="rId2"/>
  </sheets>
  <definedNames>
    <definedName name="_xlnm.Print_Titles" localSheetId="0">'2014 год'!$3:$5</definedName>
    <definedName name="_xlnm.Print_Titles" localSheetId="1">'для размещения на сайте'!$3:$4</definedName>
    <definedName name="_xlnm.Print_Area" localSheetId="0">'2014 год'!$A$1:$AF$1873</definedName>
    <definedName name="_xlnm.Print_Area" localSheetId="1">'для размещения на сайте'!$A$1:$F$610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5" i="1" l="1"/>
  <c r="AE32" i="1"/>
  <c r="AE30" i="1"/>
  <c r="AC30" i="1"/>
  <c r="Y30" i="1"/>
  <c r="W30" i="1"/>
  <c r="U30" i="1"/>
  <c r="S30" i="1"/>
  <c r="Q30" i="1"/>
  <c r="O30" i="1"/>
  <c r="K30" i="1"/>
  <c r="I30" i="1"/>
  <c r="Q1561" i="1"/>
  <c r="P1561" i="1"/>
  <c r="N1561" i="1"/>
  <c r="L1561" i="1"/>
  <c r="AE1056" i="1"/>
  <c r="D239" i="2" l="1"/>
  <c r="C239" i="2"/>
  <c r="D314" i="2"/>
  <c r="C314" i="2"/>
  <c r="C278" i="2"/>
  <c r="D278" i="2"/>
  <c r="E600" i="2"/>
  <c r="E590" i="2"/>
  <c r="E589" i="2"/>
  <c r="E588" i="2"/>
  <c r="E587" i="2"/>
  <c r="E586" i="2"/>
  <c r="E585" i="2"/>
  <c r="E583" i="2"/>
  <c r="D576" i="2"/>
  <c r="C576" i="2"/>
  <c r="E582" i="2"/>
  <c r="E581" i="2"/>
  <c r="E580" i="2"/>
  <c r="E579" i="2"/>
  <c r="E578" i="2"/>
  <c r="E577" i="2"/>
  <c r="E568" i="2"/>
  <c r="D558" i="2"/>
  <c r="C558" i="2"/>
  <c r="E560" i="2"/>
  <c r="E559" i="2"/>
  <c r="E535" i="2"/>
  <c r="E532" i="2"/>
  <c r="E528" i="2"/>
  <c r="E527" i="2"/>
  <c r="E526" i="2"/>
  <c r="E516" i="2"/>
  <c r="E514" i="2"/>
  <c r="E513" i="2"/>
  <c r="E512" i="2"/>
  <c r="E511" i="2"/>
  <c r="E508" i="2"/>
  <c r="E507" i="2"/>
  <c r="E506" i="2"/>
  <c r="E503" i="2"/>
  <c r="E502" i="2"/>
  <c r="E501" i="2"/>
  <c r="E500" i="2"/>
  <c r="E499" i="2"/>
  <c r="E498" i="2"/>
  <c r="E497" i="2"/>
  <c r="E496" i="2"/>
  <c r="E493" i="2"/>
  <c r="E492" i="2"/>
  <c r="E491" i="2"/>
  <c r="E490" i="2"/>
  <c r="E486" i="2"/>
  <c r="E487" i="2"/>
  <c r="E485" i="2"/>
  <c r="E484" i="2"/>
  <c r="E483" i="2"/>
  <c r="E482" i="2"/>
  <c r="E481" i="2"/>
  <c r="E480" i="2"/>
  <c r="E479" i="2"/>
  <c r="E478" i="2"/>
  <c r="E468" i="2"/>
  <c r="E467" i="2"/>
  <c r="E466" i="2"/>
  <c r="E463" i="2"/>
  <c r="E462" i="2"/>
  <c r="E459" i="2"/>
  <c r="E455" i="2"/>
  <c r="E450" i="2"/>
  <c r="E447" i="2"/>
  <c r="E445" i="2"/>
  <c r="E442" i="2"/>
  <c r="E437" i="2"/>
  <c r="E435" i="2"/>
  <c r="E433" i="2"/>
  <c r="E432" i="2"/>
  <c r="E431" i="2"/>
  <c r="D428" i="2"/>
  <c r="C428" i="2"/>
  <c r="E430" i="2"/>
  <c r="E429" i="2"/>
  <c r="E417" i="2"/>
  <c r="E416" i="2"/>
  <c r="E415" i="2"/>
  <c r="E413" i="2"/>
  <c r="E410" i="2"/>
  <c r="E401" i="2"/>
  <c r="E398" i="2"/>
  <c r="E397" i="2"/>
  <c r="E395" i="2"/>
  <c r="E394" i="2"/>
  <c r="E393" i="2"/>
  <c r="E392" i="2"/>
  <c r="E391" i="2"/>
  <c r="E390" i="2"/>
  <c r="E389" i="2"/>
  <c r="D367" i="2"/>
  <c r="E366" i="2"/>
  <c r="E365" i="2"/>
  <c r="E341" i="2"/>
  <c r="E329" i="2"/>
  <c r="E328" i="2"/>
  <c r="E325" i="2"/>
  <c r="E324" i="2"/>
  <c r="E319" i="2"/>
  <c r="E315" i="2"/>
  <c r="E312" i="2"/>
  <c r="E311" i="2"/>
  <c r="E310" i="2"/>
  <c r="E307" i="2"/>
  <c r="E304" i="2"/>
  <c r="E303" i="2"/>
  <c r="C283" i="2"/>
  <c r="E293" i="2"/>
  <c r="E292" i="2"/>
  <c r="E288" i="2"/>
  <c r="E287" i="2"/>
  <c r="E285" i="2"/>
  <c r="E281" i="2"/>
  <c r="E280" i="2"/>
  <c r="E260" i="2"/>
  <c r="E259" i="2"/>
  <c r="E258" i="2"/>
  <c r="E253" i="2"/>
  <c r="E250" i="2"/>
  <c r="E242" i="2"/>
  <c r="E240" i="2"/>
  <c r="E238" i="2"/>
  <c r="E235" i="2"/>
  <c r="E232" i="2"/>
  <c r="E231" i="2"/>
  <c r="E223" i="2"/>
  <c r="E220" i="2"/>
  <c r="E218" i="2"/>
  <c r="E216" i="2"/>
  <c r="E214" i="2"/>
  <c r="E211" i="2"/>
  <c r="E208" i="2"/>
  <c r="E205" i="2"/>
  <c r="E204" i="2"/>
  <c r="E203" i="2"/>
  <c r="E201" i="2"/>
  <c r="E200" i="2"/>
  <c r="D147" i="2"/>
  <c r="D143" i="2"/>
  <c r="D178" i="2"/>
  <c r="E186" i="2"/>
  <c r="E185" i="2"/>
  <c r="E184" i="2"/>
  <c r="E180" i="2"/>
  <c r="E177" i="2"/>
  <c r="E174" i="2"/>
  <c r="E173" i="2"/>
  <c r="E169" i="2"/>
  <c r="E168" i="2"/>
  <c r="E164" i="2"/>
  <c r="E163" i="2"/>
  <c r="E159" i="2"/>
  <c r="E158" i="2"/>
  <c r="E155" i="2"/>
  <c r="E154" i="2"/>
  <c r="E151" i="2"/>
  <c r="E149" i="2"/>
  <c r="E146" i="2"/>
  <c r="E145" i="2"/>
  <c r="E120" i="2"/>
  <c r="E119" i="2"/>
  <c r="E118" i="2"/>
  <c r="E117" i="2"/>
  <c r="D86" i="2"/>
  <c r="C86" i="2"/>
  <c r="D11" i="2"/>
  <c r="E81" i="2"/>
  <c r="E67" i="2"/>
  <c r="E66" i="2"/>
  <c r="E61" i="2"/>
  <c r="E57" i="2"/>
  <c r="E54" i="2"/>
  <c r="E53" i="2"/>
  <c r="E52" i="2"/>
  <c r="E51" i="2"/>
  <c r="E50" i="2"/>
  <c r="E49" i="2"/>
  <c r="E42" i="2"/>
  <c r="E43" i="2"/>
  <c r="E44" i="2"/>
  <c r="E428" i="2" l="1"/>
  <c r="D7" i="2"/>
  <c r="D20" i="2"/>
  <c r="C20" i="2"/>
  <c r="E39" i="2"/>
  <c r="E38" i="2"/>
  <c r="E37" i="2"/>
  <c r="E36" i="2"/>
  <c r="E34" i="2"/>
  <c r="E33" i="2"/>
  <c r="E32" i="2"/>
  <c r="E31" i="2"/>
  <c r="E28" i="2"/>
  <c r="E27" i="2"/>
  <c r="E26" i="2"/>
  <c r="E25" i="2"/>
  <c r="E24" i="2"/>
  <c r="E23" i="2"/>
  <c r="E22" i="2"/>
  <c r="E21" i="2"/>
  <c r="E19" i="2"/>
  <c r="E18" i="2"/>
  <c r="E17" i="2"/>
  <c r="E16" i="2"/>
  <c r="E14" i="2"/>
  <c r="E13" i="2"/>
  <c r="E12" i="2"/>
  <c r="D599" i="2"/>
  <c r="D598" i="2" s="1"/>
  <c r="D597" i="2" s="1"/>
  <c r="D601" i="2" s="1"/>
  <c r="C599" i="2"/>
  <c r="C598" i="2" s="1"/>
  <c r="C597" i="2" s="1"/>
  <c r="C601" i="2" s="1"/>
  <c r="C534" i="2"/>
  <c r="C533" i="2" s="1"/>
  <c r="D515" i="2"/>
  <c r="C515" i="2"/>
  <c r="D510" i="2"/>
  <c r="D509" i="2" s="1"/>
  <c r="C510" i="2"/>
  <c r="C509" i="2" s="1"/>
  <c r="D446" i="2"/>
  <c r="C446" i="2"/>
  <c r="D444" i="2"/>
  <c r="C444" i="2"/>
  <c r="D438" i="2"/>
  <c r="C436" i="2"/>
  <c r="C411" i="2"/>
  <c r="D408" i="2"/>
  <c r="C408" i="2"/>
  <c r="D376" i="2"/>
  <c r="D336" i="2"/>
  <c r="D269" i="2"/>
  <c r="E256" i="2"/>
  <c r="E255" i="2"/>
  <c r="C252" i="2"/>
  <c r="D249" i="2"/>
  <c r="E219" i="2"/>
  <c r="C210" i="2"/>
  <c r="C207" i="2"/>
  <c r="C206" i="2" s="1"/>
  <c r="E197" i="2"/>
  <c r="E130" i="2"/>
  <c r="D130" i="2"/>
  <c r="C130" i="2"/>
  <c r="D125" i="2"/>
  <c r="E121" i="2"/>
  <c r="D121" i="2"/>
  <c r="C121" i="2"/>
  <c r="C104" i="2"/>
  <c r="C91" i="2"/>
  <c r="C90" i="2" s="1"/>
  <c r="D91" i="2"/>
  <c r="D90" i="2" s="1"/>
  <c r="C75" i="2"/>
  <c r="C74" i="2" s="1"/>
  <c r="E75" i="2"/>
  <c r="D494" i="2" l="1"/>
  <c r="C494" i="2"/>
  <c r="E494" i="2" s="1"/>
  <c r="C563" i="2"/>
  <c r="D488" i="2"/>
  <c r="C488" i="2"/>
  <c r="C505" i="2"/>
  <c r="C504" i="2" s="1"/>
  <c r="D505" i="2"/>
  <c r="D504" i="2" s="1"/>
  <c r="E296" i="2"/>
  <c r="E90" i="2"/>
  <c r="E332" i="2"/>
  <c r="E20" i="2"/>
  <c r="E408" i="2"/>
  <c r="D379" i="2"/>
  <c r="C379" i="2"/>
  <c r="E601" i="2"/>
  <c r="C249" i="2"/>
  <c r="C248" i="2" s="1"/>
  <c r="E298" i="2"/>
  <c r="E83" i="2"/>
  <c r="C175" i="2"/>
  <c r="D443" i="2"/>
  <c r="E246" i="2"/>
  <c r="C561" i="2"/>
  <c r="C132" i="2"/>
  <c r="D175" i="2"/>
  <c r="C199" i="2"/>
  <c r="D364" i="2"/>
  <c r="D348" i="2" s="1"/>
  <c r="C7" i="2"/>
  <c r="C135" i="2"/>
  <c r="C147" i="2"/>
  <c r="D55" i="2"/>
  <c r="D59" i="2"/>
  <c r="D58" i="2" s="1"/>
  <c r="E139" i="2"/>
  <c r="E140" i="2"/>
  <c r="D313" i="2"/>
  <c r="C64" i="2"/>
  <c r="C63" i="2" s="1"/>
  <c r="C100" i="2"/>
  <c r="C99" i="2" s="1"/>
  <c r="E196" i="2"/>
  <c r="D207" i="2"/>
  <c r="D206" i="2" s="1"/>
  <c r="C230" i="2"/>
  <c r="C234" i="2"/>
  <c r="C257" i="2"/>
  <c r="C251" i="2" s="1"/>
  <c r="E339" i="2"/>
  <c r="C443" i="2"/>
  <c r="C438" i="2"/>
  <c r="E550" i="2"/>
  <c r="E574" i="2"/>
  <c r="C584" i="2"/>
  <c r="C11" i="2"/>
  <c r="C59" i="2"/>
  <c r="D30" i="2"/>
  <c r="E70" i="2"/>
  <c r="D64" i="2"/>
  <c r="C79" i="2"/>
  <c r="C78" i="2" s="1"/>
  <c r="C93" i="2" s="1"/>
  <c r="E85" i="2"/>
  <c r="E95" i="2"/>
  <c r="C125" i="2"/>
  <c r="D132" i="2"/>
  <c r="E138" i="2"/>
  <c r="D161" i="2"/>
  <c r="D166" i="2"/>
  <c r="C182" i="2"/>
  <c r="C181" i="2" s="1"/>
  <c r="D75" i="2"/>
  <c r="D74" i="2" s="1"/>
  <c r="E92" i="2"/>
  <c r="E91" i="2" s="1"/>
  <c r="E110" i="2"/>
  <c r="C143" i="2"/>
  <c r="C194" i="2"/>
  <c r="C282" i="2"/>
  <c r="E252" i="2"/>
  <c r="E222" i="2"/>
  <c r="E234" i="2"/>
  <c r="E237" i="2"/>
  <c r="D248" i="2"/>
  <c r="C269" i="2"/>
  <c r="E344" i="2"/>
  <c r="E378" i="2"/>
  <c r="C376" i="2"/>
  <c r="E376" i="2" s="1"/>
  <c r="C339" i="2"/>
  <c r="D339" i="2"/>
  <c r="D342" i="2" s="1"/>
  <c r="D399" i="2"/>
  <c r="E434" i="2"/>
  <c r="C434" i="2"/>
  <c r="D434" i="2"/>
  <c r="C460" i="2"/>
  <c r="D460" i="2"/>
  <c r="D414" i="2"/>
  <c r="D449" i="2"/>
  <c r="E457" i="2"/>
  <c r="C457" i="2"/>
  <c r="D457" i="2"/>
  <c r="D530" i="2"/>
  <c r="D548" i="2"/>
  <c r="E530" i="2"/>
  <c r="C530" i="2"/>
  <c r="E509" i="2"/>
  <c r="E510" i="2"/>
  <c r="E515" i="2"/>
  <c r="C536" i="2"/>
  <c r="E599" i="2"/>
  <c r="E598" i="2" s="1"/>
  <c r="E597" i="2" s="1"/>
  <c r="E71" i="2"/>
  <c r="E69" i="2"/>
  <c r="E103" i="2"/>
  <c r="C55" i="2"/>
  <c r="E188" i="2"/>
  <c r="E191" i="2"/>
  <c r="E207" i="2"/>
  <c r="E212" i="2"/>
  <c r="E228" i="2"/>
  <c r="E403" i="2"/>
  <c r="C336" i="2"/>
  <c r="D411" i="2"/>
  <c r="E411" i="2"/>
  <c r="E444" i="2"/>
  <c r="E446" i="2"/>
  <c r="C449" i="2"/>
  <c r="C448" i="2" s="1"/>
  <c r="D536" i="2"/>
  <c r="E537" i="2"/>
  <c r="E551" i="2"/>
  <c r="E552" i="2"/>
  <c r="E553" i="2"/>
  <c r="E554" i="2"/>
  <c r="E555" i="2"/>
  <c r="E595" i="2"/>
  <c r="C243" i="2" l="1"/>
  <c r="E379" i="2"/>
  <c r="E504" i="2"/>
  <c r="D419" i="2"/>
  <c r="E488" i="2"/>
  <c r="E505" i="2"/>
  <c r="D301" i="2"/>
  <c r="D426" i="2"/>
  <c r="E380" i="2"/>
  <c r="C609" i="2"/>
  <c r="E189" i="2"/>
  <c r="E438" i="2"/>
  <c r="C372" i="2"/>
  <c r="C370" i="2" s="1"/>
  <c r="E297" i="2"/>
  <c r="E175" i="2"/>
  <c r="E265" i="2"/>
  <c r="C58" i="2"/>
  <c r="E59" i="2"/>
  <c r="E603" i="2"/>
  <c r="E317" i="2"/>
  <c r="E133" i="2"/>
  <c r="E132" i="2" s="1"/>
  <c r="C112" i="2"/>
  <c r="E128" i="2"/>
  <c r="C262" i="2"/>
  <c r="C107" i="2"/>
  <c r="C106" i="2" s="1"/>
  <c r="D252" i="2"/>
  <c r="E254" i="2"/>
  <c r="E375" i="2"/>
  <c r="D230" i="2"/>
  <c r="E230" i="2" s="1"/>
  <c r="E452" i="2"/>
  <c r="E263" i="2"/>
  <c r="E248" i="2"/>
  <c r="E226" i="2"/>
  <c r="D609" i="2"/>
  <c r="E609" i="2" s="1"/>
  <c r="C464" i="2"/>
  <c r="C469" i="2" s="1"/>
  <c r="D326" i="2"/>
  <c r="E529" i="2"/>
  <c r="E249" i="2"/>
  <c r="E241" i="2"/>
  <c r="E421" i="2"/>
  <c r="C301" i="2"/>
  <c r="D561" i="2"/>
  <c r="C342" i="2"/>
  <c r="E342" i="2" s="1"/>
  <c r="D322" i="2"/>
  <c r="E318" i="2"/>
  <c r="E443" i="2"/>
  <c r="C524" i="2"/>
  <c r="C523" i="2" s="1"/>
  <c r="C610" i="2"/>
  <c r="D610" i="2"/>
  <c r="D15" i="2"/>
  <c r="D6" i="2" s="1"/>
  <c r="C166" i="2"/>
  <c r="C165" i="2" s="1"/>
  <c r="C161" i="2"/>
  <c r="C160" i="2" s="1"/>
  <c r="E82" i="2"/>
  <c r="C414" i="2"/>
  <c r="C419" i="2" s="1"/>
  <c r="E419" i="2" s="1"/>
  <c r="C364" i="2"/>
  <c r="C348" i="2" s="1"/>
  <c r="E348" i="2" s="1"/>
  <c r="C326" i="2"/>
  <c r="C322" i="2"/>
  <c r="C607" i="2"/>
  <c r="E84" i="2"/>
  <c r="C152" i="2"/>
  <c r="E156" i="2"/>
  <c r="E558" i="2"/>
  <c r="C556" i="2"/>
  <c r="D607" i="2"/>
  <c r="E607" i="2" s="1"/>
  <c r="E549" i="2"/>
  <c r="C548" i="2"/>
  <c r="E548" i="2" s="1"/>
  <c r="D448" i="2"/>
  <c r="E448" i="2" s="1"/>
  <c r="C399" i="2"/>
  <c r="E399" i="2" s="1"/>
  <c r="E460" i="2"/>
  <c r="C290" i="2"/>
  <c r="E277" i="2"/>
  <c r="C268" i="2"/>
  <c r="C267" i="2" s="1"/>
  <c r="D210" i="2"/>
  <c r="D202" i="2"/>
  <c r="D234" i="2"/>
  <c r="D212" i="2"/>
  <c r="D182" i="2"/>
  <c r="D165" i="2"/>
  <c r="D156" i="2"/>
  <c r="E109" i="2"/>
  <c r="D107" i="2"/>
  <c r="E125" i="2"/>
  <c r="D35" i="2"/>
  <c r="D29" i="2" s="1"/>
  <c r="C15" i="2"/>
  <c r="C6" i="2" s="1"/>
  <c r="D584" i="2"/>
  <c r="E584" i="2" s="1"/>
  <c r="E557" i="2"/>
  <c r="C572" i="2"/>
  <c r="C591" i="2" s="1"/>
  <c r="D556" i="2"/>
  <c r="C426" i="2"/>
  <c r="C425" i="2" s="1"/>
  <c r="C451" i="2" s="1"/>
  <c r="E374" i="2"/>
  <c r="D305" i="2"/>
  <c r="E305" i="2"/>
  <c r="C305" i="2"/>
  <c r="D290" i="2"/>
  <c r="E279" i="2"/>
  <c r="D257" i="2"/>
  <c r="D194" i="2"/>
  <c r="D199" i="2"/>
  <c r="E195" i="2"/>
  <c r="C178" i="2"/>
  <c r="E178" i="2" s="1"/>
  <c r="D171" i="2"/>
  <c r="D160" i="2"/>
  <c r="C156" i="2"/>
  <c r="D152" i="2"/>
  <c r="E102" i="2"/>
  <c r="E100" i="2" s="1"/>
  <c r="D100" i="2"/>
  <c r="C35" i="2"/>
  <c r="C30" i="2"/>
  <c r="E30" i="2" s="1"/>
  <c r="C171" i="2"/>
  <c r="E536" i="2"/>
  <c r="D524" i="2"/>
  <c r="E521" i="2"/>
  <c r="E519" i="2"/>
  <c r="E518" i="2"/>
  <c r="E471" i="2"/>
  <c r="D464" i="2"/>
  <c r="E449" i="2"/>
  <c r="E436" i="2"/>
  <c r="D436" i="2"/>
  <c r="D387" i="2"/>
  <c r="D402" i="2" s="1"/>
  <c r="E404" i="2"/>
  <c r="E245" i="2"/>
  <c r="E295" i="2"/>
  <c r="D135" i="2"/>
  <c r="E136" i="2"/>
  <c r="E135" i="2" s="1"/>
  <c r="E116" i="2"/>
  <c r="D112" i="2"/>
  <c r="E114" i="2"/>
  <c r="E338" i="2"/>
  <c r="E336" i="2" s="1"/>
  <c r="E593" i="2"/>
  <c r="D563" i="2"/>
  <c r="E545" i="2"/>
  <c r="E564" i="2"/>
  <c r="E563" i="2" s="1"/>
  <c r="E534" i="2"/>
  <c r="E533" i="2" s="1"/>
  <c r="D534" i="2"/>
  <c r="D533" i="2" s="1"/>
  <c r="E538" i="2"/>
  <c r="E383" i="2"/>
  <c r="E385" i="2"/>
  <c r="E244" i="2"/>
  <c r="C212" i="2"/>
  <c r="C209" i="2" s="1"/>
  <c r="E115" i="2"/>
  <c r="D104" i="2"/>
  <c r="E105" i="2"/>
  <c r="C47" i="2"/>
  <c r="C46" i="2" s="1"/>
  <c r="E41" i="2"/>
  <c r="D63" i="2"/>
  <c r="E64" i="2"/>
  <c r="E147" i="2"/>
  <c r="E55" i="2"/>
  <c r="E610" i="2" l="1"/>
  <c r="C476" i="2"/>
  <c r="C475" i="2" s="1"/>
  <c r="C517" i="2" s="1"/>
  <c r="D330" i="2"/>
  <c r="E301" i="2"/>
  <c r="D275" i="2"/>
  <c r="D274" i="2" s="1"/>
  <c r="C313" i="2"/>
  <c r="E314" i="2"/>
  <c r="E313" i="2" s="1"/>
  <c r="D142" i="2"/>
  <c r="D181" i="2"/>
  <c r="E181" i="2" s="1"/>
  <c r="E182" i="2"/>
  <c r="E264" i="2"/>
  <c r="C111" i="2"/>
  <c r="C137" i="2" s="1"/>
  <c r="E112" i="2"/>
  <c r="C68" i="2"/>
  <c r="D476" i="2"/>
  <c r="D517" i="2" s="1"/>
  <c r="D79" i="2"/>
  <c r="E79" i="2" s="1"/>
  <c r="E58" i="2"/>
  <c r="D543" i="2"/>
  <c r="D542" i="2" s="1"/>
  <c r="D40" i="2"/>
  <c r="E364" i="2"/>
  <c r="D425" i="2"/>
  <c r="E425" i="2" s="1"/>
  <c r="E35" i="2"/>
  <c r="E544" i="2"/>
  <c r="E94" i="2"/>
  <c r="E166" i="2"/>
  <c r="E165" i="2" s="1"/>
  <c r="C330" i="2"/>
  <c r="E326" i="2"/>
  <c r="E562" i="2"/>
  <c r="E561" i="2" s="1"/>
  <c r="C142" i="2"/>
  <c r="E161" i="2"/>
  <c r="E160" i="2" s="1"/>
  <c r="C543" i="2"/>
  <c r="C542" i="2" s="1"/>
  <c r="C566" i="2" s="1"/>
  <c r="E15" i="2"/>
  <c r="E322" i="2"/>
  <c r="D47" i="2"/>
  <c r="E47" i="2" s="1"/>
  <c r="E414" i="2"/>
  <c r="D111" i="2"/>
  <c r="C387" i="2"/>
  <c r="C402" i="2" s="1"/>
  <c r="E402" i="2" s="1"/>
  <c r="E257" i="2"/>
  <c r="D251" i="2"/>
  <c r="D262" i="2" s="1"/>
  <c r="C29" i="2"/>
  <c r="C40" i="2" s="1"/>
  <c r="E143" i="2"/>
  <c r="E152" i="2"/>
  <c r="D170" i="2"/>
  <c r="C308" i="2"/>
  <c r="C300" i="2" s="1"/>
  <c r="C202" i="2"/>
  <c r="C193" i="2" s="1"/>
  <c r="C224" i="2" s="1"/>
  <c r="D268" i="2"/>
  <c r="C275" i="2"/>
  <c r="C274" i="2" s="1"/>
  <c r="D289" i="2"/>
  <c r="E369" i="2"/>
  <c r="C367" i="2"/>
  <c r="E546" i="2"/>
  <c r="D308" i="2"/>
  <c r="D209" i="2"/>
  <c r="E209" i="2" s="1"/>
  <c r="E210" i="2"/>
  <c r="E171" i="2"/>
  <c r="C170" i="2"/>
  <c r="E199" i="2"/>
  <c r="D193" i="2"/>
  <c r="E194" i="2"/>
  <c r="E261" i="2"/>
  <c r="D106" i="2"/>
  <c r="E107" i="2"/>
  <c r="E273" i="2"/>
  <c r="E290" i="2"/>
  <c r="E289" i="2" s="1"/>
  <c r="C289" i="2"/>
  <c r="E426" i="2"/>
  <c r="E556" i="2"/>
  <c r="E8" i="2"/>
  <c r="E11" i="2"/>
  <c r="E104" i="2"/>
  <c r="D99" i="2"/>
  <c r="D572" i="2"/>
  <c r="E575" i="2"/>
  <c r="E453" i="2"/>
  <c r="D608" i="2"/>
  <c r="E524" i="2"/>
  <c r="D523" i="2"/>
  <c r="E576" i="2"/>
  <c r="E63" i="2"/>
  <c r="E9" i="2"/>
  <c r="D283" i="2"/>
  <c r="E286" i="2"/>
  <c r="D372" i="2"/>
  <c r="E373" i="2"/>
  <c r="E565" i="2"/>
  <c r="E10" i="2"/>
  <c r="E464" i="2"/>
  <c r="D469" i="2"/>
  <c r="E330" i="2" l="1"/>
  <c r="C316" i="2"/>
  <c r="E278" i="2"/>
  <c r="D475" i="2"/>
  <c r="E475" i="2" s="1"/>
  <c r="D187" i="2"/>
  <c r="E111" i="2"/>
  <c r="E476" i="2"/>
  <c r="E547" i="2"/>
  <c r="D137" i="2"/>
  <c r="C608" i="2"/>
  <c r="E608" i="2" s="1"/>
  <c r="D78" i="2"/>
  <c r="E29" i="2"/>
  <c r="E202" i="2"/>
  <c r="E40" i="2"/>
  <c r="E142" i="2"/>
  <c r="D451" i="2"/>
  <c r="E451" i="2" s="1"/>
  <c r="C294" i="2"/>
  <c r="D46" i="2"/>
  <c r="E275" i="2"/>
  <c r="E274" i="2" s="1"/>
  <c r="E170" i="2"/>
  <c r="E543" i="2"/>
  <c r="E308" i="2"/>
  <c r="E239" i="2"/>
  <c r="D243" i="2"/>
  <c r="D300" i="2"/>
  <c r="E106" i="2"/>
  <c r="E193" i="2"/>
  <c r="D224" i="2"/>
  <c r="E367" i="2"/>
  <c r="C381" i="2"/>
  <c r="D267" i="2"/>
  <c r="E268" i="2"/>
  <c r="E267" i="2" s="1"/>
  <c r="E251" i="2"/>
  <c r="C187" i="2"/>
  <c r="C606" i="2" s="1"/>
  <c r="E469" i="2"/>
  <c r="D282" i="2"/>
  <c r="E283" i="2"/>
  <c r="E282" i="2" s="1"/>
  <c r="E523" i="2"/>
  <c r="E572" i="2"/>
  <c r="D591" i="2"/>
  <c r="E7" i="2"/>
  <c r="D566" i="2"/>
  <c r="E542" i="2"/>
  <c r="E517" i="2"/>
  <c r="E372" i="2"/>
  <c r="D370" i="2"/>
  <c r="E387" i="2"/>
  <c r="E99" i="2"/>
  <c r="D381" i="2" l="1"/>
  <c r="E381" i="2" s="1"/>
  <c r="E370" i="2"/>
  <c r="D294" i="2"/>
  <c r="E187" i="2"/>
  <c r="E78" i="2"/>
  <c r="D93" i="2"/>
  <c r="E46" i="2"/>
  <c r="D68" i="2"/>
  <c r="E68" i="2" s="1"/>
  <c r="E262" i="2"/>
  <c r="E300" i="2"/>
  <c r="D316" i="2"/>
  <c r="E224" i="2"/>
  <c r="E243" i="2"/>
  <c r="E566" i="2"/>
  <c r="E591" i="2"/>
  <c r="E137" i="2"/>
  <c r="E6" i="2"/>
  <c r="E294" i="2"/>
  <c r="D606" i="2" l="1"/>
  <c r="E606" i="2" s="1"/>
  <c r="E93" i="2"/>
  <c r="E316" i="2"/>
  <c r="E1053" i="1"/>
  <c r="E1068" i="1" l="1"/>
  <c r="E1062" i="1"/>
  <c r="E1061" i="1"/>
  <c r="E1060" i="1"/>
  <c r="E1059" i="1"/>
  <c r="E1056" i="1"/>
  <c r="E1055" i="1"/>
  <c r="E1054" i="1"/>
  <c r="C1166" i="1" l="1"/>
  <c r="B1174" i="1"/>
  <c r="B1123" i="1"/>
  <c r="I821" i="1" l="1"/>
  <c r="J821" i="1"/>
  <c r="K821" i="1"/>
  <c r="L821" i="1"/>
  <c r="M821" i="1"/>
  <c r="N821" i="1"/>
  <c r="O821" i="1"/>
  <c r="P821" i="1"/>
  <c r="Q821" i="1"/>
  <c r="R821" i="1"/>
  <c r="S821" i="1"/>
  <c r="T821" i="1"/>
  <c r="U821" i="1"/>
  <c r="V821" i="1"/>
  <c r="W821" i="1"/>
  <c r="X821" i="1"/>
  <c r="Y821" i="1"/>
  <c r="Z821" i="1"/>
  <c r="AA821" i="1"/>
  <c r="AB821" i="1"/>
  <c r="AC821" i="1"/>
  <c r="AD821" i="1"/>
  <c r="AE821" i="1"/>
  <c r="H821" i="1"/>
  <c r="I820" i="1"/>
  <c r="J820" i="1"/>
  <c r="K820" i="1"/>
  <c r="L820" i="1"/>
  <c r="M820" i="1"/>
  <c r="N820" i="1"/>
  <c r="O820" i="1"/>
  <c r="P820" i="1"/>
  <c r="Q820" i="1"/>
  <c r="R820" i="1"/>
  <c r="S820" i="1"/>
  <c r="T820" i="1"/>
  <c r="U820" i="1"/>
  <c r="V820" i="1"/>
  <c r="W820" i="1"/>
  <c r="X820" i="1"/>
  <c r="Y820" i="1"/>
  <c r="Z820" i="1"/>
  <c r="AA820" i="1"/>
  <c r="AB820" i="1"/>
  <c r="AC820" i="1"/>
  <c r="AD820" i="1"/>
  <c r="AE820" i="1"/>
  <c r="H820" i="1"/>
  <c r="I819" i="1"/>
  <c r="J819" i="1"/>
  <c r="K819" i="1"/>
  <c r="L819" i="1"/>
  <c r="M819" i="1"/>
  <c r="N819" i="1"/>
  <c r="O819" i="1"/>
  <c r="P819" i="1"/>
  <c r="Q819" i="1"/>
  <c r="R819" i="1"/>
  <c r="S819" i="1"/>
  <c r="T819" i="1"/>
  <c r="U819" i="1"/>
  <c r="V819" i="1"/>
  <c r="W819" i="1"/>
  <c r="X819" i="1"/>
  <c r="Y819" i="1"/>
  <c r="Z819" i="1"/>
  <c r="AA819" i="1"/>
  <c r="AB819" i="1"/>
  <c r="AC819" i="1"/>
  <c r="AD819" i="1"/>
  <c r="AE819" i="1"/>
  <c r="H819" i="1"/>
  <c r="I782" i="1"/>
  <c r="J782" i="1"/>
  <c r="K782" i="1"/>
  <c r="L782" i="1"/>
  <c r="M782" i="1"/>
  <c r="N782" i="1"/>
  <c r="O782" i="1"/>
  <c r="P782" i="1"/>
  <c r="Q782" i="1"/>
  <c r="R782" i="1"/>
  <c r="S782" i="1"/>
  <c r="T782" i="1"/>
  <c r="U782" i="1"/>
  <c r="V782" i="1"/>
  <c r="W782" i="1"/>
  <c r="X782" i="1"/>
  <c r="Y782" i="1"/>
  <c r="Z782" i="1"/>
  <c r="AA782" i="1"/>
  <c r="AB782" i="1"/>
  <c r="AC782" i="1"/>
  <c r="AD782" i="1"/>
  <c r="AE782" i="1"/>
  <c r="H782" i="1"/>
  <c r="I970" i="1"/>
  <c r="K970" i="1"/>
  <c r="M970" i="1"/>
  <c r="N970" i="1"/>
  <c r="O970" i="1"/>
  <c r="P970" i="1"/>
  <c r="Q970" i="1"/>
  <c r="R970" i="1"/>
  <c r="S970" i="1"/>
  <c r="T970" i="1"/>
  <c r="U970" i="1"/>
  <c r="V970" i="1"/>
  <c r="W970" i="1"/>
  <c r="X970" i="1"/>
  <c r="Y970" i="1"/>
  <c r="Z970" i="1"/>
  <c r="AA970" i="1"/>
  <c r="AB970" i="1"/>
  <c r="AC970" i="1"/>
  <c r="AD970" i="1"/>
  <c r="AE970" i="1"/>
  <c r="H970" i="1"/>
  <c r="I969" i="1"/>
  <c r="K969" i="1"/>
  <c r="L969" i="1"/>
  <c r="M969" i="1"/>
  <c r="N969" i="1"/>
  <c r="O969" i="1"/>
  <c r="Q969" i="1"/>
  <c r="R969" i="1"/>
  <c r="S969" i="1"/>
  <c r="T969" i="1"/>
  <c r="U969" i="1"/>
  <c r="V969" i="1"/>
  <c r="W969" i="1"/>
  <c r="X969" i="1"/>
  <c r="Y969" i="1"/>
  <c r="Z969" i="1"/>
  <c r="AA969" i="1"/>
  <c r="AB969" i="1"/>
  <c r="AC969" i="1"/>
  <c r="AD969" i="1"/>
  <c r="AE969" i="1"/>
  <c r="H969" i="1"/>
  <c r="I968" i="1"/>
  <c r="J968" i="1"/>
  <c r="K968" i="1"/>
  <c r="L968" i="1"/>
  <c r="M968" i="1"/>
  <c r="N968" i="1"/>
  <c r="O968" i="1"/>
  <c r="P968" i="1"/>
  <c r="Q968" i="1"/>
  <c r="R968" i="1"/>
  <c r="S968" i="1"/>
  <c r="T968" i="1"/>
  <c r="U968" i="1"/>
  <c r="V968" i="1"/>
  <c r="W968" i="1"/>
  <c r="X968" i="1"/>
  <c r="Y968" i="1"/>
  <c r="Z968" i="1"/>
  <c r="AA968" i="1"/>
  <c r="AB968" i="1"/>
  <c r="AC968" i="1"/>
  <c r="AD968" i="1"/>
  <c r="AE968" i="1"/>
  <c r="H968" i="1"/>
  <c r="I770" i="1" l="1"/>
  <c r="J770" i="1"/>
  <c r="K770" i="1"/>
  <c r="L770" i="1"/>
  <c r="M770" i="1"/>
  <c r="N770" i="1"/>
  <c r="O770" i="1"/>
  <c r="P770" i="1"/>
  <c r="Q770" i="1"/>
  <c r="R770" i="1"/>
  <c r="S770" i="1"/>
  <c r="T770" i="1"/>
  <c r="U770" i="1"/>
  <c r="V770" i="1"/>
  <c r="W770" i="1"/>
  <c r="X770" i="1"/>
  <c r="Y770" i="1"/>
  <c r="Z770" i="1"/>
  <c r="AA770" i="1"/>
  <c r="AB770" i="1"/>
  <c r="AC770" i="1"/>
  <c r="AD770" i="1"/>
  <c r="AE770" i="1"/>
  <c r="I771" i="1"/>
  <c r="J771" i="1"/>
  <c r="K771" i="1"/>
  <c r="L771" i="1"/>
  <c r="M771" i="1"/>
  <c r="N771" i="1"/>
  <c r="O771" i="1"/>
  <c r="P771" i="1"/>
  <c r="Q771" i="1"/>
  <c r="R771" i="1"/>
  <c r="S771" i="1"/>
  <c r="T771" i="1"/>
  <c r="U771" i="1"/>
  <c r="V771" i="1"/>
  <c r="W771" i="1"/>
  <c r="X771" i="1"/>
  <c r="Y771" i="1"/>
  <c r="Z771" i="1"/>
  <c r="AA771" i="1"/>
  <c r="AB771" i="1"/>
  <c r="AC771" i="1"/>
  <c r="AD771" i="1"/>
  <c r="AE771" i="1"/>
  <c r="H771" i="1"/>
  <c r="H770" i="1"/>
  <c r="AD772" i="1"/>
  <c r="AD290" i="1" l="1"/>
  <c r="C291" i="1"/>
  <c r="C290" i="1" s="1"/>
  <c r="D291" i="1"/>
  <c r="D290" i="1" s="1"/>
  <c r="E291" i="1"/>
  <c r="E290" i="1" s="1"/>
  <c r="F291" i="1"/>
  <c r="F290" i="1" s="1"/>
  <c r="G291" i="1"/>
  <c r="G290" i="1" s="1"/>
  <c r="H291" i="1"/>
  <c r="H290" i="1" s="1"/>
  <c r="I291" i="1"/>
  <c r="I290" i="1" s="1"/>
  <c r="J291" i="1"/>
  <c r="J290" i="1" s="1"/>
  <c r="K291" i="1"/>
  <c r="K290" i="1" s="1"/>
  <c r="L291" i="1"/>
  <c r="L290" i="1" s="1"/>
  <c r="M291" i="1"/>
  <c r="M290" i="1" s="1"/>
  <c r="N291" i="1"/>
  <c r="N290" i="1" s="1"/>
  <c r="O291" i="1"/>
  <c r="O290" i="1" s="1"/>
  <c r="P291" i="1"/>
  <c r="P290" i="1" s="1"/>
  <c r="Q291" i="1"/>
  <c r="Q290" i="1" s="1"/>
  <c r="R291" i="1"/>
  <c r="R290" i="1" s="1"/>
  <c r="S291" i="1"/>
  <c r="S290" i="1" s="1"/>
  <c r="T291" i="1"/>
  <c r="T290" i="1" s="1"/>
  <c r="U291" i="1"/>
  <c r="U290" i="1" s="1"/>
  <c r="V291" i="1"/>
  <c r="V290" i="1" s="1"/>
  <c r="W291" i="1"/>
  <c r="W290" i="1" s="1"/>
  <c r="X291" i="1"/>
  <c r="X290" i="1" s="1"/>
  <c r="Y291" i="1"/>
  <c r="Y290" i="1" s="1"/>
  <c r="Z291" i="1"/>
  <c r="Z290" i="1" s="1"/>
  <c r="AA291" i="1"/>
  <c r="AA290" i="1" s="1"/>
  <c r="AB291" i="1"/>
  <c r="AB290" i="1" s="1"/>
  <c r="AC291" i="1"/>
  <c r="AC290" i="1" s="1"/>
  <c r="AE291" i="1"/>
  <c r="AE290" i="1" s="1"/>
  <c r="B292" i="1"/>
  <c r="B293" i="1"/>
  <c r="B294" i="1"/>
  <c r="B295" i="1"/>
  <c r="D296" i="1"/>
  <c r="C297" i="1"/>
  <c r="C296" i="1" s="1"/>
  <c r="E297" i="1"/>
  <c r="E296" i="1" s="1"/>
  <c r="F297" i="1"/>
  <c r="F296" i="1" s="1"/>
  <c r="G297" i="1"/>
  <c r="G296" i="1" s="1"/>
  <c r="H297" i="1"/>
  <c r="H296" i="1" s="1"/>
  <c r="I297" i="1"/>
  <c r="I296" i="1" s="1"/>
  <c r="J297" i="1"/>
  <c r="J296" i="1" s="1"/>
  <c r="K297" i="1"/>
  <c r="K296" i="1" s="1"/>
  <c r="L297" i="1"/>
  <c r="L296" i="1" s="1"/>
  <c r="M297" i="1"/>
  <c r="M296" i="1" s="1"/>
  <c r="N297" i="1"/>
  <c r="N296" i="1" s="1"/>
  <c r="O297" i="1"/>
  <c r="O296" i="1" s="1"/>
  <c r="P297" i="1"/>
  <c r="P296" i="1" s="1"/>
  <c r="Q297" i="1"/>
  <c r="R297" i="1"/>
  <c r="R296" i="1" s="1"/>
  <c r="S297" i="1"/>
  <c r="S296" i="1" s="1"/>
  <c r="T297" i="1"/>
  <c r="T296" i="1" s="1"/>
  <c r="U297" i="1"/>
  <c r="U296" i="1" s="1"/>
  <c r="V297" i="1"/>
  <c r="V296" i="1" s="1"/>
  <c r="W297" i="1"/>
  <c r="W296" i="1" s="1"/>
  <c r="X297" i="1"/>
  <c r="X296" i="1" s="1"/>
  <c r="Y297" i="1"/>
  <c r="Y296" i="1" s="1"/>
  <c r="Z297" i="1"/>
  <c r="Z296" i="1" s="1"/>
  <c r="AA297" i="1"/>
  <c r="AA296" i="1" s="1"/>
  <c r="AB297" i="1"/>
  <c r="AB296" i="1" s="1"/>
  <c r="AC297" i="1"/>
  <c r="AC296" i="1" s="1"/>
  <c r="AD297" i="1"/>
  <c r="AD296" i="1" s="1"/>
  <c r="AE297" i="1"/>
  <c r="AE296" i="1" s="1"/>
  <c r="AD1859" i="1"/>
  <c r="AD1857" i="1" s="1"/>
  <c r="U1859" i="1"/>
  <c r="D1859" i="1" s="1"/>
  <c r="T1859" i="1"/>
  <c r="B1859" i="1" s="1"/>
  <c r="E1854" i="1"/>
  <c r="E1852" i="1" s="1"/>
  <c r="C1854" i="1"/>
  <c r="C1852" i="1" s="1"/>
  <c r="C1851" i="1" s="1"/>
  <c r="C1850" i="1" s="1"/>
  <c r="C1849" i="1" s="1"/>
  <c r="C1848" i="1" s="1"/>
  <c r="C1857" i="1" s="1"/>
  <c r="B1854" i="1"/>
  <c r="B1852" i="1" s="1"/>
  <c r="B1851" i="1" s="1"/>
  <c r="B1850" i="1" s="1"/>
  <c r="B1849" i="1" s="1"/>
  <c r="B1848" i="1" s="1"/>
  <c r="AE1852" i="1"/>
  <c r="AE1851" i="1" s="1"/>
  <c r="AE1850" i="1" s="1"/>
  <c r="AE1849" i="1" s="1"/>
  <c r="AE1848" i="1" s="1"/>
  <c r="AD1852" i="1"/>
  <c r="AD1851" i="1" s="1"/>
  <c r="AD1850" i="1" s="1"/>
  <c r="AD1849" i="1" s="1"/>
  <c r="AD1848" i="1" s="1"/>
  <c r="AC1852" i="1"/>
  <c r="AC1851" i="1" s="1"/>
  <c r="AC1850" i="1" s="1"/>
  <c r="AC1849" i="1" s="1"/>
  <c r="AC1848" i="1" s="1"/>
  <c r="AB1852" i="1"/>
  <c r="AB1851" i="1" s="1"/>
  <c r="AB1850" i="1" s="1"/>
  <c r="AB1849" i="1" s="1"/>
  <c r="AB1848" i="1" s="1"/>
  <c r="AA1852" i="1"/>
  <c r="AA1851" i="1" s="1"/>
  <c r="AA1850" i="1" s="1"/>
  <c r="AA1849" i="1" s="1"/>
  <c r="AA1848" i="1" s="1"/>
  <c r="Z1852" i="1"/>
  <c r="Z1851" i="1" s="1"/>
  <c r="Z1850" i="1" s="1"/>
  <c r="Z1849" i="1" s="1"/>
  <c r="Z1848" i="1" s="1"/>
  <c r="Y1852" i="1"/>
  <c r="Y1851" i="1" s="1"/>
  <c r="Y1850" i="1" s="1"/>
  <c r="Y1849" i="1" s="1"/>
  <c r="Y1848" i="1" s="1"/>
  <c r="X1852" i="1"/>
  <c r="X1851" i="1" s="1"/>
  <c r="X1850" i="1" s="1"/>
  <c r="X1849" i="1" s="1"/>
  <c r="X1848" i="1" s="1"/>
  <c r="W1852" i="1"/>
  <c r="W1851" i="1" s="1"/>
  <c r="W1850" i="1" s="1"/>
  <c r="W1849" i="1" s="1"/>
  <c r="W1848" i="1" s="1"/>
  <c r="V1852" i="1"/>
  <c r="V1851" i="1" s="1"/>
  <c r="V1850" i="1" s="1"/>
  <c r="V1849" i="1" s="1"/>
  <c r="V1848" i="1" s="1"/>
  <c r="U1852" i="1"/>
  <c r="U1851" i="1" s="1"/>
  <c r="U1850" i="1" s="1"/>
  <c r="U1849" i="1" s="1"/>
  <c r="U1848" i="1" s="1"/>
  <c r="U1857" i="1" s="1"/>
  <c r="T1852" i="1"/>
  <c r="T1851" i="1" s="1"/>
  <c r="T1850" i="1" s="1"/>
  <c r="T1849" i="1" s="1"/>
  <c r="T1848" i="1" s="1"/>
  <c r="T1857" i="1" s="1"/>
  <c r="S1852" i="1"/>
  <c r="S1851" i="1" s="1"/>
  <c r="S1850" i="1" s="1"/>
  <c r="S1849" i="1" s="1"/>
  <c r="S1848" i="1" s="1"/>
  <c r="R1852" i="1"/>
  <c r="R1851" i="1" s="1"/>
  <c r="R1850" i="1" s="1"/>
  <c r="R1849" i="1" s="1"/>
  <c r="R1848" i="1" s="1"/>
  <c r="Q1852" i="1"/>
  <c r="Q1851" i="1" s="1"/>
  <c r="Q1850" i="1" s="1"/>
  <c r="Q1849" i="1" s="1"/>
  <c r="Q1848" i="1" s="1"/>
  <c r="P1852" i="1"/>
  <c r="P1851" i="1" s="1"/>
  <c r="P1850" i="1" s="1"/>
  <c r="P1849" i="1" s="1"/>
  <c r="P1848" i="1" s="1"/>
  <c r="O1852" i="1"/>
  <c r="O1851" i="1" s="1"/>
  <c r="O1850" i="1" s="1"/>
  <c r="O1849" i="1" s="1"/>
  <c r="O1848" i="1" s="1"/>
  <c r="N1852" i="1"/>
  <c r="N1851" i="1" s="1"/>
  <c r="N1850" i="1" s="1"/>
  <c r="N1849" i="1" s="1"/>
  <c r="N1848" i="1" s="1"/>
  <c r="M1852" i="1"/>
  <c r="M1851" i="1" s="1"/>
  <c r="M1850" i="1" s="1"/>
  <c r="M1849" i="1" s="1"/>
  <c r="M1848" i="1" s="1"/>
  <c r="L1852" i="1"/>
  <c r="L1851" i="1" s="1"/>
  <c r="L1850" i="1" s="1"/>
  <c r="L1849" i="1" s="1"/>
  <c r="L1848" i="1" s="1"/>
  <c r="K1852" i="1"/>
  <c r="K1851" i="1" s="1"/>
  <c r="K1850" i="1" s="1"/>
  <c r="K1849" i="1" s="1"/>
  <c r="K1848" i="1" s="1"/>
  <c r="J1852" i="1"/>
  <c r="J1851" i="1" s="1"/>
  <c r="J1850" i="1" s="1"/>
  <c r="J1849" i="1" s="1"/>
  <c r="J1848" i="1" s="1"/>
  <c r="I1852" i="1"/>
  <c r="I1851" i="1" s="1"/>
  <c r="I1850" i="1" s="1"/>
  <c r="I1849" i="1" s="1"/>
  <c r="I1848" i="1" s="1"/>
  <c r="H1852" i="1"/>
  <c r="H1851" i="1" s="1"/>
  <c r="H1850" i="1" s="1"/>
  <c r="H1849" i="1" s="1"/>
  <c r="H1848" i="1" s="1"/>
  <c r="W1846" i="1"/>
  <c r="E1846" i="1" s="1"/>
  <c r="V1846" i="1"/>
  <c r="C1846" i="1" s="1"/>
  <c r="AE1844" i="1"/>
  <c r="AD1844" i="1"/>
  <c r="AC1844" i="1"/>
  <c r="AB1844" i="1"/>
  <c r="AA1844" i="1"/>
  <c r="Z1844" i="1"/>
  <c r="Y1844" i="1"/>
  <c r="X1844" i="1"/>
  <c r="W1844" i="1"/>
  <c r="V1844" i="1"/>
  <c r="U1844" i="1"/>
  <c r="T1844" i="1"/>
  <c r="S1844" i="1"/>
  <c r="R1844" i="1"/>
  <c r="Q1844" i="1"/>
  <c r="P1844" i="1"/>
  <c r="O1844" i="1"/>
  <c r="N1844" i="1"/>
  <c r="M1844" i="1"/>
  <c r="L1844" i="1"/>
  <c r="K1844" i="1"/>
  <c r="J1844" i="1"/>
  <c r="I1844" i="1"/>
  <c r="H1844" i="1"/>
  <c r="E1839" i="1"/>
  <c r="C1839" i="1"/>
  <c r="C1837" i="1" s="1"/>
  <c r="C1836" i="1" s="1"/>
  <c r="B1839" i="1"/>
  <c r="B1837" i="1" s="1"/>
  <c r="B1836" i="1" s="1"/>
  <c r="AE1837" i="1"/>
  <c r="AE1836" i="1" s="1"/>
  <c r="AD1837" i="1"/>
  <c r="AD1836" i="1" s="1"/>
  <c r="AC1837" i="1"/>
  <c r="AC1836" i="1" s="1"/>
  <c r="AB1837" i="1"/>
  <c r="AB1836" i="1" s="1"/>
  <c r="AA1837" i="1"/>
  <c r="AA1836" i="1" s="1"/>
  <c r="Z1837" i="1"/>
  <c r="Z1836" i="1" s="1"/>
  <c r="Y1837" i="1"/>
  <c r="Y1836" i="1" s="1"/>
  <c r="X1837" i="1"/>
  <c r="X1836" i="1" s="1"/>
  <c r="W1837" i="1"/>
  <c r="W1836" i="1" s="1"/>
  <c r="V1837" i="1"/>
  <c r="V1836" i="1" s="1"/>
  <c r="U1837" i="1"/>
  <c r="U1836" i="1" s="1"/>
  <c r="T1837" i="1"/>
  <c r="T1836" i="1" s="1"/>
  <c r="S1837" i="1"/>
  <c r="S1836" i="1" s="1"/>
  <c r="R1837" i="1"/>
  <c r="R1836" i="1" s="1"/>
  <c r="Q1837" i="1"/>
  <c r="Q1836" i="1" s="1"/>
  <c r="P1837" i="1"/>
  <c r="P1836" i="1" s="1"/>
  <c r="O1837" i="1"/>
  <c r="O1836" i="1" s="1"/>
  <c r="N1837" i="1"/>
  <c r="N1836" i="1" s="1"/>
  <c r="M1837" i="1"/>
  <c r="M1836" i="1" s="1"/>
  <c r="L1837" i="1"/>
  <c r="L1836" i="1" s="1"/>
  <c r="K1837" i="1"/>
  <c r="K1836" i="1" s="1"/>
  <c r="J1837" i="1"/>
  <c r="J1836" i="1" s="1"/>
  <c r="I1837" i="1"/>
  <c r="I1836" i="1" s="1"/>
  <c r="H1837" i="1"/>
  <c r="H1836" i="1" s="1"/>
  <c r="D1837" i="1"/>
  <c r="D1836" i="1" s="1"/>
  <c r="E1833" i="1"/>
  <c r="C1833" i="1"/>
  <c r="C1831" i="1" s="1"/>
  <c r="C1830" i="1" s="1"/>
  <c r="B1833" i="1"/>
  <c r="B1831" i="1" s="1"/>
  <c r="B1830" i="1" s="1"/>
  <c r="AE1831" i="1"/>
  <c r="AD1831" i="1"/>
  <c r="AD1830" i="1" s="1"/>
  <c r="AC1831" i="1"/>
  <c r="AC1830" i="1" s="1"/>
  <c r="AB1831" i="1"/>
  <c r="AB1830" i="1" s="1"/>
  <c r="AA1831" i="1"/>
  <c r="Z1831" i="1"/>
  <c r="Z1830" i="1" s="1"/>
  <c r="Y1831" i="1"/>
  <c r="Y1830" i="1" s="1"/>
  <c r="X1831" i="1"/>
  <c r="X1830" i="1" s="1"/>
  <c r="W1831" i="1"/>
  <c r="V1831" i="1"/>
  <c r="V1830" i="1" s="1"/>
  <c r="U1831" i="1"/>
  <c r="U1830" i="1" s="1"/>
  <c r="T1831" i="1"/>
  <c r="T1830" i="1" s="1"/>
  <c r="S1831" i="1"/>
  <c r="R1831" i="1"/>
  <c r="R1830" i="1" s="1"/>
  <c r="Q1831" i="1"/>
  <c r="Q1830" i="1" s="1"/>
  <c r="P1831" i="1"/>
  <c r="P1830" i="1" s="1"/>
  <c r="O1831" i="1"/>
  <c r="N1831" i="1"/>
  <c r="N1830" i="1" s="1"/>
  <c r="M1831" i="1"/>
  <c r="M1830" i="1" s="1"/>
  <c r="L1831" i="1"/>
  <c r="L1830" i="1" s="1"/>
  <c r="K1831" i="1"/>
  <c r="J1831" i="1"/>
  <c r="J1830" i="1" s="1"/>
  <c r="I1831" i="1"/>
  <c r="I1830" i="1" s="1"/>
  <c r="H1831" i="1"/>
  <c r="H1830" i="1" s="1"/>
  <c r="D1831" i="1"/>
  <c r="D1830" i="1" s="1"/>
  <c r="AE1830" i="1"/>
  <c r="AA1830" i="1"/>
  <c r="W1830" i="1"/>
  <c r="S1830" i="1"/>
  <c r="O1830" i="1"/>
  <c r="K1830" i="1"/>
  <c r="E1827" i="1"/>
  <c r="C1827" i="1"/>
  <c r="C1825" i="1" s="1"/>
  <c r="C1824" i="1" s="1"/>
  <c r="B1827" i="1"/>
  <c r="B1825" i="1" s="1"/>
  <c r="B1824" i="1" s="1"/>
  <c r="AE1825" i="1"/>
  <c r="AE1824" i="1" s="1"/>
  <c r="AD1825" i="1"/>
  <c r="AD1824" i="1" s="1"/>
  <c r="AC1825" i="1"/>
  <c r="AC1824" i="1" s="1"/>
  <c r="AB1825" i="1"/>
  <c r="AB1824" i="1" s="1"/>
  <c r="AA1825" i="1"/>
  <c r="AA1824" i="1" s="1"/>
  <c r="Z1825" i="1"/>
  <c r="Z1824" i="1" s="1"/>
  <c r="Y1825" i="1"/>
  <c r="Y1824" i="1" s="1"/>
  <c r="X1825" i="1"/>
  <c r="X1824" i="1" s="1"/>
  <c r="W1825" i="1"/>
  <c r="W1824" i="1" s="1"/>
  <c r="V1825" i="1"/>
  <c r="V1824" i="1" s="1"/>
  <c r="U1825" i="1"/>
  <c r="U1824" i="1" s="1"/>
  <c r="T1825" i="1"/>
  <c r="T1824" i="1" s="1"/>
  <c r="S1825" i="1"/>
  <c r="S1824" i="1" s="1"/>
  <c r="R1825" i="1"/>
  <c r="R1824" i="1" s="1"/>
  <c r="Q1825" i="1"/>
  <c r="Q1824" i="1" s="1"/>
  <c r="P1825" i="1"/>
  <c r="P1824" i="1" s="1"/>
  <c r="O1825" i="1"/>
  <c r="O1824" i="1" s="1"/>
  <c r="N1825" i="1"/>
  <c r="N1824" i="1" s="1"/>
  <c r="M1825" i="1"/>
  <c r="M1824" i="1" s="1"/>
  <c r="L1825" i="1"/>
  <c r="L1824" i="1" s="1"/>
  <c r="K1825" i="1"/>
  <c r="K1824" i="1" s="1"/>
  <c r="J1825" i="1"/>
  <c r="J1824" i="1" s="1"/>
  <c r="I1825" i="1"/>
  <c r="I1824" i="1" s="1"/>
  <c r="H1825" i="1"/>
  <c r="H1824" i="1" s="1"/>
  <c r="D1825" i="1"/>
  <c r="D1824" i="1" s="1"/>
  <c r="E1821" i="1"/>
  <c r="D1821" i="1"/>
  <c r="D1819" i="1" s="1"/>
  <c r="D1818" i="1" s="1"/>
  <c r="C1821" i="1"/>
  <c r="B1821" i="1"/>
  <c r="B1819" i="1" s="1"/>
  <c r="B1818" i="1" s="1"/>
  <c r="AE1819" i="1"/>
  <c r="AE1818" i="1" s="1"/>
  <c r="AD1819" i="1"/>
  <c r="AD1818" i="1" s="1"/>
  <c r="AC1819" i="1"/>
  <c r="AC1818" i="1" s="1"/>
  <c r="AB1819" i="1"/>
  <c r="AB1818" i="1" s="1"/>
  <c r="AA1819" i="1"/>
  <c r="AA1818" i="1" s="1"/>
  <c r="Z1819" i="1"/>
  <c r="Z1818" i="1" s="1"/>
  <c r="Y1819" i="1"/>
  <c r="Y1818" i="1" s="1"/>
  <c r="X1819" i="1"/>
  <c r="X1818" i="1" s="1"/>
  <c r="W1819" i="1"/>
  <c r="W1818" i="1" s="1"/>
  <c r="V1819" i="1"/>
  <c r="V1818" i="1" s="1"/>
  <c r="U1819" i="1"/>
  <c r="U1818" i="1" s="1"/>
  <c r="T1819" i="1"/>
  <c r="T1818" i="1" s="1"/>
  <c r="S1819" i="1"/>
  <c r="S1818" i="1" s="1"/>
  <c r="R1819" i="1"/>
  <c r="R1818" i="1" s="1"/>
  <c r="Q1819" i="1"/>
  <c r="Q1818" i="1" s="1"/>
  <c r="P1819" i="1"/>
  <c r="P1818" i="1" s="1"/>
  <c r="O1819" i="1"/>
  <c r="O1818" i="1" s="1"/>
  <c r="N1819" i="1"/>
  <c r="N1818" i="1" s="1"/>
  <c r="M1819" i="1"/>
  <c r="M1818" i="1" s="1"/>
  <c r="L1819" i="1"/>
  <c r="L1818" i="1" s="1"/>
  <c r="K1819" i="1"/>
  <c r="K1818" i="1" s="1"/>
  <c r="J1819" i="1"/>
  <c r="J1818" i="1" s="1"/>
  <c r="I1819" i="1"/>
  <c r="I1818" i="1" s="1"/>
  <c r="H1819" i="1"/>
  <c r="H1818" i="1" s="1"/>
  <c r="C1819" i="1"/>
  <c r="C1818" i="1" s="1"/>
  <c r="E1815" i="1"/>
  <c r="C1815" i="1"/>
  <c r="C1813" i="1" s="1"/>
  <c r="C1812" i="1" s="1"/>
  <c r="B1815" i="1"/>
  <c r="B1813" i="1" s="1"/>
  <c r="B1812" i="1" s="1"/>
  <c r="AE1813" i="1"/>
  <c r="AE1812" i="1" s="1"/>
  <c r="AD1813" i="1"/>
  <c r="AC1813" i="1"/>
  <c r="AC1812" i="1" s="1"/>
  <c r="AB1813" i="1"/>
  <c r="AB1812" i="1" s="1"/>
  <c r="AA1813" i="1"/>
  <c r="AA1812" i="1" s="1"/>
  <c r="Z1813" i="1"/>
  <c r="Z1812" i="1" s="1"/>
  <c r="Y1813" i="1"/>
  <c r="Y1812" i="1" s="1"/>
  <c r="X1813" i="1"/>
  <c r="X1812" i="1" s="1"/>
  <c r="W1813" i="1"/>
  <c r="W1812" i="1" s="1"/>
  <c r="V1813" i="1"/>
  <c r="V1812" i="1" s="1"/>
  <c r="U1813" i="1"/>
  <c r="U1812" i="1" s="1"/>
  <c r="T1813" i="1"/>
  <c r="T1812" i="1" s="1"/>
  <c r="S1813" i="1"/>
  <c r="S1812" i="1" s="1"/>
  <c r="R1813" i="1"/>
  <c r="R1812" i="1" s="1"/>
  <c r="Q1813" i="1"/>
  <c r="Q1812" i="1" s="1"/>
  <c r="P1813" i="1"/>
  <c r="P1812" i="1" s="1"/>
  <c r="O1813" i="1"/>
  <c r="O1812" i="1" s="1"/>
  <c r="N1813" i="1"/>
  <c r="N1812" i="1" s="1"/>
  <c r="M1813" i="1"/>
  <c r="M1812" i="1" s="1"/>
  <c r="L1813" i="1"/>
  <c r="L1812" i="1" s="1"/>
  <c r="K1813" i="1"/>
  <c r="K1812" i="1" s="1"/>
  <c r="J1813" i="1"/>
  <c r="J1812" i="1" s="1"/>
  <c r="I1813" i="1"/>
  <c r="I1812" i="1" s="1"/>
  <c r="H1813" i="1"/>
  <c r="H1812" i="1" s="1"/>
  <c r="D1813" i="1"/>
  <c r="D1812" i="1" s="1"/>
  <c r="AD1812" i="1"/>
  <c r="E1809" i="1"/>
  <c r="D1809" i="1"/>
  <c r="C1809" i="1"/>
  <c r="B1809" i="1"/>
  <c r="AE1807" i="1"/>
  <c r="AD1807" i="1"/>
  <c r="AC1807" i="1"/>
  <c r="AB1807" i="1"/>
  <c r="AA1807" i="1"/>
  <c r="Z1807" i="1"/>
  <c r="Y1807" i="1"/>
  <c r="X1807" i="1"/>
  <c r="W1807" i="1"/>
  <c r="V1807" i="1"/>
  <c r="U1807" i="1"/>
  <c r="T1807" i="1"/>
  <c r="S1807" i="1"/>
  <c r="R1807" i="1"/>
  <c r="Q1807" i="1"/>
  <c r="P1807" i="1"/>
  <c r="O1807" i="1"/>
  <c r="N1807" i="1"/>
  <c r="M1807" i="1"/>
  <c r="L1807" i="1"/>
  <c r="K1807" i="1"/>
  <c r="J1807" i="1"/>
  <c r="I1807" i="1"/>
  <c r="H1807" i="1"/>
  <c r="E1807" i="1"/>
  <c r="E1806" i="1" s="1"/>
  <c r="D1807" i="1"/>
  <c r="D1806" i="1" s="1"/>
  <c r="C1807" i="1"/>
  <c r="C1806" i="1" s="1"/>
  <c r="B1807" i="1"/>
  <c r="B1806" i="1" s="1"/>
  <c r="AE1806" i="1"/>
  <c r="AD1806" i="1"/>
  <c r="AC1806" i="1"/>
  <c r="AB1806" i="1"/>
  <c r="AA1806" i="1"/>
  <c r="Z1806" i="1"/>
  <c r="Y1806" i="1"/>
  <c r="X1806" i="1"/>
  <c r="W1806" i="1"/>
  <c r="V1806" i="1"/>
  <c r="U1806" i="1"/>
  <c r="T1806" i="1"/>
  <c r="S1806" i="1"/>
  <c r="R1806" i="1"/>
  <c r="Q1806" i="1"/>
  <c r="P1806" i="1"/>
  <c r="O1806" i="1"/>
  <c r="N1806" i="1"/>
  <c r="M1806" i="1"/>
  <c r="L1806" i="1"/>
  <c r="K1806" i="1"/>
  <c r="J1806" i="1"/>
  <c r="I1806" i="1"/>
  <c r="H1806" i="1"/>
  <c r="E1804" i="1"/>
  <c r="D1804" i="1"/>
  <c r="C1804" i="1"/>
  <c r="B1804" i="1"/>
  <c r="AE1800" i="1"/>
  <c r="AD1800" i="1"/>
  <c r="AC1800" i="1"/>
  <c r="AB1800" i="1"/>
  <c r="AA1800" i="1"/>
  <c r="Z1800" i="1"/>
  <c r="Y1800" i="1"/>
  <c r="X1800" i="1"/>
  <c r="W1800" i="1"/>
  <c r="V1800" i="1"/>
  <c r="U1800" i="1"/>
  <c r="T1800" i="1"/>
  <c r="S1800" i="1"/>
  <c r="R1800" i="1"/>
  <c r="Q1800" i="1"/>
  <c r="P1800" i="1"/>
  <c r="O1800" i="1"/>
  <c r="N1800" i="1"/>
  <c r="M1800" i="1"/>
  <c r="L1800" i="1"/>
  <c r="K1800" i="1"/>
  <c r="J1800" i="1"/>
  <c r="I1800" i="1"/>
  <c r="H1800" i="1"/>
  <c r="E1800" i="1"/>
  <c r="E1799" i="1" s="1"/>
  <c r="D1800" i="1"/>
  <c r="D1799" i="1" s="1"/>
  <c r="C1800" i="1"/>
  <c r="C1799" i="1" s="1"/>
  <c r="B1800" i="1"/>
  <c r="B1799" i="1" s="1"/>
  <c r="AE1799" i="1"/>
  <c r="AD1799" i="1"/>
  <c r="AC1799" i="1"/>
  <c r="AB1799" i="1"/>
  <c r="AA1799" i="1"/>
  <c r="Z1799" i="1"/>
  <c r="Y1799" i="1"/>
  <c r="X1799" i="1"/>
  <c r="W1799" i="1"/>
  <c r="V1799" i="1"/>
  <c r="U1799" i="1"/>
  <c r="T1799" i="1"/>
  <c r="S1799" i="1"/>
  <c r="R1799" i="1"/>
  <c r="Q1799" i="1"/>
  <c r="P1799" i="1"/>
  <c r="O1799" i="1"/>
  <c r="N1799" i="1"/>
  <c r="M1799" i="1"/>
  <c r="L1799" i="1"/>
  <c r="K1799" i="1"/>
  <c r="J1799" i="1"/>
  <c r="I1799" i="1"/>
  <c r="H1799" i="1"/>
  <c r="E1796" i="1"/>
  <c r="C1796" i="1"/>
  <c r="C1794" i="1" s="1"/>
  <c r="C1793" i="1" s="1"/>
  <c r="B1796" i="1"/>
  <c r="B1794" i="1" s="1"/>
  <c r="B1793" i="1" s="1"/>
  <c r="AE1794" i="1"/>
  <c r="AE1793" i="1" s="1"/>
  <c r="AD1794" i="1"/>
  <c r="AD1793" i="1" s="1"/>
  <c r="AC1794" i="1"/>
  <c r="AC1793" i="1" s="1"/>
  <c r="AB1794" i="1"/>
  <c r="AB1793" i="1" s="1"/>
  <c r="AA1794" i="1"/>
  <c r="AA1793" i="1" s="1"/>
  <c r="Z1794" i="1"/>
  <c r="Z1793" i="1" s="1"/>
  <c r="Y1794" i="1"/>
  <c r="Y1793" i="1" s="1"/>
  <c r="X1794" i="1"/>
  <c r="X1793" i="1" s="1"/>
  <c r="W1794" i="1"/>
  <c r="W1793" i="1" s="1"/>
  <c r="V1794" i="1"/>
  <c r="V1793" i="1" s="1"/>
  <c r="U1794" i="1"/>
  <c r="U1793" i="1" s="1"/>
  <c r="T1794" i="1"/>
  <c r="T1793" i="1" s="1"/>
  <c r="S1794" i="1"/>
  <c r="S1793" i="1" s="1"/>
  <c r="R1794" i="1"/>
  <c r="R1793" i="1" s="1"/>
  <c r="Q1794" i="1"/>
  <c r="Q1793" i="1" s="1"/>
  <c r="P1794" i="1"/>
  <c r="P1793" i="1" s="1"/>
  <c r="O1794" i="1"/>
  <c r="O1793" i="1" s="1"/>
  <c r="N1794" i="1"/>
  <c r="N1793" i="1" s="1"/>
  <c r="M1794" i="1"/>
  <c r="M1793" i="1" s="1"/>
  <c r="L1794" i="1"/>
  <c r="L1793" i="1" s="1"/>
  <c r="K1794" i="1"/>
  <c r="K1793" i="1" s="1"/>
  <c r="J1794" i="1"/>
  <c r="J1793" i="1" s="1"/>
  <c r="I1794" i="1"/>
  <c r="I1793" i="1" s="1"/>
  <c r="H1794" i="1"/>
  <c r="H1793" i="1" s="1"/>
  <c r="D1794" i="1"/>
  <c r="D1793" i="1" s="1"/>
  <c r="E1790" i="1"/>
  <c r="C1790" i="1"/>
  <c r="C1788" i="1" s="1"/>
  <c r="C1787" i="1" s="1"/>
  <c r="B1790" i="1"/>
  <c r="B1788" i="1" s="1"/>
  <c r="B1787" i="1" s="1"/>
  <c r="AE1788" i="1"/>
  <c r="AE1787" i="1" s="1"/>
  <c r="AD1788" i="1"/>
  <c r="AD1787" i="1" s="1"/>
  <c r="AC1788" i="1"/>
  <c r="AC1787" i="1" s="1"/>
  <c r="AB1788" i="1"/>
  <c r="AB1787" i="1" s="1"/>
  <c r="AA1788" i="1"/>
  <c r="AA1787" i="1" s="1"/>
  <c r="Z1788" i="1"/>
  <c r="Z1787" i="1" s="1"/>
  <c r="Y1788" i="1"/>
  <c r="Y1787" i="1" s="1"/>
  <c r="X1788" i="1"/>
  <c r="X1787" i="1" s="1"/>
  <c r="W1788" i="1"/>
  <c r="W1787" i="1" s="1"/>
  <c r="V1788" i="1"/>
  <c r="V1787" i="1" s="1"/>
  <c r="U1788" i="1"/>
  <c r="U1787" i="1" s="1"/>
  <c r="T1788" i="1"/>
  <c r="T1787" i="1" s="1"/>
  <c r="S1788" i="1"/>
  <c r="S1787" i="1" s="1"/>
  <c r="R1788" i="1"/>
  <c r="R1787" i="1" s="1"/>
  <c r="Q1788" i="1"/>
  <c r="Q1787" i="1" s="1"/>
  <c r="P1788" i="1"/>
  <c r="P1787" i="1" s="1"/>
  <c r="O1788" i="1"/>
  <c r="O1787" i="1" s="1"/>
  <c r="N1788" i="1"/>
  <c r="N1787" i="1" s="1"/>
  <c r="M1788" i="1"/>
  <c r="M1787" i="1" s="1"/>
  <c r="L1788" i="1"/>
  <c r="L1787" i="1" s="1"/>
  <c r="K1788" i="1"/>
  <c r="K1787" i="1" s="1"/>
  <c r="J1788" i="1"/>
  <c r="J1787" i="1" s="1"/>
  <c r="I1788" i="1"/>
  <c r="I1787" i="1" s="1"/>
  <c r="H1788" i="1"/>
  <c r="H1787" i="1" s="1"/>
  <c r="D1788" i="1"/>
  <c r="D1787" i="1" s="1"/>
  <c r="E1784" i="1"/>
  <c r="D1784" i="1"/>
  <c r="D1782" i="1" s="1"/>
  <c r="D1781" i="1" s="1"/>
  <c r="C1784" i="1"/>
  <c r="C1782" i="1" s="1"/>
  <c r="C1781" i="1" s="1"/>
  <c r="B1784" i="1"/>
  <c r="B1782" i="1" s="1"/>
  <c r="B1781" i="1" s="1"/>
  <c r="AD1782" i="1"/>
  <c r="AD1781" i="1" s="1"/>
  <c r="AC1782" i="1"/>
  <c r="AC1781" i="1" s="1"/>
  <c r="AB1782" i="1"/>
  <c r="AB1781" i="1" s="1"/>
  <c r="AA1782" i="1"/>
  <c r="AA1781" i="1" s="1"/>
  <c r="Z1782" i="1"/>
  <c r="Z1781" i="1" s="1"/>
  <c r="Y1782" i="1"/>
  <c r="Y1781" i="1" s="1"/>
  <c r="X1782" i="1"/>
  <c r="X1781" i="1" s="1"/>
  <c r="W1782" i="1"/>
  <c r="W1781" i="1" s="1"/>
  <c r="V1782" i="1"/>
  <c r="V1781" i="1" s="1"/>
  <c r="U1782" i="1"/>
  <c r="U1781" i="1" s="1"/>
  <c r="T1782" i="1"/>
  <c r="T1781" i="1" s="1"/>
  <c r="S1782" i="1"/>
  <c r="S1781" i="1" s="1"/>
  <c r="R1782" i="1"/>
  <c r="R1781" i="1" s="1"/>
  <c r="Q1782" i="1"/>
  <c r="Q1781" i="1" s="1"/>
  <c r="P1782" i="1"/>
  <c r="P1781" i="1" s="1"/>
  <c r="O1782" i="1"/>
  <c r="O1781" i="1" s="1"/>
  <c r="N1782" i="1"/>
  <c r="N1781" i="1" s="1"/>
  <c r="M1782" i="1"/>
  <c r="M1781" i="1" s="1"/>
  <c r="L1782" i="1"/>
  <c r="L1781" i="1" s="1"/>
  <c r="K1782" i="1"/>
  <c r="K1781" i="1" s="1"/>
  <c r="J1782" i="1"/>
  <c r="J1781" i="1" s="1"/>
  <c r="I1782" i="1"/>
  <c r="I1781" i="1" s="1"/>
  <c r="H1782" i="1"/>
  <c r="H1781" i="1" s="1"/>
  <c r="E1778" i="1"/>
  <c r="D1778" i="1"/>
  <c r="D1776" i="1" s="1"/>
  <c r="D1775" i="1" s="1"/>
  <c r="C1778" i="1"/>
  <c r="C1776" i="1" s="1"/>
  <c r="C1775" i="1" s="1"/>
  <c r="B1778" i="1"/>
  <c r="B1776" i="1" s="1"/>
  <c r="B1775" i="1" s="1"/>
  <c r="AD1776" i="1"/>
  <c r="AD1775" i="1" s="1"/>
  <c r="AC1776" i="1"/>
  <c r="AC1775" i="1" s="1"/>
  <c r="AB1776" i="1"/>
  <c r="AB1775" i="1" s="1"/>
  <c r="AA1776" i="1"/>
  <c r="AA1775" i="1" s="1"/>
  <c r="Z1776" i="1"/>
  <c r="Z1775" i="1" s="1"/>
  <c r="Y1776" i="1"/>
  <c r="Y1775" i="1" s="1"/>
  <c r="X1776" i="1"/>
  <c r="X1775" i="1" s="1"/>
  <c r="W1776" i="1"/>
  <c r="W1775" i="1" s="1"/>
  <c r="V1776" i="1"/>
  <c r="V1775" i="1" s="1"/>
  <c r="U1776" i="1"/>
  <c r="U1775" i="1" s="1"/>
  <c r="T1776" i="1"/>
  <c r="T1775" i="1" s="1"/>
  <c r="S1776" i="1"/>
  <c r="S1775" i="1" s="1"/>
  <c r="R1776" i="1"/>
  <c r="R1775" i="1" s="1"/>
  <c r="Q1776" i="1"/>
  <c r="Q1775" i="1" s="1"/>
  <c r="P1776" i="1"/>
  <c r="P1775" i="1" s="1"/>
  <c r="O1776" i="1"/>
  <c r="O1775" i="1" s="1"/>
  <c r="N1776" i="1"/>
  <c r="N1775" i="1" s="1"/>
  <c r="M1776" i="1"/>
  <c r="M1775" i="1" s="1"/>
  <c r="L1776" i="1"/>
  <c r="L1775" i="1" s="1"/>
  <c r="K1776" i="1"/>
  <c r="K1775" i="1" s="1"/>
  <c r="J1776" i="1"/>
  <c r="J1775" i="1" s="1"/>
  <c r="I1776" i="1"/>
  <c r="I1775" i="1" s="1"/>
  <c r="H1776" i="1"/>
  <c r="H1775" i="1"/>
  <c r="E1772" i="1"/>
  <c r="E1770" i="1" s="1"/>
  <c r="E1769" i="1" s="1"/>
  <c r="D1772" i="1"/>
  <c r="D1770" i="1" s="1"/>
  <c r="D1769" i="1" s="1"/>
  <c r="C1772" i="1"/>
  <c r="C1770" i="1" s="1"/>
  <c r="C1769" i="1" s="1"/>
  <c r="B1772" i="1"/>
  <c r="B1770" i="1" s="1"/>
  <c r="B1769" i="1" s="1"/>
  <c r="AD1770" i="1"/>
  <c r="AD1769" i="1" s="1"/>
  <c r="AC1770" i="1"/>
  <c r="AC1769" i="1" s="1"/>
  <c r="AB1770" i="1"/>
  <c r="AB1769" i="1" s="1"/>
  <c r="AA1770" i="1"/>
  <c r="AA1769" i="1" s="1"/>
  <c r="Z1770" i="1"/>
  <c r="Z1769" i="1" s="1"/>
  <c r="Y1770" i="1"/>
  <c r="Y1769" i="1" s="1"/>
  <c r="X1770" i="1"/>
  <c r="X1769" i="1" s="1"/>
  <c r="W1770" i="1"/>
  <c r="W1769" i="1" s="1"/>
  <c r="V1770" i="1"/>
  <c r="V1769" i="1" s="1"/>
  <c r="U1770" i="1"/>
  <c r="U1769" i="1" s="1"/>
  <c r="T1770" i="1"/>
  <c r="T1769" i="1" s="1"/>
  <c r="S1770" i="1"/>
  <c r="S1769" i="1" s="1"/>
  <c r="R1770" i="1"/>
  <c r="R1769" i="1" s="1"/>
  <c r="Q1770" i="1"/>
  <c r="Q1769" i="1" s="1"/>
  <c r="P1770" i="1"/>
  <c r="P1769" i="1" s="1"/>
  <c r="O1770" i="1"/>
  <c r="O1769" i="1" s="1"/>
  <c r="N1770" i="1"/>
  <c r="N1769" i="1" s="1"/>
  <c r="M1770" i="1"/>
  <c r="M1769" i="1" s="1"/>
  <c r="L1770" i="1"/>
  <c r="L1769" i="1" s="1"/>
  <c r="K1770" i="1"/>
  <c r="K1769" i="1" s="1"/>
  <c r="J1770" i="1"/>
  <c r="J1769" i="1" s="1"/>
  <c r="I1770" i="1"/>
  <c r="I1769" i="1" s="1"/>
  <c r="H1770" i="1"/>
  <c r="H1769" i="1" s="1"/>
  <c r="E1766" i="1"/>
  <c r="E1764" i="1" s="1"/>
  <c r="E1763" i="1" s="1"/>
  <c r="D1766" i="1"/>
  <c r="D1764" i="1" s="1"/>
  <c r="D1763" i="1" s="1"/>
  <c r="C1766" i="1"/>
  <c r="C1764" i="1" s="1"/>
  <c r="C1763" i="1" s="1"/>
  <c r="B1766" i="1"/>
  <c r="B1764" i="1" s="1"/>
  <c r="B1763" i="1" s="1"/>
  <c r="AD1764" i="1"/>
  <c r="AD1763" i="1" s="1"/>
  <c r="AC1764" i="1"/>
  <c r="AC1763" i="1" s="1"/>
  <c r="AB1764" i="1"/>
  <c r="AB1763" i="1" s="1"/>
  <c r="AA1764" i="1"/>
  <c r="AA1763" i="1" s="1"/>
  <c r="Z1764" i="1"/>
  <c r="Z1763" i="1" s="1"/>
  <c r="Y1764" i="1"/>
  <c r="Y1763" i="1" s="1"/>
  <c r="X1764" i="1"/>
  <c r="X1763" i="1" s="1"/>
  <c r="W1764" i="1"/>
  <c r="W1763" i="1" s="1"/>
  <c r="V1764" i="1"/>
  <c r="V1763" i="1" s="1"/>
  <c r="U1764" i="1"/>
  <c r="U1763" i="1" s="1"/>
  <c r="T1764" i="1"/>
  <c r="T1763" i="1" s="1"/>
  <c r="S1764" i="1"/>
  <c r="S1763" i="1" s="1"/>
  <c r="R1764" i="1"/>
  <c r="R1763" i="1" s="1"/>
  <c r="Q1764" i="1"/>
  <c r="Q1763" i="1" s="1"/>
  <c r="P1764" i="1"/>
  <c r="P1763" i="1" s="1"/>
  <c r="O1764" i="1"/>
  <c r="O1763" i="1" s="1"/>
  <c r="N1764" i="1"/>
  <c r="N1763" i="1" s="1"/>
  <c r="M1764" i="1"/>
  <c r="M1763" i="1" s="1"/>
  <c r="L1764" i="1"/>
  <c r="L1763" i="1" s="1"/>
  <c r="K1764" i="1"/>
  <c r="K1763" i="1" s="1"/>
  <c r="J1764" i="1"/>
  <c r="J1763" i="1" s="1"/>
  <c r="I1764" i="1"/>
  <c r="I1763" i="1" s="1"/>
  <c r="H1764" i="1"/>
  <c r="H1763" i="1" s="1"/>
  <c r="E1761" i="1"/>
  <c r="D1761" i="1"/>
  <c r="C1761" i="1"/>
  <c r="B1761" i="1"/>
  <c r="E1760" i="1"/>
  <c r="D1760" i="1"/>
  <c r="D1757" i="1" s="1"/>
  <c r="D1756" i="1" s="1"/>
  <c r="C1760" i="1"/>
  <c r="B1760" i="1"/>
  <c r="E1759" i="1"/>
  <c r="C1759" i="1"/>
  <c r="B1759" i="1"/>
  <c r="E1758" i="1"/>
  <c r="C1758" i="1"/>
  <c r="B1758" i="1"/>
  <c r="AD1757" i="1"/>
  <c r="AD1756" i="1" s="1"/>
  <c r="AC1757" i="1"/>
  <c r="AC1756" i="1" s="1"/>
  <c r="AB1757" i="1"/>
  <c r="AB1756" i="1" s="1"/>
  <c r="AA1757" i="1"/>
  <c r="AA1756" i="1" s="1"/>
  <c r="Z1757" i="1"/>
  <c r="Z1756" i="1" s="1"/>
  <c r="Y1757" i="1"/>
  <c r="Y1756" i="1" s="1"/>
  <c r="X1757" i="1"/>
  <c r="X1756" i="1" s="1"/>
  <c r="W1757" i="1"/>
  <c r="W1756" i="1" s="1"/>
  <c r="V1757" i="1"/>
  <c r="V1756" i="1" s="1"/>
  <c r="U1757" i="1"/>
  <c r="U1756" i="1" s="1"/>
  <c r="T1757" i="1"/>
  <c r="T1756" i="1" s="1"/>
  <c r="S1757" i="1"/>
  <c r="S1756" i="1" s="1"/>
  <c r="R1757" i="1"/>
  <c r="R1756" i="1" s="1"/>
  <c r="Q1757" i="1"/>
  <c r="Q1756" i="1" s="1"/>
  <c r="P1757" i="1"/>
  <c r="P1756" i="1" s="1"/>
  <c r="O1757" i="1"/>
  <c r="O1756" i="1" s="1"/>
  <c r="N1757" i="1"/>
  <c r="N1756" i="1" s="1"/>
  <c r="M1757" i="1"/>
  <c r="M1756" i="1" s="1"/>
  <c r="L1757" i="1"/>
  <c r="L1756" i="1" s="1"/>
  <c r="K1757" i="1"/>
  <c r="K1756" i="1" s="1"/>
  <c r="J1757" i="1"/>
  <c r="J1756" i="1" s="1"/>
  <c r="I1757" i="1"/>
  <c r="I1756" i="1" s="1"/>
  <c r="H1757" i="1"/>
  <c r="H1756" i="1" s="1"/>
  <c r="AE1756" i="1"/>
  <c r="E1755" i="1"/>
  <c r="D1755" i="1"/>
  <c r="C1755" i="1"/>
  <c r="B1755" i="1"/>
  <c r="E1754" i="1"/>
  <c r="D1754" i="1"/>
  <c r="C1754" i="1"/>
  <c r="B1754" i="1"/>
  <c r="E1753" i="1"/>
  <c r="D1753" i="1"/>
  <c r="D1751" i="1" s="1"/>
  <c r="D1750" i="1" s="1"/>
  <c r="C1753" i="1"/>
  <c r="B1753" i="1"/>
  <c r="E1752" i="1"/>
  <c r="E1751" i="1" s="1"/>
  <c r="C1752" i="1"/>
  <c r="B1752" i="1"/>
  <c r="AD1751" i="1"/>
  <c r="AD1750" i="1" s="1"/>
  <c r="AC1751" i="1"/>
  <c r="AC1750" i="1" s="1"/>
  <c r="AB1751" i="1"/>
  <c r="AB1750" i="1" s="1"/>
  <c r="AA1751" i="1"/>
  <c r="AA1750" i="1" s="1"/>
  <c r="Z1751" i="1"/>
  <c r="Z1750" i="1" s="1"/>
  <c r="Y1751" i="1"/>
  <c r="Y1750" i="1" s="1"/>
  <c r="X1751" i="1"/>
  <c r="X1750" i="1" s="1"/>
  <c r="W1751" i="1"/>
  <c r="W1750" i="1" s="1"/>
  <c r="V1751" i="1"/>
  <c r="V1750" i="1" s="1"/>
  <c r="U1751" i="1"/>
  <c r="U1750" i="1" s="1"/>
  <c r="T1751" i="1"/>
  <c r="T1750" i="1" s="1"/>
  <c r="S1751" i="1"/>
  <c r="S1750" i="1" s="1"/>
  <c r="R1751" i="1"/>
  <c r="R1750" i="1" s="1"/>
  <c r="Q1751" i="1"/>
  <c r="Q1750" i="1" s="1"/>
  <c r="P1751" i="1"/>
  <c r="P1750" i="1" s="1"/>
  <c r="O1751" i="1"/>
  <c r="O1750" i="1" s="1"/>
  <c r="N1751" i="1"/>
  <c r="N1750" i="1" s="1"/>
  <c r="M1751" i="1"/>
  <c r="M1750" i="1" s="1"/>
  <c r="L1751" i="1"/>
  <c r="L1750" i="1" s="1"/>
  <c r="K1751" i="1"/>
  <c r="K1750" i="1" s="1"/>
  <c r="J1751" i="1"/>
  <c r="J1750" i="1" s="1"/>
  <c r="I1751" i="1"/>
  <c r="I1750" i="1" s="1"/>
  <c r="H1751" i="1"/>
  <c r="H1750" i="1" s="1"/>
  <c r="AE1750" i="1"/>
  <c r="E1741" i="1"/>
  <c r="D1741" i="1"/>
  <c r="C1741" i="1"/>
  <c r="B1741" i="1"/>
  <c r="E1740" i="1"/>
  <c r="D1740" i="1"/>
  <c r="C1740" i="1"/>
  <c r="B1740" i="1"/>
  <c r="E1739" i="1"/>
  <c r="C1739" i="1"/>
  <c r="B1739" i="1"/>
  <c r="E1738" i="1"/>
  <c r="C1738" i="1"/>
  <c r="B1738" i="1"/>
  <c r="AE1737" i="1"/>
  <c r="AD1737" i="1"/>
  <c r="AD1736" i="1" s="1"/>
  <c r="AC1737" i="1"/>
  <c r="AC1736" i="1" s="1"/>
  <c r="AB1737" i="1"/>
  <c r="AB1736" i="1" s="1"/>
  <c r="AA1737" i="1"/>
  <c r="AA1736" i="1" s="1"/>
  <c r="Z1737" i="1"/>
  <c r="Z1736" i="1" s="1"/>
  <c r="Y1737" i="1"/>
  <c r="Y1736" i="1" s="1"/>
  <c r="X1737" i="1"/>
  <c r="X1736" i="1" s="1"/>
  <c r="W1737" i="1"/>
  <c r="W1736" i="1" s="1"/>
  <c r="V1737" i="1"/>
  <c r="V1736" i="1" s="1"/>
  <c r="U1737" i="1"/>
  <c r="U1736" i="1" s="1"/>
  <c r="T1737" i="1"/>
  <c r="T1736" i="1" s="1"/>
  <c r="S1737" i="1"/>
  <c r="S1736" i="1" s="1"/>
  <c r="R1737" i="1"/>
  <c r="R1736" i="1" s="1"/>
  <c r="Q1737" i="1"/>
  <c r="Q1736" i="1" s="1"/>
  <c r="P1737" i="1"/>
  <c r="P1736" i="1" s="1"/>
  <c r="O1737" i="1"/>
  <c r="O1736" i="1" s="1"/>
  <c r="N1737" i="1"/>
  <c r="N1736" i="1" s="1"/>
  <c r="M1737" i="1"/>
  <c r="M1736" i="1" s="1"/>
  <c r="L1737" i="1"/>
  <c r="L1736" i="1" s="1"/>
  <c r="K1737" i="1"/>
  <c r="K1736" i="1" s="1"/>
  <c r="J1737" i="1"/>
  <c r="J1736" i="1" s="1"/>
  <c r="I1737" i="1"/>
  <c r="I1736" i="1" s="1"/>
  <c r="H1737" i="1"/>
  <c r="H1736" i="1" s="1"/>
  <c r="AE1736" i="1"/>
  <c r="E1735" i="1"/>
  <c r="D1735" i="1"/>
  <c r="C1735" i="1"/>
  <c r="B1735" i="1"/>
  <c r="E1734" i="1"/>
  <c r="D1734" i="1"/>
  <c r="C1734" i="1"/>
  <c r="B1734" i="1"/>
  <c r="E1733" i="1"/>
  <c r="C1733" i="1"/>
  <c r="B1733" i="1"/>
  <c r="E1732" i="1"/>
  <c r="C1732" i="1"/>
  <c r="B1732" i="1"/>
  <c r="AE1731" i="1"/>
  <c r="AE1730" i="1" s="1"/>
  <c r="AD1731" i="1"/>
  <c r="AD1730" i="1" s="1"/>
  <c r="AC1731" i="1"/>
  <c r="AC1730" i="1" s="1"/>
  <c r="AB1731" i="1"/>
  <c r="AB1730" i="1" s="1"/>
  <c r="AA1731" i="1"/>
  <c r="AA1730" i="1" s="1"/>
  <c r="Z1731" i="1"/>
  <c r="Z1730" i="1" s="1"/>
  <c r="Y1731" i="1"/>
  <c r="Y1730" i="1" s="1"/>
  <c r="X1731" i="1"/>
  <c r="X1730" i="1" s="1"/>
  <c r="W1731" i="1"/>
  <c r="W1730" i="1" s="1"/>
  <c r="V1731" i="1"/>
  <c r="V1730" i="1" s="1"/>
  <c r="U1731" i="1"/>
  <c r="U1730" i="1" s="1"/>
  <c r="T1731" i="1"/>
  <c r="T1730" i="1" s="1"/>
  <c r="S1731" i="1"/>
  <c r="S1730" i="1" s="1"/>
  <c r="R1731" i="1"/>
  <c r="R1730" i="1" s="1"/>
  <c r="Q1731" i="1"/>
  <c r="Q1730" i="1" s="1"/>
  <c r="P1731" i="1"/>
  <c r="P1730" i="1" s="1"/>
  <c r="O1731" i="1"/>
  <c r="O1730" i="1" s="1"/>
  <c r="N1731" i="1"/>
  <c r="N1730" i="1" s="1"/>
  <c r="M1731" i="1"/>
  <c r="M1730" i="1" s="1"/>
  <c r="L1731" i="1"/>
  <c r="L1730" i="1" s="1"/>
  <c r="K1731" i="1"/>
  <c r="K1730" i="1" s="1"/>
  <c r="J1731" i="1"/>
  <c r="J1730" i="1" s="1"/>
  <c r="I1731" i="1"/>
  <c r="I1730" i="1" s="1"/>
  <c r="H1731" i="1"/>
  <c r="H1730" i="1" s="1"/>
  <c r="E1728" i="1"/>
  <c r="D1728" i="1"/>
  <c r="C1728" i="1"/>
  <c r="B1728" i="1"/>
  <c r="E1727" i="1"/>
  <c r="D1727" i="1"/>
  <c r="C1727" i="1"/>
  <c r="B1727" i="1"/>
  <c r="L1726" i="1"/>
  <c r="C1726" i="1" s="1"/>
  <c r="E1726" i="1"/>
  <c r="E1725" i="1"/>
  <c r="C1725" i="1"/>
  <c r="B1725" i="1"/>
  <c r="AE1724" i="1"/>
  <c r="AE1723" i="1" s="1"/>
  <c r="AE1722" i="1" s="1"/>
  <c r="AD1724" i="1"/>
  <c r="AD1723" i="1" s="1"/>
  <c r="AD1722" i="1" s="1"/>
  <c r="AC1724" i="1"/>
  <c r="AC1723" i="1" s="1"/>
  <c r="AC1722" i="1" s="1"/>
  <c r="AB1724" i="1"/>
  <c r="AB1723" i="1" s="1"/>
  <c r="AB1722" i="1" s="1"/>
  <c r="AA1724" i="1"/>
  <c r="AA1723" i="1" s="1"/>
  <c r="AA1722" i="1" s="1"/>
  <c r="Z1724" i="1"/>
  <c r="Z1723" i="1" s="1"/>
  <c r="Z1722" i="1" s="1"/>
  <c r="Y1724" i="1"/>
  <c r="Y1723" i="1" s="1"/>
  <c r="Y1722" i="1" s="1"/>
  <c r="X1724" i="1"/>
  <c r="X1723" i="1" s="1"/>
  <c r="X1722" i="1" s="1"/>
  <c r="W1724" i="1"/>
  <c r="W1723" i="1" s="1"/>
  <c r="W1722" i="1" s="1"/>
  <c r="V1724" i="1"/>
  <c r="V1723" i="1" s="1"/>
  <c r="V1722" i="1" s="1"/>
  <c r="U1724" i="1"/>
  <c r="U1723" i="1" s="1"/>
  <c r="U1722" i="1" s="1"/>
  <c r="T1724" i="1"/>
  <c r="T1723" i="1" s="1"/>
  <c r="T1722" i="1" s="1"/>
  <c r="S1724" i="1"/>
  <c r="S1723" i="1" s="1"/>
  <c r="S1722" i="1" s="1"/>
  <c r="R1724" i="1"/>
  <c r="R1723" i="1" s="1"/>
  <c r="R1722" i="1" s="1"/>
  <c r="Q1724" i="1"/>
  <c r="Q1723" i="1" s="1"/>
  <c r="Q1722" i="1" s="1"/>
  <c r="P1724" i="1"/>
  <c r="P1723" i="1" s="1"/>
  <c r="P1722" i="1" s="1"/>
  <c r="O1724" i="1"/>
  <c r="O1723" i="1" s="1"/>
  <c r="O1722" i="1" s="1"/>
  <c r="N1724" i="1"/>
  <c r="N1723" i="1" s="1"/>
  <c r="N1722" i="1" s="1"/>
  <c r="M1724" i="1"/>
  <c r="M1723" i="1" s="1"/>
  <c r="M1722" i="1" s="1"/>
  <c r="K1724" i="1"/>
  <c r="K1723" i="1" s="1"/>
  <c r="K1722" i="1" s="1"/>
  <c r="J1724" i="1"/>
  <c r="J1723" i="1" s="1"/>
  <c r="J1722" i="1" s="1"/>
  <c r="I1724" i="1"/>
  <c r="I1723" i="1" s="1"/>
  <c r="I1722" i="1" s="1"/>
  <c r="H1724" i="1"/>
  <c r="H1723" i="1" s="1"/>
  <c r="H1722" i="1" s="1"/>
  <c r="E1720" i="1"/>
  <c r="D1720" i="1"/>
  <c r="C1720" i="1"/>
  <c r="B1720" i="1"/>
  <c r="E1719" i="1"/>
  <c r="C1719" i="1"/>
  <c r="B1719" i="1"/>
  <c r="E1718" i="1"/>
  <c r="D1718" i="1"/>
  <c r="C1718" i="1"/>
  <c r="B1718" i="1"/>
  <c r="AE1717" i="1"/>
  <c r="AE1716" i="1" s="1"/>
  <c r="AD1717" i="1"/>
  <c r="AD1716" i="1" s="1"/>
  <c r="AC1717" i="1"/>
  <c r="AC1716" i="1" s="1"/>
  <c r="AB1717" i="1"/>
  <c r="AB1716" i="1" s="1"/>
  <c r="AA1717" i="1"/>
  <c r="AA1716" i="1" s="1"/>
  <c r="Z1717" i="1"/>
  <c r="Z1716" i="1" s="1"/>
  <c r="Y1717" i="1"/>
  <c r="Y1716" i="1" s="1"/>
  <c r="X1717" i="1"/>
  <c r="X1716" i="1" s="1"/>
  <c r="W1717" i="1"/>
  <c r="W1716" i="1" s="1"/>
  <c r="V1717" i="1"/>
  <c r="V1716" i="1" s="1"/>
  <c r="U1717" i="1"/>
  <c r="U1716" i="1" s="1"/>
  <c r="T1717" i="1"/>
  <c r="T1716" i="1" s="1"/>
  <c r="S1717" i="1"/>
  <c r="S1716" i="1" s="1"/>
  <c r="R1717" i="1"/>
  <c r="R1716" i="1" s="1"/>
  <c r="Q1717" i="1"/>
  <c r="Q1716" i="1" s="1"/>
  <c r="P1717" i="1"/>
  <c r="P1716" i="1" s="1"/>
  <c r="O1717" i="1"/>
  <c r="O1716" i="1" s="1"/>
  <c r="N1717" i="1"/>
  <c r="N1716" i="1" s="1"/>
  <c r="M1717" i="1"/>
  <c r="M1716" i="1" s="1"/>
  <c r="L1717" i="1"/>
  <c r="L1716" i="1" s="1"/>
  <c r="K1717" i="1"/>
  <c r="K1716" i="1" s="1"/>
  <c r="J1717" i="1"/>
  <c r="J1716" i="1" s="1"/>
  <c r="I1717" i="1"/>
  <c r="H1717" i="1"/>
  <c r="C1717" i="1" s="1"/>
  <c r="C1716" i="1" s="1"/>
  <c r="E1717" i="1"/>
  <c r="E1716" i="1" s="1"/>
  <c r="E1714" i="1"/>
  <c r="D1714" i="1"/>
  <c r="C1714" i="1"/>
  <c r="B1714" i="1"/>
  <c r="E1713" i="1"/>
  <c r="C1713" i="1"/>
  <c r="B1713" i="1"/>
  <c r="E1712" i="1"/>
  <c r="D1712" i="1"/>
  <c r="C1712" i="1"/>
  <c r="B1712" i="1"/>
  <c r="AE1711" i="1"/>
  <c r="AD1711" i="1"/>
  <c r="AD1710" i="1" s="1"/>
  <c r="AC1711" i="1"/>
  <c r="AC1710" i="1" s="1"/>
  <c r="AB1711" i="1"/>
  <c r="AB1710" i="1" s="1"/>
  <c r="AA1711" i="1"/>
  <c r="AA1710" i="1" s="1"/>
  <c r="Z1711" i="1"/>
  <c r="Z1710" i="1" s="1"/>
  <c r="Y1711" i="1"/>
  <c r="Y1710" i="1" s="1"/>
  <c r="X1711" i="1"/>
  <c r="X1710" i="1" s="1"/>
  <c r="W1711" i="1"/>
  <c r="W1710" i="1" s="1"/>
  <c r="V1711" i="1"/>
  <c r="V1710" i="1" s="1"/>
  <c r="U1711" i="1"/>
  <c r="U1710" i="1" s="1"/>
  <c r="T1711" i="1"/>
  <c r="T1710" i="1" s="1"/>
  <c r="S1711" i="1"/>
  <c r="S1710" i="1" s="1"/>
  <c r="R1711" i="1"/>
  <c r="R1710" i="1" s="1"/>
  <c r="Q1711" i="1"/>
  <c r="Q1710" i="1" s="1"/>
  <c r="P1711" i="1"/>
  <c r="P1710" i="1" s="1"/>
  <c r="O1711" i="1"/>
  <c r="O1710" i="1" s="1"/>
  <c r="N1711" i="1"/>
  <c r="N1710" i="1" s="1"/>
  <c r="M1711" i="1"/>
  <c r="M1710" i="1" s="1"/>
  <c r="L1711" i="1"/>
  <c r="L1710" i="1" s="1"/>
  <c r="K1711" i="1"/>
  <c r="K1710" i="1" s="1"/>
  <c r="J1711" i="1"/>
  <c r="J1710" i="1" s="1"/>
  <c r="I1711" i="1"/>
  <c r="I1710" i="1" s="1"/>
  <c r="H1711" i="1"/>
  <c r="H1710" i="1" s="1"/>
  <c r="AE1710" i="1"/>
  <c r="E1708" i="1"/>
  <c r="D1708" i="1"/>
  <c r="C1708" i="1"/>
  <c r="B1708" i="1"/>
  <c r="E1707" i="1"/>
  <c r="D1707" i="1"/>
  <c r="C1707" i="1"/>
  <c r="B1707" i="1"/>
  <c r="E1706" i="1"/>
  <c r="D1706" i="1" s="1"/>
  <c r="C1706" i="1"/>
  <c r="B1706" i="1"/>
  <c r="E1705" i="1"/>
  <c r="C1705" i="1"/>
  <c r="B1705" i="1"/>
  <c r="AE1704" i="1"/>
  <c r="AE1703" i="1" s="1"/>
  <c r="AD1704" i="1"/>
  <c r="AD1703" i="1" s="1"/>
  <c r="AC1704" i="1"/>
  <c r="AC1703" i="1" s="1"/>
  <c r="AB1704" i="1"/>
  <c r="AB1703" i="1" s="1"/>
  <c r="AA1704" i="1"/>
  <c r="AA1703" i="1" s="1"/>
  <c r="Z1704" i="1"/>
  <c r="Z1703" i="1" s="1"/>
  <c r="Y1704" i="1"/>
  <c r="Y1703" i="1" s="1"/>
  <c r="X1704" i="1"/>
  <c r="X1703" i="1" s="1"/>
  <c r="W1704" i="1"/>
  <c r="W1703" i="1" s="1"/>
  <c r="V1704" i="1"/>
  <c r="V1703" i="1" s="1"/>
  <c r="U1704" i="1"/>
  <c r="U1703" i="1" s="1"/>
  <c r="T1704" i="1"/>
  <c r="T1703" i="1" s="1"/>
  <c r="S1704" i="1"/>
  <c r="S1703" i="1" s="1"/>
  <c r="R1704" i="1"/>
  <c r="R1703" i="1" s="1"/>
  <c r="Q1704" i="1"/>
  <c r="Q1703" i="1" s="1"/>
  <c r="P1704" i="1"/>
  <c r="P1703" i="1" s="1"/>
  <c r="O1704" i="1"/>
  <c r="O1703" i="1" s="1"/>
  <c r="N1704" i="1"/>
  <c r="N1703" i="1" s="1"/>
  <c r="M1704" i="1"/>
  <c r="M1703" i="1" s="1"/>
  <c r="L1704" i="1"/>
  <c r="L1703" i="1" s="1"/>
  <c r="K1704" i="1"/>
  <c r="K1703" i="1" s="1"/>
  <c r="J1704" i="1"/>
  <c r="J1703" i="1" s="1"/>
  <c r="I1704" i="1"/>
  <c r="I1703" i="1" s="1"/>
  <c r="H1704" i="1"/>
  <c r="H1703" i="1" s="1"/>
  <c r="E1701" i="1"/>
  <c r="C1701" i="1"/>
  <c r="B1701" i="1"/>
  <c r="E1700" i="1"/>
  <c r="C1700" i="1"/>
  <c r="B1700" i="1"/>
  <c r="E1699" i="1"/>
  <c r="C1699" i="1"/>
  <c r="B1699" i="1"/>
  <c r="E1698" i="1"/>
  <c r="C1698" i="1"/>
  <c r="B1698" i="1"/>
  <c r="AE1697" i="1"/>
  <c r="B1697" i="1"/>
  <c r="E1696" i="1"/>
  <c r="C1696" i="1"/>
  <c r="B1696" i="1"/>
  <c r="E1695" i="1"/>
  <c r="C1695" i="1"/>
  <c r="B1695" i="1"/>
  <c r="E1694" i="1"/>
  <c r="C1694" i="1"/>
  <c r="B1694" i="1"/>
  <c r="E1693" i="1"/>
  <c r="C1693" i="1"/>
  <c r="B1693" i="1"/>
  <c r="AE1692" i="1"/>
  <c r="AD1692" i="1"/>
  <c r="AD1691" i="1" s="1"/>
  <c r="AD1744" i="1" s="1"/>
  <c r="AC1692" i="1"/>
  <c r="AC1691" i="1" s="1"/>
  <c r="AC1744" i="1" s="1"/>
  <c r="AB1692" i="1"/>
  <c r="AB1691" i="1" s="1"/>
  <c r="AB1744" i="1" s="1"/>
  <c r="AA1692" i="1"/>
  <c r="AA1691" i="1" s="1"/>
  <c r="AA1744" i="1" s="1"/>
  <c r="Z1692" i="1"/>
  <c r="Z1691" i="1" s="1"/>
  <c r="Z1744" i="1" s="1"/>
  <c r="Y1692" i="1"/>
  <c r="Y1691" i="1" s="1"/>
  <c r="Y1744" i="1" s="1"/>
  <c r="X1692" i="1"/>
  <c r="X1691" i="1" s="1"/>
  <c r="X1744" i="1" s="1"/>
  <c r="W1692" i="1"/>
  <c r="W1691" i="1" s="1"/>
  <c r="W1744" i="1" s="1"/>
  <c r="V1692" i="1"/>
  <c r="V1691" i="1" s="1"/>
  <c r="V1744" i="1" s="1"/>
  <c r="U1692" i="1"/>
  <c r="U1691" i="1" s="1"/>
  <c r="U1744" i="1" s="1"/>
  <c r="T1692" i="1"/>
  <c r="T1691" i="1" s="1"/>
  <c r="T1744" i="1" s="1"/>
  <c r="S1692" i="1"/>
  <c r="S1691" i="1" s="1"/>
  <c r="S1744" i="1" s="1"/>
  <c r="R1692" i="1"/>
  <c r="R1691" i="1" s="1"/>
  <c r="R1744" i="1" s="1"/>
  <c r="Q1692" i="1"/>
  <c r="Q1691" i="1" s="1"/>
  <c r="Q1744" i="1" s="1"/>
  <c r="P1692" i="1"/>
  <c r="P1691" i="1" s="1"/>
  <c r="P1744" i="1" s="1"/>
  <c r="O1692" i="1"/>
  <c r="O1691" i="1" s="1"/>
  <c r="O1744" i="1" s="1"/>
  <c r="N1692" i="1"/>
  <c r="N1691" i="1" s="1"/>
  <c r="N1744" i="1" s="1"/>
  <c r="M1692" i="1"/>
  <c r="M1691" i="1" s="1"/>
  <c r="M1744" i="1" s="1"/>
  <c r="L1692" i="1"/>
  <c r="L1691" i="1" s="1"/>
  <c r="K1692" i="1"/>
  <c r="K1691" i="1" s="1"/>
  <c r="K1744" i="1" s="1"/>
  <c r="J1692" i="1"/>
  <c r="J1691" i="1" s="1"/>
  <c r="J1744" i="1" s="1"/>
  <c r="I1692" i="1"/>
  <c r="I1691" i="1" s="1"/>
  <c r="I1744" i="1" s="1"/>
  <c r="H1692" i="1"/>
  <c r="H1691" i="1" s="1"/>
  <c r="H1744" i="1" s="1"/>
  <c r="E1690" i="1"/>
  <c r="D1690" i="1"/>
  <c r="C1690" i="1"/>
  <c r="B1690" i="1"/>
  <c r="E1689" i="1"/>
  <c r="D1689" i="1"/>
  <c r="C1689" i="1"/>
  <c r="B1689" i="1"/>
  <c r="E1688" i="1"/>
  <c r="C1688" i="1"/>
  <c r="B1688" i="1"/>
  <c r="E1687" i="1"/>
  <c r="C1687" i="1"/>
  <c r="B1687" i="1"/>
  <c r="AE1686" i="1"/>
  <c r="AE1685" i="1" s="1"/>
  <c r="AD1686" i="1"/>
  <c r="AD1685" i="1" s="1"/>
  <c r="AC1686" i="1"/>
  <c r="AC1685" i="1" s="1"/>
  <c r="AB1686" i="1"/>
  <c r="AB1685" i="1" s="1"/>
  <c r="AA1686" i="1"/>
  <c r="AA1685" i="1" s="1"/>
  <c r="Z1686" i="1"/>
  <c r="Z1685" i="1" s="1"/>
  <c r="Y1686" i="1"/>
  <c r="Y1685" i="1" s="1"/>
  <c r="X1686" i="1"/>
  <c r="X1685" i="1" s="1"/>
  <c r="W1686" i="1"/>
  <c r="W1685" i="1" s="1"/>
  <c r="V1686" i="1"/>
  <c r="V1685" i="1" s="1"/>
  <c r="U1686" i="1"/>
  <c r="U1685" i="1" s="1"/>
  <c r="T1686" i="1"/>
  <c r="T1685" i="1" s="1"/>
  <c r="S1686" i="1"/>
  <c r="S1685" i="1" s="1"/>
  <c r="R1686" i="1"/>
  <c r="R1685" i="1" s="1"/>
  <c r="Q1686" i="1"/>
  <c r="Q1685" i="1" s="1"/>
  <c r="P1686" i="1"/>
  <c r="P1685" i="1" s="1"/>
  <c r="O1686" i="1"/>
  <c r="O1685" i="1" s="1"/>
  <c r="N1686" i="1"/>
  <c r="N1685" i="1" s="1"/>
  <c r="M1686" i="1"/>
  <c r="M1685" i="1" s="1"/>
  <c r="L1686" i="1"/>
  <c r="L1685" i="1" s="1"/>
  <c r="K1686" i="1"/>
  <c r="K1685" i="1" s="1"/>
  <c r="J1686" i="1"/>
  <c r="J1685" i="1" s="1"/>
  <c r="I1686" i="1"/>
  <c r="I1685" i="1" s="1"/>
  <c r="H1686" i="1"/>
  <c r="H1685" i="1" s="1"/>
  <c r="E1684" i="1"/>
  <c r="D1684" i="1"/>
  <c r="C1684" i="1"/>
  <c r="B1684" i="1"/>
  <c r="E1683" i="1"/>
  <c r="D1683" i="1"/>
  <c r="C1683" i="1"/>
  <c r="B1683" i="1"/>
  <c r="E1682" i="1"/>
  <c r="C1682" i="1"/>
  <c r="B1682" i="1"/>
  <c r="E1681" i="1"/>
  <c r="C1681" i="1"/>
  <c r="B1681" i="1"/>
  <c r="AE1680" i="1"/>
  <c r="AD1680" i="1"/>
  <c r="AD1679" i="1" s="1"/>
  <c r="AC1680" i="1"/>
  <c r="AC1679" i="1" s="1"/>
  <c r="AB1680" i="1"/>
  <c r="AB1679" i="1" s="1"/>
  <c r="AA1680" i="1"/>
  <c r="AA1679" i="1" s="1"/>
  <c r="Z1680" i="1"/>
  <c r="Z1679" i="1" s="1"/>
  <c r="Y1680" i="1"/>
  <c r="Y1679" i="1" s="1"/>
  <c r="X1680" i="1"/>
  <c r="X1679" i="1" s="1"/>
  <c r="W1680" i="1"/>
  <c r="W1679" i="1" s="1"/>
  <c r="V1680" i="1"/>
  <c r="V1679" i="1" s="1"/>
  <c r="U1680" i="1"/>
  <c r="U1679" i="1" s="1"/>
  <c r="T1680" i="1"/>
  <c r="T1679" i="1" s="1"/>
  <c r="S1680" i="1"/>
  <c r="S1679" i="1" s="1"/>
  <c r="R1680" i="1"/>
  <c r="R1679" i="1" s="1"/>
  <c r="Q1680" i="1"/>
  <c r="Q1679" i="1" s="1"/>
  <c r="P1680" i="1"/>
  <c r="P1679" i="1" s="1"/>
  <c r="O1680" i="1"/>
  <c r="O1679" i="1" s="1"/>
  <c r="N1680" i="1"/>
  <c r="N1679" i="1" s="1"/>
  <c r="M1680" i="1"/>
  <c r="M1679" i="1" s="1"/>
  <c r="L1680" i="1"/>
  <c r="L1679" i="1" s="1"/>
  <c r="K1680" i="1"/>
  <c r="K1679" i="1" s="1"/>
  <c r="J1680" i="1"/>
  <c r="J1679" i="1" s="1"/>
  <c r="I1680" i="1"/>
  <c r="I1679" i="1" s="1"/>
  <c r="H1680" i="1"/>
  <c r="H1679" i="1" s="1"/>
  <c r="AE1679" i="1"/>
  <c r="AE1678" i="1" s="1"/>
  <c r="E1678" i="1" s="1"/>
  <c r="D1678" i="1"/>
  <c r="C1678" i="1"/>
  <c r="B1678" i="1"/>
  <c r="D1677" i="1"/>
  <c r="C1677" i="1"/>
  <c r="B1677" i="1"/>
  <c r="E1676" i="1"/>
  <c r="C1676" i="1"/>
  <c r="B1676" i="1"/>
  <c r="E1675" i="1"/>
  <c r="C1675" i="1"/>
  <c r="B1675" i="1"/>
  <c r="AD1674" i="1"/>
  <c r="AD1673" i="1" s="1"/>
  <c r="AC1674" i="1"/>
  <c r="AC1673" i="1" s="1"/>
  <c r="AB1674" i="1"/>
  <c r="AB1673" i="1" s="1"/>
  <c r="AA1674" i="1"/>
  <c r="AA1673" i="1" s="1"/>
  <c r="Z1674" i="1"/>
  <c r="Z1673" i="1" s="1"/>
  <c r="Y1674" i="1"/>
  <c r="Y1673" i="1" s="1"/>
  <c r="X1674" i="1"/>
  <c r="X1673" i="1" s="1"/>
  <c r="W1674" i="1"/>
  <c r="W1673" i="1" s="1"/>
  <c r="V1674" i="1"/>
  <c r="V1673" i="1" s="1"/>
  <c r="U1674" i="1"/>
  <c r="U1673" i="1" s="1"/>
  <c r="T1674" i="1"/>
  <c r="T1673" i="1" s="1"/>
  <c r="S1674" i="1"/>
  <c r="S1673" i="1" s="1"/>
  <c r="R1674" i="1"/>
  <c r="R1673" i="1" s="1"/>
  <c r="Q1674" i="1"/>
  <c r="Q1673" i="1" s="1"/>
  <c r="P1674" i="1"/>
  <c r="P1673" i="1" s="1"/>
  <c r="O1674" i="1"/>
  <c r="O1673" i="1" s="1"/>
  <c r="N1674" i="1"/>
  <c r="N1673" i="1" s="1"/>
  <c r="M1674" i="1"/>
  <c r="M1673" i="1" s="1"/>
  <c r="L1674" i="1"/>
  <c r="L1673" i="1" s="1"/>
  <c r="K1674" i="1"/>
  <c r="K1673" i="1" s="1"/>
  <c r="J1674" i="1"/>
  <c r="J1673" i="1" s="1"/>
  <c r="I1674" i="1"/>
  <c r="I1673" i="1" s="1"/>
  <c r="H1674" i="1"/>
  <c r="H1673" i="1" s="1"/>
  <c r="E1671" i="1"/>
  <c r="D1671" i="1"/>
  <c r="C1671" i="1"/>
  <c r="B1671" i="1"/>
  <c r="E1670" i="1"/>
  <c r="D1670" i="1"/>
  <c r="C1670" i="1"/>
  <c r="B1670" i="1"/>
  <c r="E1669" i="1"/>
  <c r="C1669" i="1"/>
  <c r="B1669" i="1"/>
  <c r="E1668" i="1"/>
  <c r="C1668" i="1"/>
  <c r="B1668" i="1"/>
  <c r="AE1667" i="1"/>
  <c r="AE1666" i="1" s="1"/>
  <c r="AD1667" i="1"/>
  <c r="AD1666" i="1" s="1"/>
  <c r="AC1667" i="1"/>
  <c r="AC1666" i="1" s="1"/>
  <c r="AB1667" i="1"/>
  <c r="AB1666" i="1" s="1"/>
  <c r="AA1667" i="1"/>
  <c r="AA1666" i="1" s="1"/>
  <c r="Z1667" i="1"/>
  <c r="Z1666" i="1" s="1"/>
  <c r="Y1667" i="1"/>
  <c r="Y1666" i="1" s="1"/>
  <c r="X1667" i="1"/>
  <c r="X1666" i="1" s="1"/>
  <c r="W1667" i="1"/>
  <c r="W1666" i="1" s="1"/>
  <c r="V1667" i="1"/>
  <c r="V1666" i="1" s="1"/>
  <c r="U1667" i="1"/>
  <c r="U1666" i="1" s="1"/>
  <c r="T1667" i="1"/>
  <c r="T1666" i="1" s="1"/>
  <c r="S1667" i="1"/>
  <c r="S1666" i="1" s="1"/>
  <c r="R1667" i="1"/>
  <c r="R1666" i="1" s="1"/>
  <c r="Q1667" i="1"/>
  <c r="Q1666" i="1" s="1"/>
  <c r="P1667" i="1"/>
  <c r="P1666" i="1" s="1"/>
  <c r="O1667" i="1"/>
  <c r="O1666" i="1" s="1"/>
  <c r="N1667" i="1"/>
  <c r="N1666" i="1" s="1"/>
  <c r="M1667" i="1"/>
  <c r="M1666" i="1" s="1"/>
  <c r="L1667" i="1"/>
  <c r="L1666" i="1" s="1"/>
  <c r="K1667" i="1"/>
  <c r="K1666" i="1" s="1"/>
  <c r="J1667" i="1"/>
  <c r="J1666" i="1" s="1"/>
  <c r="I1667" i="1"/>
  <c r="I1666" i="1" s="1"/>
  <c r="H1667" i="1"/>
  <c r="H1666" i="1" s="1"/>
  <c r="E1663" i="1"/>
  <c r="D1663" i="1" s="1"/>
  <c r="D1661" i="1" s="1"/>
  <c r="D1660" i="1" s="1"/>
  <c r="C1663" i="1"/>
  <c r="B1663" i="1"/>
  <c r="E1662" i="1"/>
  <c r="C1662" i="1"/>
  <c r="B1662" i="1"/>
  <c r="AE1661" i="1"/>
  <c r="AE1660" i="1" s="1"/>
  <c r="AD1661" i="1"/>
  <c r="AD1660" i="1" s="1"/>
  <c r="AC1661" i="1"/>
  <c r="AC1660" i="1" s="1"/>
  <c r="AB1661" i="1"/>
  <c r="AB1660" i="1" s="1"/>
  <c r="AA1661" i="1"/>
  <c r="AA1660" i="1" s="1"/>
  <c r="Z1661" i="1"/>
  <c r="Z1660" i="1" s="1"/>
  <c r="Y1661" i="1"/>
  <c r="Y1660" i="1" s="1"/>
  <c r="X1661" i="1"/>
  <c r="X1660" i="1" s="1"/>
  <c r="W1661" i="1"/>
  <c r="W1660" i="1" s="1"/>
  <c r="V1661" i="1"/>
  <c r="V1660" i="1" s="1"/>
  <c r="U1661" i="1"/>
  <c r="U1660" i="1" s="1"/>
  <c r="T1661" i="1"/>
  <c r="T1660" i="1" s="1"/>
  <c r="S1661" i="1"/>
  <c r="S1660" i="1" s="1"/>
  <c r="R1661" i="1"/>
  <c r="R1660" i="1" s="1"/>
  <c r="Q1661" i="1"/>
  <c r="Q1660" i="1" s="1"/>
  <c r="P1661" i="1"/>
  <c r="P1660" i="1" s="1"/>
  <c r="O1661" i="1"/>
  <c r="O1660" i="1" s="1"/>
  <c r="N1661" i="1"/>
  <c r="N1660" i="1" s="1"/>
  <c r="M1661" i="1"/>
  <c r="M1660" i="1" s="1"/>
  <c r="L1661" i="1"/>
  <c r="L1660" i="1" s="1"/>
  <c r="K1661" i="1"/>
  <c r="K1660" i="1" s="1"/>
  <c r="J1661" i="1"/>
  <c r="J1660" i="1" s="1"/>
  <c r="I1661" i="1"/>
  <c r="I1660" i="1" s="1"/>
  <c r="H1661" i="1"/>
  <c r="H1660" i="1" s="1"/>
  <c r="E1657" i="1"/>
  <c r="E1655" i="1" s="1"/>
  <c r="C1657" i="1"/>
  <c r="B1657" i="1"/>
  <c r="B1655" i="1" s="1"/>
  <c r="B1654" i="1" s="1"/>
  <c r="AE1655" i="1"/>
  <c r="AE1654" i="1" s="1"/>
  <c r="AD1655" i="1"/>
  <c r="AD1654" i="1" s="1"/>
  <c r="AC1655" i="1"/>
  <c r="AC1654" i="1" s="1"/>
  <c r="AB1655" i="1"/>
  <c r="AB1654" i="1" s="1"/>
  <c r="AA1655" i="1"/>
  <c r="AA1654" i="1" s="1"/>
  <c r="Z1655" i="1"/>
  <c r="Z1654" i="1" s="1"/>
  <c r="Y1655" i="1"/>
  <c r="Y1654" i="1" s="1"/>
  <c r="X1655" i="1"/>
  <c r="X1654" i="1" s="1"/>
  <c r="W1655" i="1"/>
  <c r="W1654" i="1" s="1"/>
  <c r="V1655" i="1"/>
  <c r="V1654" i="1" s="1"/>
  <c r="U1655" i="1"/>
  <c r="U1654" i="1" s="1"/>
  <c r="T1655" i="1"/>
  <c r="T1654" i="1" s="1"/>
  <c r="S1655" i="1"/>
  <c r="S1654" i="1" s="1"/>
  <c r="R1655" i="1"/>
  <c r="R1654" i="1" s="1"/>
  <c r="Q1655" i="1"/>
  <c r="Q1654" i="1" s="1"/>
  <c r="P1655" i="1"/>
  <c r="P1654" i="1" s="1"/>
  <c r="O1655" i="1"/>
  <c r="O1654" i="1" s="1"/>
  <c r="N1655" i="1"/>
  <c r="N1654" i="1" s="1"/>
  <c r="M1655" i="1"/>
  <c r="M1654" i="1" s="1"/>
  <c r="L1655" i="1"/>
  <c r="L1654" i="1" s="1"/>
  <c r="K1655" i="1"/>
  <c r="K1654" i="1" s="1"/>
  <c r="J1655" i="1"/>
  <c r="J1654" i="1" s="1"/>
  <c r="I1655" i="1"/>
  <c r="I1654" i="1" s="1"/>
  <c r="H1655" i="1"/>
  <c r="H1654" i="1" s="1"/>
  <c r="AE1648" i="1"/>
  <c r="AD1648" i="1"/>
  <c r="AD1646" i="1" s="1"/>
  <c r="AC1648" i="1"/>
  <c r="AC1646" i="1" s="1"/>
  <c r="AB1648" i="1"/>
  <c r="AA1648" i="1"/>
  <c r="Z1648" i="1"/>
  <c r="Y1648" i="1"/>
  <c r="Y1646" i="1" s="1"/>
  <c r="X1648" i="1"/>
  <c r="W1648" i="1"/>
  <c r="W1646" i="1" s="1"/>
  <c r="V1648" i="1"/>
  <c r="U1648" i="1"/>
  <c r="T1648" i="1"/>
  <c r="S1648" i="1"/>
  <c r="R1648" i="1"/>
  <c r="Q1648" i="1"/>
  <c r="P1648" i="1"/>
  <c r="O1648" i="1"/>
  <c r="N1648" i="1"/>
  <c r="M1648" i="1"/>
  <c r="L1648" i="1"/>
  <c r="K1648" i="1"/>
  <c r="J1648" i="1"/>
  <c r="I1648" i="1"/>
  <c r="H1648" i="1"/>
  <c r="AE1647" i="1"/>
  <c r="AD1647" i="1"/>
  <c r="AC1647" i="1"/>
  <c r="AB1647" i="1"/>
  <c r="AA1647" i="1"/>
  <c r="Z1647" i="1"/>
  <c r="Y1647" i="1"/>
  <c r="X1647" i="1"/>
  <c r="W1647" i="1"/>
  <c r="V1647" i="1"/>
  <c r="U1647" i="1"/>
  <c r="T1647" i="1"/>
  <c r="S1647" i="1"/>
  <c r="R1647" i="1"/>
  <c r="Q1647" i="1"/>
  <c r="P1647" i="1"/>
  <c r="O1647" i="1"/>
  <c r="N1647" i="1"/>
  <c r="M1647" i="1"/>
  <c r="L1647" i="1"/>
  <c r="K1647" i="1"/>
  <c r="J1647" i="1"/>
  <c r="I1647" i="1"/>
  <c r="H1647" i="1"/>
  <c r="AA1646" i="1"/>
  <c r="C1643" i="1"/>
  <c r="C1641" i="1" s="1"/>
  <c r="C1640" i="1" s="1"/>
  <c r="C1639" i="1" s="1"/>
  <c r="C1638" i="1" s="1"/>
  <c r="B1643" i="1"/>
  <c r="AE1641" i="1"/>
  <c r="AD1641" i="1"/>
  <c r="AD1640" i="1" s="1"/>
  <c r="AD1639" i="1" s="1"/>
  <c r="AD1638" i="1" s="1"/>
  <c r="AC1641" i="1"/>
  <c r="AC1640" i="1" s="1"/>
  <c r="AC1639" i="1" s="1"/>
  <c r="AC1638" i="1" s="1"/>
  <c r="AB1641" i="1"/>
  <c r="AA1641" i="1"/>
  <c r="Z1641" i="1"/>
  <c r="Z1640" i="1" s="1"/>
  <c r="Z1639" i="1" s="1"/>
  <c r="Z1638" i="1" s="1"/>
  <c r="Y1641" i="1"/>
  <c r="Y1640" i="1" s="1"/>
  <c r="Y1639" i="1" s="1"/>
  <c r="Y1638" i="1" s="1"/>
  <c r="X1641" i="1"/>
  <c r="W1641" i="1"/>
  <c r="V1641" i="1"/>
  <c r="V1640" i="1" s="1"/>
  <c r="V1639" i="1" s="1"/>
  <c r="V1638" i="1" s="1"/>
  <c r="U1641" i="1"/>
  <c r="U1640" i="1" s="1"/>
  <c r="U1639" i="1" s="1"/>
  <c r="U1638" i="1" s="1"/>
  <c r="T1641" i="1"/>
  <c r="S1641" i="1"/>
  <c r="R1641" i="1"/>
  <c r="R1640" i="1" s="1"/>
  <c r="R1639" i="1" s="1"/>
  <c r="R1638" i="1" s="1"/>
  <c r="Q1641" i="1"/>
  <c r="Q1640" i="1" s="1"/>
  <c r="Q1639" i="1" s="1"/>
  <c r="Q1638" i="1" s="1"/>
  <c r="P1641" i="1"/>
  <c r="O1641" i="1"/>
  <c r="N1641" i="1"/>
  <c r="N1640" i="1" s="1"/>
  <c r="N1639" i="1" s="1"/>
  <c r="N1638" i="1" s="1"/>
  <c r="M1641" i="1"/>
  <c r="M1640" i="1" s="1"/>
  <c r="M1639" i="1" s="1"/>
  <c r="M1638" i="1" s="1"/>
  <c r="L1641" i="1"/>
  <c r="K1641" i="1"/>
  <c r="J1641" i="1"/>
  <c r="J1640" i="1" s="1"/>
  <c r="J1639" i="1" s="1"/>
  <c r="J1638" i="1" s="1"/>
  <c r="I1641" i="1"/>
  <c r="I1640" i="1" s="1"/>
  <c r="I1639" i="1" s="1"/>
  <c r="I1638" i="1" s="1"/>
  <c r="H1641" i="1"/>
  <c r="B1641" i="1"/>
  <c r="B1640" i="1" s="1"/>
  <c r="B1639" i="1" s="1"/>
  <c r="B1638" i="1" s="1"/>
  <c r="AE1640" i="1"/>
  <c r="AE1639" i="1" s="1"/>
  <c r="AB1640" i="1"/>
  <c r="AB1639" i="1" s="1"/>
  <c r="AB1638" i="1" s="1"/>
  <c r="AA1640" i="1"/>
  <c r="AA1639" i="1" s="1"/>
  <c r="AA1638" i="1" s="1"/>
  <c r="X1640" i="1"/>
  <c r="X1639" i="1" s="1"/>
  <c r="X1638" i="1" s="1"/>
  <c r="W1640" i="1"/>
  <c r="W1639" i="1" s="1"/>
  <c r="W1638" i="1" s="1"/>
  <c r="T1640" i="1"/>
  <c r="T1639" i="1" s="1"/>
  <c r="T1638" i="1" s="1"/>
  <c r="S1640" i="1"/>
  <c r="S1639" i="1" s="1"/>
  <c r="S1638" i="1" s="1"/>
  <c r="P1640" i="1"/>
  <c r="P1639" i="1" s="1"/>
  <c r="P1638" i="1" s="1"/>
  <c r="O1640" i="1"/>
  <c r="O1639" i="1" s="1"/>
  <c r="O1638" i="1" s="1"/>
  <c r="L1640" i="1"/>
  <c r="L1639" i="1" s="1"/>
  <c r="L1638" i="1" s="1"/>
  <c r="K1640" i="1"/>
  <c r="K1639" i="1" s="1"/>
  <c r="K1638" i="1" s="1"/>
  <c r="H1640" i="1"/>
  <c r="H1639" i="1" s="1"/>
  <c r="H1638" i="1" s="1"/>
  <c r="E1635" i="1"/>
  <c r="E1633" i="1" s="1"/>
  <c r="E1632" i="1" s="1"/>
  <c r="E1630" i="1" s="1"/>
  <c r="C1635" i="1"/>
  <c r="B1635" i="1"/>
  <c r="B1633" i="1" s="1"/>
  <c r="B1632" i="1" s="1"/>
  <c r="B1630" i="1" s="1"/>
  <c r="AE1633" i="1"/>
  <c r="AE1632" i="1" s="1"/>
  <c r="AE1630" i="1" s="1"/>
  <c r="AD1633" i="1"/>
  <c r="AD1632" i="1" s="1"/>
  <c r="AD1630" i="1" s="1"/>
  <c r="AC1633" i="1"/>
  <c r="AC1632" i="1" s="1"/>
  <c r="AC1630" i="1" s="1"/>
  <c r="AB1633" i="1"/>
  <c r="AB1632" i="1" s="1"/>
  <c r="AB1630" i="1" s="1"/>
  <c r="AA1633" i="1"/>
  <c r="AA1632" i="1" s="1"/>
  <c r="AA1630" i="1" s="1"/>
  <c r="Z1633" i="1"/>
  <c r="Z1632" i="1" s="1"/>
  <c r="Z1630" i="1" s="1"/>
  <c r="Y1633" i="1"/>
  <c r="Y1632" i="1" s="1"/>
  <c r="Y1630" i="1" s="1"/>
  <c r="X1633" i="1"/>
  <c r="X1632" i="1" s="1"/>
  <c r="X1630" i="1" s="1"/>
  <c r="W1633" i="1"/>
  <c r="W1632" i="1" s="1"/>
  <c r="W1630" i="1" s="1"/>
  <c r="V1633" i="1"/>
  <c r="V1632" i="1" s="1"/>
  <c r="V1630" i="1" s="1"/>
  <c r="U1633" i="1"/>
  <c r="U1632" i="1" s="1"/>
  <c r="U1630" i="1" s="1"/>
  <c r="T1633" i="1"/>
  <c r="T1632" i="1" s="1"/>
  <c r="T1630" i="1" s="1"/>
  <c r="S1633" i="1"/>
  <c r="S1632" i="1" s="1"/>
  <c r="S1630" i="1" s="1"/>
  <c r="R1633" i="1"/>
  <c r="R1632" i="1" s="1"/>
  <c r="R1630" i="1" s="1"/>
  <c r="Q1633" i="1"/>
  <c r="Q1632" i="1" s="1"/>
  <c r="Q1630" i="1" s="1"/>
  <c r="P1633" i="1"/>
  <c r="P1632" i="1" s="1"/>
  <c r="P1630" i="1" s="1"/>
  <c r="O1633" i="1"/>
  <c r="O1632" i="1" s="1"/>
  <c r="O1630" i="1" s="1"/>
  <c r="N1633" i="1"/>
  <c r="N1632" i="1" s="1"/>
  <c r="N1630" i="1" s="1"/>
  <c r="M1633" i="1"/>
  <c r="M1632" i="1" s="1"/>
  <c r="M1630" i="1" s="1"/>
  <c r="L1633" i="1"/>
  <c r="L1632" i="1" s="1"/>
  <c r="L1630" i="1" s="1"/>
  <c r="K1633" i="1"/>
  <c r="K1632" i="1" s="1"/>
  <c r="K1630" i="1" s="1"/>
  <c r="J1633" i="1"/>
  <c r="J1632" i="1" s="1"/>
  <c r="J1630" i="1" s="1"/>
  <c r="I1633" i="1"/>
  <c r="I1632" i="1" s="1"/>
  <c r="I1630" i="1" s="1"/>
  <c r="H1633" i="1"/>
  <c r="H1632" i="1" s="1"/>
  <c r="H1630" i="1" s="1"/>
  <c r="C1633" i="1"/>
  <c r="C1632" i="1" s="1"/>
  <c r="C1630" i="1" s="1"/>
  <c r="E1627" i="1"/>
  <c r="D1627" i="1"/>
  <c r="D1625" i="1" s="1"/>
  <c r="D1624" i="1" s="1"/>
  <c r="C1627" i="1"/>
  <c r="C1625" i="1" s="1"/>
  <c r="C1624" i="1" s="1"/>
  <c r="B1627" i="1"/>
  <c r="B1625" i="1" s="1"/>
  <c r="B1624" i="1" s="1"/>
  <c r="AE1625" i="1"/>
  <c r="AE1624" i="1" s="1"/>
  <c r="AD1625" i="1"/>
  <c r="AD1624" i="1" s="1"/>
  <c r="E1621" i="1"/>
  <c r="C1621" i="1"/>
  <c r="B1621" i="1"/>
  <c r="E1620" i="1"/>
  <c r="B1620" i="1"/>
  <c r="AE1619" i="1"/>
  <c r="AE1618" i="1" s="1"/>
  <c r="AD1619" i="1"/>
  <c r="AD1618" i="1" s="1"/>
  <c r="AC1619" i="1"/>
  <c r="AC1618" i="1" s="1"/>
  <c r="AB1619" i="1"/>
  <c r="AB1618" i="1" s="1"/>
  <c r="AA1619" i="1"/>
  <c r="Z1619" i="1"/>
  <c r="Z1618" i="1" s="1"/>
  <c r="Y1619" i="1"/>
  <c r="X1619" i="1"/>
  <c r="W1619" i="1"/>
  <c r="V1619" i="1"/>
  <c r="U1619" i="1"/>
  <c r="T1619" i="1"/>
  <c r="S1619" i="1"/>
  <c r="R1619" i="1"/>
  <c r="Q1619" i="1"/>
  <c r="P1619" i="1"/>
  <c r="O1619" i="1"/>
  <c r="N1619" i="1"/>
  <c r="M1619" i="1"/>
  <c r="L1619" i="1"/>
  <c r="K1619" i="1"/>
  <c r="J1619" i="1"/>
  <c r="I1619" i="1"/>
  <c r="H1619" i="1"/>
  <c r="E1615" i="1"/>
  <c r="C1615" i="1"/>
  <c r="C1613" i="1" s="1"/>
  <c r="C1612" i="1" s="1"/>
  <c r="B1615" i="1"/>
  <c r="B1613" i="1" s="1"/>
  <c r="B1612" i="1" s="1"/>
  <c r="AE1614" i="1"/>
  <c r="AE1613" i="1"/>
  <c r="AE1612" i="1" s="1"/>
  <c r="AD1613" i="1"/>
  <c r="AD1612" i="1" s="1"/>
  <c r="AC1613" i="1"/>
  <c r="AC1612" i="1" s="1"/>
  <c r="AB1613" i="1"/>
  <c r="AB1612" i="1" s="1"/>
  <c r="AA1613" i="1"/>
  <c r="AA1612" i="1" s="1"/>
  <c r="Z1613" i="1"/>
  <c r="Z1612" i="1" s="1"/>
  <c r="Y1613" i="1"/>
  <c r="Y1612" i="1" s="1"/>
  <c r="X1613" i="1"/>
  <c r="X1612" i="1" s="1"/>
  <c r="W1613" i="1"/>
  <c r="W1612" i="1" s="1"/>
  <c r="V1613" i="1"/>
  <c r="V1612" i="1" s="1"/>
  <c r="U1613" i="1"/>
  <c r="U1612" i="1" s="1"/>
  <c r="T1613" i="1"/>
  <c r="T1612" i="1" s="1"/>
  <c r="S1613" i="1"/>
  <c r="S1612" i="1" s="1"/>
  <c r="R1613" i="1"/>
  <c r="R1612" i="1" s="1"/>
  <c r="Q1613" i="1"/>
  <c r="Q1612" i="1" s="1"/>
  <c r="P1613" i="1"/>
  <c r="P1612" i="1" s="1"/>
  <c r="O1613" i="1"/>
  <c r="O1612" i="1" s="1"/>
  <c r="N1613" i="1"/>
  <c r="N1612" i="1" s="1"/>
  <c r="M1613" i="1"/>
  <c r="M1612" i="1" s="1"/>
  <c r="L1613" i="1"/>
  <c r="L1612" i="1" s="1"/>
  <c r="K1613" i="1"/>
  <c r="K1612" i="1" s="1"/>
  <c r="J1613" i="1"/>
  <c r="J1612" i="1" s="1"/>
  <c r="I1613" i="1"/>
  <c r="I1612" i="1" s="1"/>
  <c r="H1613" i="1"/>
  <c r="H1612" i="1" s="1"/>
  <c r="E1609" i="1"/>
  <c r="E1607" i="1" s="1"/>
  <c r="C1609" i="1"/>
  <c r="B1609" i="1"/>
  <c r="B1607" i="1" s="1"/>
  <c r="B1606" i="1" s="1"/>
  <c r="AE1607" i="1"/>
  <c r="AE1606" i="1" s="1"/>
  <c r="AD1607" i="1"/>
  <c r="AD1606" i="1" s="1"/>
  <c r="AC1607" i="1"/>
  <c r="AC1606" i="1" s="1"/>
  <c r="AB1607" i="1"/>
  <c r="AB1606" i="1" s="1"/>
  <c r="AA1607" i="1"/>
  <c r="AA1606" i="1" s="1"/>
  <c r="Z1607" i="1"/>
  <c r="Z1606" i="1" s="1"/>
  <c r="Y1607" i="1"/>
  <c r="Y1606" i="1" s="1"/>
  <c r="X1607" i="1"/>
  <c r="X1606" i="1" s="1"/>
  <c r="W1607" i="1"/>
  <c r="W1606" i="1" s="1"/>
  <c r="V1607" i="1"/>
  <c r="V1606" i="1" s="1"/>
  <c r="U1607" i="1"/>
  <c r="U1606" i="1" s="1"/>
  <c r="T1607" i="1"/>
  <c r="T1606" i="1" s="1"/>
  <c r="S1607" i="1"/>
  <c r="S1606" i="1" s="1"/>
  <c r="R1607" i="1"/>
  <c r="R1606" i="1" s="1"/>
  <c r="Q1607" i="1"/>
  <c r="Q1606" i="1" s="1"/>
  <c r="P1607" i="1"/>
  <c r="P1606" i="1" s="1"/>
  <c r="O1607" i="1"/>
  <c r="O1606" i="1" s="1"/>
  <c r="N1607" i="1"/>
  <c r="N1606" i="1" s="1"/>
  <c r="M1607" i="1"/>
  <c r="M1606" i="1" s="1"/>
  <c r="L1607" i="1"/>
  <c r="L1606" i="1" s="1"/>
  <c r="K1607" i="1"/>
  <c r="K1606" i="1" s="1"/>
  <c r="J1607" i="1"/>
  <c r="J1606" i="1" s="1"/>
  <c r="I1606" i="1"/>
  <c r="H1606" i="1"/>
  <c r="AE1601" i="1"/>
  <c r="AD1601" i="1"/>
  <c r="AC1601" i="1"/>
  <c r="AB1601" i="1"/>
  <c r="AA1601" i="1"/>
  <c r="Z1601" i="1"/>
  <c r="Y1601" i="1"/>
  <c r="X1601" i="1"/>
  <c r="W1601" i="1"/>
  <c r="V1601" i="1"/>
  <c r="U1601" i="1"/>
  <c r="T1601" i="1"/>
  <c r="S1601" i="1"/>
  <c r="R1601" i="1"/>
  <c r="Q1601" i="1"/>
  <c r="P1601" i="1"/>
  <c r="O1601" i="1"/>
  <c r="N1601" i="1"/>
  <c r="M1601" i="1"/>
  <c r="L1601" i="1"/>
  <c r="K1601" i="1"/>
  <c r="J1601" i="1"/>
  <c r="I1601" i="1"/>
  <c r="H1601" i="1"/>
  <c r="AE1600" i="1"/>
  <c r="AB1600" i="1"/>
  <c r="AE1599" i="1"/>
  <c r="AD1599" i="1"/>
  <c r="AC1599" i="1"/>
  <c r="AB1599" i="1"/>
  <c r="AA1599" i="1"/>
  <c r="Z1599" i="1"/>
  <c r="Y1599" i="1"/>
  <c r="X1599" i="1"/>
  <c r="W1599" i="1"/>
  <c r="V1599" i="1"/>
  <c r="U1599" i="1"/>
  <c r="T1599" i="1"/>
  <c r="S1599" i="1"/>
  <c r="R1599" i="1"/>
  <c r="Q1599" i="1"/>
  <c r="P1599" i="1"/>
  <c r="O1599" i="1"/>
  <c r="N1599" i="1"/>
  <c r="M1599" i="1"/>
  <c r="L1599" i="1"/>
  <c r="K1599" i="1"/>
  <c r="J1599" i="1"/>
  <c r="I1599" i="1"/>
  <c r="AH1598" i="1" s="1"/>
  <c r="H1599" i="1"/>
  <c r="AD1598" i="1"/>
  <c r="AC1598" i="1"/>
  <c r="AB1598" i="1"/>
  <c r="AA1598" i="1"/>
  <c r="Z1598" i="1"/>
  <c r="Y1598" i="1"/>
  <c r="X1598" i="1"/>
  <c r="W1598" i="1"/>
  <c r="V1598" i="1"/>
  <c r="U1598" i="1"/>
  <c r="T1598" i="1"/>
  <c r="S1598" i="1"/>
  <c r="R1598" i="1"/>
  <c r="Q1598" i="1"/>
  <c r="P1598" i="1"/>
  <c r="O1598" i="1"/>
  <c r="N1598" i="1"/>
  <c r="M1598" i="1"/>
  <c r="L1598" i="1"/>
  <c r="K1598" i="1"/>
  <c r="J1598" i="1"/>
  <c r="I1598" i="1"/>
  <c r="H1598" i="1"/>
  <c r="E1594" i="1"/>
  <c r="E1592" i="1" s="1"/>
  <c r="E1591" i="1" s="1"/>
  <c r="E1590" i="1" s="1"/>
  <c r="C1594" i="1"/>
  <c r="B1594" i="1"/>
  <c r="B1592" i="1" s="1"/>
  <c r="B1591" i="1" s="1"/>
  <c r="B1590" i="1" s="1"/>
  <c r="AE1592" i="1"/>
  <c r="AE1591" i="1" s="1"/>
  <c r="AE1590" i="1" s="1"/>
  <c r="AD1592" i="1"/>
  <c r="AD1591" i="1" s="1"/>
  <c r="AD1590" i="1" s="1"/>
  <c r="AC1592" i="1"/>
  <c r="AC1591" i="1" s="1"/>
  <c r="AC1590" i="1" s="1"/>
  <c r="AB1592" i="1"/>
  <c r="AB1591" i="1" s="1"/>
  <c r="AB1590" i="1" s="1"/>
  <c r="AA1592" i="1"/>
  <c r="AA1591" i="1" s="1"/>
  <c r="AA1590" i="1" s="1"/>
  <c r="Z1592" i="1"/>
  <c r="Z1591" i="1" s="1"/>
  <c r="Z1590" i="1" s="1"/>
  <c r="Y1592" i="1"/>
  <c r="Y1591" i="1" s="1"/>
  <c r="Y1590" i="1" s="1"/>
  <c r="X1592" i="1"/>
  <c r="X1591" i="1" s="1"/>
  <c r="X1590" i="1" s="1"/>
  <c r="W1592" i="1"/>
  <c r="W1591" i="1" s="1"/>
  <c r="W1590" i="1" s="1"/>
  <c r="V1592" i="1"/>
  <c r="V1591" i="1" s="1"/>
  <c r="V1590" i="1" s="1"/>
  <c r="U1592" i="1"/>
  <c r="U1591" i="1" s="1"/>
  <c r="U1590" i="1" s="1"/>
  <c r="T1592" i="1"/>
  <c r="T1591" i="1" s="1"/>
  <c r="T1590" i="1" s="1"/>
  <c r="S1592" i="1"/>
  <c r="S1591" i="1" s="1"/>
  <c r="S1590" i="1" s="1"/>
  <c r="R1592" i="1"/>
  <c r="R1591" i="1" s="1"/>
  <c r="R1590" i="1" s="1"/>
  <c r="Q1592" i="1"/>
  <c r="Q1591" i="1" s="1"/>
  <c r="Q1590" i="1" s="1"/>
  <c r="P1592" i="1"/>
  <c r="P1591" i="1" s="1"/>
  <c r="P1590" i="1" s="1"/>
  <c r="O1592" i="1"/>
  <c r="O1591" i="1" s="1"/>
  <c r="O1590" i="1" s="1"/>
  <c r="N1592" i="1"/>
  <c r="N1591" i="1" s="1"/>
  <c r="N1590" i="1" s="1"/>
  <c r="M1592" i="1"/>
  <c r="M1591" i="1" s="1"/>
  <c r="M1590" i="1" s="1"/>
  <c r="L1592" i="1"/>
  <c r="L1591" i="1" s="1"/>
  <c r="L1590" i="1" s="1"/>
  <c r="K1592" i="1"/>
  <c r="K1591" i="1" s="1"/>
  <c r="K1590" i="1" s="1"/>
  <c r="J1592" i="1"/>
  <c r="J1591" i="1" s="1"/>
  <c r="J1590" i="1" s="1"/>
  <c r="I1592" i="1"/>
  <c r="I1591" i="1" s="1"/>
  <c r="I1590" i="1" s="1"/>
  <c r="H1592" i="1"/>
  <c r="H1591" i="1" s="1"/>
  <c r="H1590" i="1" s="1"/>
  <c r="C1592" i="1"/>
  <c r="E1587" i="1"/>
  <c r="E1585" i="1" s="1"/>
  <c r="C1587" i="1"/>
  <c r="C1585" i="1" s="1"/>
  <c r="B1587" i="1"/>
  <c r="B1585" i="1" s="1"/>
  <c r="B1584" i="1" s="1"/>
  <c r="AE1585" i="1"/>
  <c r="AE1584" i="1" s="1"/>
  <c r="AD1585" i="1"/>
  <c r="AD1584" i="1" s="1"/>
  <c r="AC1585" i="1"/>
  <c r="AC1584" i="1" s="1"/>
  <c r="AB1585" i="1"/>
  <c r="AB1584" i="1" s="1"/>
  <c r="AA1585" i="1"/>
  <c r="AA1584" i="1" s="1"/>
  <c r="Z1585" i="1"/>
  <c r="Z1584" i="1" s="1"/>
  <c r="Y1585" i="1"/>
  <c r="Y1584" i="1" s="1"/>
  <c r="X1585" i="1"/>
  <c r="X1584" i="1" s="1"/>
  <c r="W1585" i="1"/>
  <c r="W1584" i="1" s="1"/>
  <c r="V1585" i="1"/>
  <c r="V1584" i="1" s="1"/>
  <c r="U1585" i="1"/>
  <c r="U1584" i="1" s="1"/>
  <c r="T1585" i="1"/>
  <c r="T1584" i="1" s="1"/>
  <c r="S1585" i="1"/>
  <c r="S1584" i="1" s="1"/>
  <c r="R1585" i="1"/>
  <c r="R1584" i="1" s="1"/>
  <c r="Q1585" i="1"/>
  <c r="Q1584" i="1" s="1"/>
  <c r="P1585" i="1"/>
  <c r="P1584" i="1" s="1"/>
  <c r="O1585" i="1"/>
  <c r="O1584" i="1" s="1"/>
  <c r="N1585" i="1"/>
  <c r="N1584" i="1" s="1"/>
  <c r="M1585" i="1"/>
  <c r="M1584" i="1" s="1"/>
  <c r="L1585" i="1"/>
  <c r="L1584" i="1" s="1"/>
  <c r="K1585" i="1"/>
  <c r="K1584" i="1" s="1"/>
  <c r="J1585" i="1"/>
  <c r="J1584" i="1" s="1"/>
  <c r="I1585" i="1"/>
  <c r="I1584" i="1" s="1"/>
  <c r="H1585" i="1"/>
  <c r="H1584" i="1" s="1"/>
  <c r="E1584" i="1"/>
  <c r="E1581" i="1"/>
  <c r="E1579" i="1" s="1"/>
  <c r="C1581" i="1"/>
  <c r="B1581" i="1"/>
  <c r="B1579" i="1" s="1"/>
  <c r="B1578" i="1" s="1"/>
  <c r="AE1579" i="1"/>
  <c r="AE1578" i="1" s="1"/>
  <c r="AD1579" i="1"/>
  <c r="AD1578" i="1" s="1"/>
  <c r="AC1579" i="1"/>
  <c r="AC1578" i="1" s="1"/>
  <c r="AB1579" i="1"/>
  <c r="AB1578" i="1" s="1"/>
  <c r="AA1579" i="1"/>
  <c r="AA1578" i="1" s="1"/>
  <c r="Z1579" i="1"/>
  <c r="Z1578" i="1" s="1"/>
  <c r="Y1579" i="1"/>
  <c r="Y1578" i="1" s="1"/>
  <c r="X1579" i="1"/>
  <c r="X1578" i="1" s="1"/>
  <c r="W1579" i="1"/>
  <c r="W1578" i="1" s="1"/>
  <c r="V1579" i="1"/>
  <c r="V1578" i="1" s="1"/>
  <c r="U1579" i="1"/>
  <c r="U1578" i="1" s="1"/>
  <c r="T1579" i="1"/>
  <c r="T1578" i="1" s="1"/>
  <c r="S1579" i="1"/>
  <c r="S1578" i="1" s="1"/>
  <c r="R1579" i="1"/>
  <c r="R1578" i="1" s="1"/>
  <c r="Q1579" i="1"/>
  <c r="Q1578" i="1" s="1"/>
  <c r="P1579" i="1"/>
  <c r="P1578" i="1" s="1"/>
  <c r="O1579" i="1"/>
  <c r="O1578" i="1" s="1"/>
  <c r="N1579" i="1"/>
  <c r="N1578" i="1" s="1"/>
  <c r="M1579" i="1"/>
  <c r="M1578" i="1" s="1"/>
  <c r="L1579" i="1"/>
  <c r="L1578" i="1" s="1"/>
  <c r="K1579" i="1"/>
  <c r="K1578" i="1" s="1"/>
  <c r="J1579" i="1"/>
  <c r="J1578" i="1" s="1"/>
  <c r="I1579" i="1"/>
  <c r="I1578" i="1" s="1"/>
  <c r="H1579" i="1"/>
  <c r="H1578" i="1" s="1"/>
  <c r="E1575" i="1"/>
  <c r="E1573" i="1" s="1"/>
  <c r="C1575" i="1"/>
  <c r="C1573" i="1" s="1"/>
  <c r="B1575" i="1"/>
  <c r="B1573" i="1" s="1"/>
  <c r="B1572" i="1" s="1"/>
  <c r="AE1573" i="1"/>
  <c r="AE1572" i="1" s="1"/>
  <c r="AD1573" i="1"/>
  <c r="AD1572" i="1" s="1"/>
  <c r="AC1573" i="1"/>
  <c r="AC1572" i="1" s="1"/>
  <c r="AB1573" i="1"/>
  <c r="AB1572" i="1" s="1"/>
  <c r="AA1573" i="1"/>
  <c r="AA1572" i="1" s="1"/>
  <c r="Z1573" i="1"/>
  <c r="Z1572" i="1" s="1"/>
  <c r="Y1573" i="1"/>
  <c r="Y1572" i="1" s="1"/>
  <c r="X1573" i="1"/>
  <c r="X1572" i="1" s="1"/>
  <c r="W1573" i="1"/>
  <c r="W1572" i="1" s="1"/>
  <c r="V1573" i="1"/>
  <c r="V1572" i="1" s="1"/>
  <c r="U1573" i="1"/>
  <c r="U1572" i="1" s="1"/>
  <c r="T1573" i="1"/>
  <c r="T1572" i="1" s="1"/>
  <c r="S1573" i="1"/>
  <c r="S1572" i="1" s="1"/>
  <c r="R1573" i="1"/>
  <c r="R1572" i="1" s="1"/>
  <c r="Q1573" i="1"/>
  <c r="Q1572" i="1" s="1"/>
  <c r="P1573" i="1"/>
  <c r="P1572" i="1" s="1"/>
  <c r="O1573" i="1"/>
  <c r="O1572" i="1" s="1"/>
  <c r="N1573" i="1"/>
  <c r="N1572" i="1" s="1"/>
  <c r="M1573" i="1"/>
  <c r="M1572" i="1" s="1"/>
  <c r="L1573" i="1"/>
  <c r="L1572" i="1" s="1"/>
  <c r="K1573" i="1"/>
  <c r="K1572" i="1" s="1"/>
  <c r="J1573" i="1"/>
  <c r="J1572" i="1" s="1"/>
  <c r="I1573" i="1"/>
  <c r="I1572" i="1" s="1"/>
  <c r="H1573" i="1"/>
  <c r="H1572" i="1" s="1"/>
  <c r="E1572" i="1"/>
  <c r="E1569" i="1"/>
  <c r="E1567" i="1" s="1"/>
  <c r="C1569" i="1"/>
  <c r="B1569" i="1"/>
  <c r="B1567" i="1" s="1"/>
  <c r="B1566" i="1" s="1"/>
  <c r="AE1567" i="1"/>
  <c r="AE1566" i="1" s="1"/>
  <c r="AD1567" i="1"/>
  <c r="AD1566" i="1" s="1"/>
  <c r="AC1567" i="1"/>
  <c r="AC1566" i="1" s="1"/>
  <c r="AB1567" i="1"/>
  <c r="AB1566" i="1" s="1"/>
  <c r="AA1567" i="1"/>
  <c r="AA1566" i="1" s="1"/>
  <c r="Z1567" i="1"/>
  <c r="Z1566" i="1" s="1"/>
  <c r="Y1567" i="1"/>
  <c r="Y1566" i="1" s="1"/>
  <c r="X1567" i="1"/>
  <c r="X1566" i="1" s="1"/>
  <c r="W1567" i="1"/>
  <c r="W1566" i="1" s="1"/>
  <c r="V1567" i="1"/>
  <c r="V1566" i="1" s="1"/>
  <c r="U1567" i="1"/>
  <c r="U1566" i="1" s="1"/>
  <c r="T1567" i="1"/>
  <c r="T1566" i="1" s="1"/>
  <c r="S1567" i="1"/>
  <c r="S1566" i="1" s="1"/>
  <c r="R1567" i="1"/>
  <c r="R1566" i="1" s="1"/>
  <c r="Q1567" i="1"/>
  <c r="Q1566" i="1" s="1"/>
  <c r="P1567" i="1"/>
  <c r="P1566" i="1" s="1"/>
  <c r="O1567" i="1"/>
  <c r="O1566" i="1" s="1"/>
  <c r="N1567" i="1"/>
  <c r="N1566" i="1" s="1"/>
  <c r="M1567" i="1"/>
  <c r="M1566" i="1" s="1"/>
  <c r="L1567" i="1"/>
  <c r="L1566" i="1" s="1"/>
  <c r="K1567" i="1"/>
  <c r="K1566" i="1" s="1"/>
  <c r="J1567" i="1"/>
  <c r="J1566" i="1" s="1"/>
  <c r="I1567" i="1"/>
  <c r="I1566" i="1" s="1"/>
  <c r="H1567" i="1"/>
  <c r="H1566" i="1" s="1"/>
  <c r="E1561" i="1"/>
  <c r="E1559" i="1" s="1"/>
  <c r="C1561" i="1"/>
  <c r="C1559" i="1" s="1"/>
  <c r="B1561" i="1"/>
  <c r="B1559" i="1" s="1"/>
  <c r="AE1559" i="1"/>
  <c r="AD1559" i="1"/>
  <c r="AC1559" i="1"/>
  <c r="AB1559" i="1"/>
  <c r="AA1559" i="1"/>
  <c r="Z1559" i="1"/>
  <c r="Y1559" i="1"/>
  <c r="X1559" i="1"/>
  <c r="W1559" i="1"/>
  <c r="V1559" i="1"/>
  <c r="U1559" i="1"/>
  <c r="T1559" i="1"/>
  <c r="S1559" i="1"/>
  <c r="R1559" i="1"/>
  <c r="Q1559" i="1"/>
  <c r="P1559" i="1"/>
  <c r="O1559" i="1"/>
  <c r="N1559" i="1"/>
  <c r="M1559" i="1"/>
  <c r="L1559" i="1"/>
  <c r="K1559" i="1"/>
  <c r="J1559" i="1"/>
  <c r="I1559" i="1"/>
  <c r="H1559" i="1"/>
  <c r="E1556" i="1"/>
  <c r="E1554" i="1" s="1"/>
  <c r="C1556" i="1"/>
  <c r="C1554" i="1" s="1"/>
  <c r="B1556" i="1"/>
  <c r="B1554" i="1" s="1"/>
  <c r="AE1554" i="1"/>
  <c r="AD1554" i="1"/>
  <c r="AC1554" i="1"/>
  <c r="AB1554" i="1"/>
  <c r="AA1554" i="1"/>
  <c r="Z1554" i="1"/>
  <c r="Y1554" i="1"/>
  <c r="X1554" i="1"/>
  <c r="W1554" i="1"/>
  <c r="V1554" i="1"/>
  <c r="U1554" i="1"/>
  <c r="T1554" i="1"/>
  <c r="S1554" i="1"/>
  <c r="R1554" i="1"/>
  <c r="Q1554" i="1"/>
  <c r="P1554" i="1"/>
  <c r="O1554" i="1"/>
  <c r="N1554" i="1"/>
  <c r="M1554" i="1"/>
  <c r="L1554" i="1"/>
  <c r="K1554" i="1"/>
  <c r="J1554" i="1"/>
  <c r="I1554" i="1"/>
  <c r="H1554" i="1"/>
  <c r="E1551" i="1"/>
  <c r="E1549" i="1" s="1"/>
  <c r="E1548" i="1" s="1"/>
  <c r="C1551" i="1"/>
  <c r="B1551" i="1"/>
  <c r="B1549" i="1" s="1"/>
  <c r="B1548" i="1" s="1"/>
  <c r="AE1549" i="1"/>
  <c r="AE1548" i="1" s="1"/>
  <c r="AD1549" i="1"/>
  <c r="AD1548" i="1" s="1"/>
  <c r="AC1549" i="1"/>
  <c r="AC1548" i="1" s="1"/>
  <c r="AB1549" i="1"/>
  <c r="AB1548" i="1" s="1"/>
  <c r="AA1549" i="1"/>
  <c r="AA1548" i="1" s="1"/>
  <c r="Z1549" i="1"/>
  <c r="Z1548" i="1" s="1"/>
  <c r="Y1549" i="1"/>
  <c r="Y1548" i="1" s="1"/>
  <c r="X1549" i="1"/>
  <c r="X1548" i="1" s="1"/>
  <c r="W1549" i="1"/>
  <c r="W1548" i="1" s="1"/>
  <c r="V1549" i="1"/>
  <c r="V1548" i="1" s="1"/>
  <c r="U1549" i="1"/>
  <c r="U1548" i="1" s="1"/>
  <c r="T1549" i="1"/>
  <c r="T1548" i="1" s="1"/>
  <c r="S1549" i="1"/>
  <c r="S1548" i="1" s="1"/>
  <c r="R1549" i="1"/>
  <c r="R1548" i="1" s="1"/>
  <c r="Q1549" i="1"/>
  <c r="Q1548" i="1" s="1"/>
  <c r="P1549" i="1"/>
  <c r="P1548" i="1" s="1"/>
  <c r="O1549" i="1"/>
  <c r="O1548" i="1" s="1"/>
  <c r="N1549" i="1"/>
  <c r="N1548" i="1" s="1"/>
  <c r="M1549" i="1"/>
  <c r="M1548" i="1" s="1"/>
  <c r="L1549" i="1"/>
  <c r="L1548" i="1" s="1"/>
  <c r="K1549" i="1"/>
  <c r="K1548" i="1" s="1"/>
  <c r="J1549" i="1"/>
  <c r="J1548" i="1" s="1"/>
  <c r="I1549" i="1"/>
  <c r="I1548" i="1" s="1"/>
  <c r="H1549" i="1"/>
  <c r="H1548" i="1" s="1"/>
  <c r="C1549" i="1"/>
  <c r="E1545" i="1"/>
  <c r="E1543" i="1" s="1"/>
  <c r="C1545" i="1"/>
  <c r="B1545" i="1"/>
  <c r="B1543" i="1" s="1"/>
  <c r="AE1543" i="1"/>
  <c r="AD1543" i="1"/>
  <c r="AC1543" i="1"/>
  <c r="AB1543" i="1"/>
  <c r="AA1543" i="1"/>
  <c r="Z1543" i="1"/>
  <c r="Y1543" i="1"/>
  <c r="X1543" i="1"/>
  <c r="W1543" i="1"/>
  <c r="V1543" i="1"/>
  <c r="U1543" i="1"/>
  <c r="T1543" i="1"/>
  <c r="S1543" i="1"/>
  <c r="R1543" i="1"/>
  <c r="Q1543" i="1"/>
  <c r="P1543" i="1"/>
  <c r="O1543" i="1"/>
  <c r="N1543" i="1"/>
  <c r="M1543" i="1"/>
  <c r="L1543" i="1"/>
  <c r="K1543" i="1"/>
  <c r="J1543" i="1"/>
  <c r="I1543" i="1"/>
  <c r="H1543" i="1"/>
  <c r="E1540" i="1"/>
  <c r="E1538" i="1" s="1"/>
  <c r="C1540" i="1"/>
  <c r="B1540" i="1"/>
  <c r="B1538" i="1" s="1"/>
  <c r="AE1538" i="1"/>
  <c r="AD1538" i="1"/>
  <c r="AC1538" i="1"/>
  <c r="AB1538" i="1"/>
  <c r="AA1538" i="1"/>
  <c r="Z1538" i="1"/>
  <c r="Y1538" i="1"/>
  <c r="X1538" i="1"/>
  <c r="W1538" i="1"/>
  <c r="V1538" i="1"/>
  <c r="U1538" i="1"/>
  <c r="T1538" i="1"/>
  <c r="S1538" i="1"/>
  <c r="R1538" i="1"/>
  <c r="Q1538" i="1"/>
  <c r="P1538" i="1"/>
  <c r="O1538" i="1"/>
  <c r="N1538" i="1"/>
  <c r="M1538" i="1"/>
  <c r="L1538" i="1"/>
  <c r="K1538" i="1"/>
  <c r="J1538" i="1"/>
  <c r="I1538" i="1"/>
  <c r="H1538" i="1"/>
  <c r="E1535" i="1"/>
  <c r="E1533" i="1" s="1"/>
  <c r="C1535" i="1"/>
  <c r="B1535" i="1"/>
  <c r="B1533" i="1" s="1"/>
  <c r="AE1533" i="1"/>
  <c r="AD1533" i="1"/>
  <c r="AC1533" i="1"/>
  <c r="AB1533" i="1"/>
  <c r="AA1533" i="1"/>
  <c r="Z1533" i="1"/>
  <c r="Y1533" i="1"/>
  <c r="X1533" i="1"/>
  <c r="W1533" i="1"/>
  <c r="V1533" i="1"/>
  <c r="U1533" i="1"/>
  <c r="T1533" i="1"/>
  <c r="S1533" i="1"/>
  <c r="R1533" i="1"/>
  <c r="Q1533" i="1"/>
  <c r="P1533" i="1"/>
  <c r="O1533" i="1"/>
  <c r="N1533" i="1"/>
  <c r="M1533" i="1"/>
  <c r="L1533" i="1"/>
  <c r="K1533" i="1"/>
  <c r="J1533" i="1"/>
  <c r="I1533" i="1"/>
  <c r="H1533" i="1"/>
  <c r="E1529" i="1"/>
  <c r="E1527" i="1" s="1"/>
  <c r="C1529" i="1"/>
  <c r="B1529" i="1"/>
  <c r="B1527" i="1" s="1"/>
  <c r="B1526" i="1" s="1"/>
  <c r="AE1527" i="1"/>
  <c r="AE1526" i="1" s="1"/>
  <c r="AD1527" i="1"/>
  <c r="AD1526" i="1" s="1"/>
  <c r="AC1527" i="1"/>
  <c r="AC1526" i="1" s="1"/>
  <c r="AB1527" i="1"/>
  <c r="AB1526" i="1" s="1"/>
  <c r="AA1527" i="1"/>
  <c r="AA1526" i="1" s="1"/>
  <c r="Z1527" i="1"/>
  <c r="Z1526" i="1" s="1"/>
  <c r="Y1527" i="1"/>
  <c r="Y1526" i="1" s="1"/>
  <c r="X1527" i="1"/>
  <c r="X1526" i="1" s="1"/>
  <c r="W1527" i="1"/>
  <c r="W1526" i="1" s="1"/>
  <c r="V1527" i="1"/>
  <c r="V1526" i="1" s="1"/>
  <c r="U1527" i="1"/>
  <c r="U1526" i="1" s="1"/>
  <c r="T1527" i="1"/>
  <c r="T1526" i="1" s="1"/>
  <c r="S1527" i="1"/>
  <c r="S1526" i="1" s="1"/>
  <c r="R1527" i="1"/>
  <c r="R1526" i="1" s="1"/>
  <c r="Q1527" i="1"/>
  <c r="Q1526" i="1" s="1"/>
  <c r="P1527" i="1"/>
  <c r="P1526" i="1" s="1"/>
  <c r="O1527" i="1"/>
  <c r="O1526" i="1" s="1"/>
  <c r="N1527" i="1"/>
  <c r="N1526" i="1" s="1"/>
  <c r="M1527" i="1"/>
  <c r="M1526" i="1" s="1"/>
  <c r="L1527" i="1"/>
  <c r="L1526" i="1" s="1"/>
  <c r="K1527" i="1"/>
  <c r="K1526" i="1" s="1"/>
  <c r="J1527" i="1"/>
  <c r="J1526" i="1" s="1"/>
  <c r="I1527" i="1"/>
  <c r="I1526" i="1" s="1"/>
  <c r="H1527" i="1"/>
  <c r="H1526" i="1" s="1"/>
  <c r="C1527" i="1"/>
  <c r="E1526" i="1"/>
  <c r="E1521" i="1"/>
  <c r="E1519" i="1" s="1"/>
  <c r="C1521" i="1"/>
  <c r="B1521" i="1"/>
  <c r="B1519" i="1" s="1"/>
  <c r="B1518" i="1" s="1"/>
  <c r="AE1519" i="1"/>
  <c r="AE1518" i="1" s="1"/>
  <c r="AD1519" i="1"/>
  <c r="AD1518" i="1" s="1"/>
  <c r="AC1519" i="1"/>
  <c r="AC1518" i="1" s="1"/>
  <c r="AB1519" i="1"/>
  <c r="AB1518" i="1" s="1"/>
  <c r="AA1519" i="1"/>
  <c r="AA1518" i="1" s="1"/>
  <c r="Z1519" i="1"/>
  <c r="Z1518" i="1" s="1"/>
  <c r="Y1519" i="1"/>
  <c r="Y1518" i="1" s="1"/>
  <c r="X1519" i="1"/>
  <c r="X1518" i="1" s="1"/>
  <c r="W1519" i="1"/>
  <c r="W1518" i="1" s="1"/>
  <c r="V1519" i="1"/>
  <c r="V1518" i="1" s="1"/>
  <c r="U1519" i="1"/>
  <c r="U1518" i="1" s="1"/>
  <c r="T1519" i="1"/>
  <c r="T1518" i="1" s="1"/>
  <c r="S1519" i="1"/>
  <c r="S1518" i="1" s="1"/>
  <c r="R1519" i="1"/>
  <c r="R1518" i="1" s="1"/>
  <c r="Q1519" i="1"/>
  <c r="Q1518" i="1" s="1"/>
  <c r="P1519" i="1"/>
  <c r="P1518" i="1" s="1"/>
  <c r="O1519" i="1"/>
  <c r="O1518" i="1" s="1"/>
  <c r="N1519" i="1"/>
  <c r="N1518" i="1" s="1"/>
  <c r="M1519" i="1"/>
  <c r="M1518" i="1" s="1"/>
  <c r="L1519" i="1"/>
  <c r="L1518" i="1" s="1"/>
  <c r="K1519" i="1"/>
  <c r="K1518" i="1" s="1"/>
  <c r="J1519" i="1"/>
  <c r="J1518" i="1" s="1"/>
  <c r="I1519" i="1"/>
  <c r="I1518" i="1" s="1"/>
  <c r="H1519" i="1"/>
  <c r="H1518" i="1" s="1"/>
  <c r="E1515" i="1"/>
  <c r="E1513" i="1" s="1"/>
  <c r="E1512" i="1" s="1"/>
  <c r="C1515" i="1"/>
  <c r="B1515" i="1"/>
  <c r="B1513" i="1" s="1"/>
  <c r="B1512" i="1" s="1"/>
  <c r="AE1513" i="1"/>
  <c r="AE1512" i="1" s="1"/>
  <c r="AD1513" i="1"/>
  <c r="AD1512" i="1" s="1"/>
  <c r="AC1513" i="1"/>
  <c r="AC1512" i="1" s="1"/>
  <c r="AB1513" i="1"/>
  <c r="AB1512" i="1" s="1"/>
  <c r="AA1513" i="1"/>
  <c r="AA1512" i="1" s="1"/>
  <c r="Z1513" i="1"/>
  <c r="Z1512" i="1" s="1"/>
  <c r="Y1513" i="1"/>
  <c r="Y1512" i="1" s="1"/>
  <c r="X1513" i="1"/>
  <c r="X1512" i="1" s="1"/>
  <c r="W1513" i="1"/>
  <c r="W1512" i="1" s="1"/>
  <c r="V1513" i="1"/>
  <c r="V1512" i="1" s="1"/>
  <c r="U1513" i="1"/>
  <c r="U1512" i="1" s="1"/>
  <c r="T1513" i="1"/>
  <c r="T1512" i="1" s="1"/>
  <c r="S1513" i="1"/>
  <c r="S1512" i="1" s="1"/>
  <c r="R1513" i="1"/>
  <c r="R1512" i="1" s="1"/>
  <c r="Q1513" i="1"/>
  <c r="Q1512" i="1" s="1"/>
  <c r="P1513" i="1"/>
  <c r="P1512" i="1" s="1"/>
  <c r="O1513" i="1"/>
  <c r="O1512" i="1" s="1"/>
  <c r="N1513" i="1"/>
  <c r="N1512" i="1" s="1"/>
  <c r="M1513" i="1"/>
  <c r="M1512" i="1" s="1"/>
  <c r="L1513" i="1"/>
  <c r="L1512" i="1" s="1"/>
  <c r="K1513" i="1"/>
  <c r="K1512" i="1" s="1"/>
  <c r="J1513" i="1"/>
  <c r="J1512" i="1" s="1"/>
  <c r="I1513" i="1"/>
  <c r="I1512" i="1" s="1"/>
  <c r="H1513" i="1"/>
  <c r="H1512" i="1" s="1"/>
  <c r="C1513" i="1"/>
  <c r="E1509" i="1"/>
  <c r="E1507" i="1" s="1"/>
  <c r="C1509" i="1"/>
  <c r="B1509" i="1"/>
  <c r="B1507" i="1" s="1"/>
  <c r="B1506" i="1" s="1"/>
  <c r="AE1507" i="1"/>
  <c r="AE1506" i="1" s="1"/>
  <c r="AD1507" i="1"/>
  <c r="AD1506" i="1" s="1"/>
  <c r="AC1507" i="1"/>
  <c r="AC1506" i="1" s="1"/>
  <c r="AB1507" i="1"/>
  <c r="AB1506" i="1" s="1"/>
  <c r="AA1507" i="1"/>
  <c r="AA1506" i="1" s="1"/>
  <c r="Z1507" i="1"/>
  <c r="Z1506" i="1" s="1"/>
  <c r="Y1507" i="1"/>
  <c r="Y1506" i="1" s="1"/>
  <c r="X1507" i="1"/>
  <c r="X1506" i="1" s="1"/>
  <c r="W1507" i="1"/>
  <c r="W1506" i="1" s="1"/>
  <c r="V1507" i="1"/>
  <c r="V1506" i="1" s="1"/>
  <c r="U1507" i="1"/>
  <c r="U1506" i="1" s="1"/>
  <c r="T1507" i="1"/>
  <c r="T1506" i="1" s="1"/>
  <c r="S1507" i="1"/>
  <c r="S1506" i="1" s="1"/>
  <c r="R1507" i="1"/>
  <c r="R1506" i="1" s="1"/>
  <c r="Q1507" i="1"/>
  <c r="Q1506" i="1" s="1"/>
  <c r="P1507" i="1"/>
  <c r="P1506" i="1" s="1"/>
  <c r="O1507" i="1"/>
  <c r="O1506" i="1" s="1"/>
  <c r="N1507" i="1"/>
  <c r="N1506" i="1" s="1"/>
  <c r="M1507" i="1"/>
  <c r="M1506" i="1" s="1"/>
  <c r="L1507" i="1"/>
  <c r="L1506" i="1" s="1"/>
  <c r="K1507" i="1"/>
  <c r="K1506" i="1" s="1"/>
  <c r="J1507" i="1"/>
  <c r="J1506" i="1" s="1"/>
  <c r="I1507" i="1"/>
  <c r="I1506" i="1" s="1"/>
  <c r="H1507" i="1"/>
  <c r="H1506" i="1" s="1"/>
  <c r="E1505" i="1"/>
  <c r="E1501" i="1" s="1"/>
  <c r="C1505" i="1"/>
  <c r="C1501" i="1" s="1"/>
  <c r="B1505" i="1"/>
  <c r="B1501" i="1" s="1"/>
  <c r="B1500" i="1" s="1"/>
  <c r="AE1501" i="1"/>
  <c r="AE1500" i="1" s="1"/>
  <c r="AD1501" i="1"/>
  <c r="AD1500" i="1" s="1"/>
  <c r="AC1501" i="1"/>
  <c r="AC1500" i="1" s="1"/>
  <c r="AB1501" i="1"/>
  <c r="AB1500" i="1" s="1"/>
  <c r="AA1501" i="1"/>
  <c r="AA1500" i="1" s="1"/>
  <c r="Z1501" i="1"/>
  <c r="Z1500" i="1" s="1"/>
  <c r="Y1501" i="1"/>
  <c r="Y1500" i="1" s="1"/>
  <c r="X1501" i="1"/>
  <c r="X1500" i="1" s="1"/>
  <c r="W1501" i="1"/>
  <c r="W1500" i="1" s="1"/>
  <c r="V1501" i="1"/>
  <c r="V1500" i="1" s="1"/>
  <c r="U1501" i="1"/>
  <c r="U1500" i="1" s="1"/>
  <c r="T1501" i="1"/>
  <c r="T1500" i="1" s="1"/>
  <c r="S1501" i="1"/>
  <c r="S1500" i="1" s="1"/>
  <c r="R1501" i="1"/>
  <c r="R1500" i="1" s="1"/>
  <c r="Q1501" i="1"/>
  <c r="Q1500" i="1" s="1"/>
  <c r="P1501" i="1"/>
  <c r="P1500" i="1" s="1"/>
  <c r="O1501" i="1"/>
  <c r="O1500" i="1" s="1"/>
  <c r="N1501" i="1"/>
  <c r="N1500" i="1" s="1"/>
  <c r="M1501" i="1"/>
  <c r="M1500" i="1" s="1"/>
  <c r="L1501" i="1"/>
  <c r="L1500" i="1" s="1"/>
  <c r="K1501" i="1"/>
  <c r="K1500" i="1" s="1"/>
  <c r="J1501" i="1"/>
  <c r="J1500" i="1" s="1"/>
  <c r="I1501" i="1"/>
  <c r="I1500" i="1" s="1"/>
  <c r="H1501" i="1"/>
  <c r="H1500" i="1" s="1"/>
  <c r="E1500" i="1"/>
  <c r="E1499" i="1"/>
  <c r="E1495" i="1" s="1"/>
  <c r="C1499" i="1"/>
  <c r="B1499" i="1"/>
  <c r="B1495" i="1" s="1"/>
  <c r="B1494" i="1" s="1"/>
  <c r="AE1495" i="1"/>
  <c r="AE1494" i="1" s="1"/>
  <c r="AD1495" i="1"/>
  <c r="AD1494" i="1" s="1"/>
  <c r="AC1495" i="1"/>
  <c r="AC1494" i="1" s="1"/>
  <c r="AB1495" i="1"/>
  <c r="AB1494" i="1" s="1"/>
  <c r="AA1495" i="1"/>
  <c r="AA1494" i="1" s="1"/>
  <c r="Z1495" i="1"/>
  <c r="Z1494" i="1" s="1"/>
  <c r="Y1495" i="1"/>
  <c r="Y1494" i="1" s="1"/>
  <c r="X1495" i="1"/>
  <c r="X1494" i="1" s="1"/>
  <c r="W1495" i="1"/>
  <c r="W1494" i="1" s="1"/>
  <c r="V1495" i="1"/>
  <c r="V1494" i="1" s="1"/>
  <c r="U1495" i="1"/>
  <c r="U1494" i="1" s="1"/>
  <c r="T1495" i="1"/>
  <c r="T1494" i="1" s="1"/>
  <c r="S1495" i="1"/>
  <c r="S1494" i="1" s="1"/>
  <c r="R1495" i="1"/>
  <c r="R1494" i="1" s="1"/>
  <c r="Q1495" i="1"/>
  <c r="Q1494" i="1" s="1"/>
  <c r="P1495" i="1"/>
  <c r="P1494" i="1" s="1"/>
  <c r="O1495" i="1"/>
  <c r="O1494" i="1" s="1"/>
  <c r="N1495" i="1"/>
  <c r="N1494" i="1" s="1"/>
  <c r="M1495" i="1"/>
  <c r="M1494" i="1" s="1"/>
  <c r="L1495" i="1"/>
  <c r="L1494" i="1" s="1"/>
  <c r="K1495" i="1"/>
  <c r="K1494" i="1" s="1"/>
  <c r="J1495" i="1"/>
  <c r="J1494" i="1" s="1"/>
  <c r="I1495" i="1"/>
  <c r="I1494" i="1" s="1"/>
  <c r="H1495" i="1"/>
  <c r="H1494" i="1" s="1"/>
  <c r="E1491" i="1"/>
  <c r="E1489" i="1" s="1"/>
  <c r="E1488" i="1" s="1"/>
  <c r="C1491" i="1"/>
  <c r="C1489" i="1" s="1"/>
  <c r="B1491" i="1"/>
  <c r="B1489" i="1" s="1"/>
  <c r="B1488" i="1" s="1"/>
  <c r="AE1489" i="1"/>
  <c r="AE1488" i="1" s="1"/>
  <c r="AD1489" i="1"/>
  <c r="AD1488" i="1" s="1"/>
  <c r="AC1489" i="1"/>
  <c r="AC1488" i="1" s="1"/>
  <c r="AB1489" i="1"/>
  <c r="AB1488" i="1" s="1"/>
  <c r="AA1489" i="1"/>
  <c r="AA1488" i="1" s="1"/>
  <c r="Z1489" i="1"/>
  <c r="Z1488" i="1" s="1"/>
  <c r="Y1489" i="1"/>
  <c r="Y1488" i="1" s="1"/>
  <c r="X1489" i="1"/>
  <c r="X1488" i="1" s="1"/>
  <c r="W1489" i="1"/>
  <c r="W1488" i="1" s="1"/>
  <c r="V1489" i="1"/>
  <c r="V1488" i="1" s="1"/>
  <c r="U1489" i="1"/>
  <c r="U1488" i="1" s="1"/>
  <c r="T1489" i="1"/>
  <c r="T1488" i="1" s="1"/>
  <c r="S1489" i="1"/>
  <c r="S1488" i="1" s="1"/>
  <c r="R1489" i="1"/>
  <c r="R1488" i="1" s="1"/>
  <c r="Q1489" i="1"/>
  <c r="Q1488" i="1" s="1"/>
  <c r="P1489" i="1"/>
  <c r="P1488" i="1" s="1"/>
  <c r="O1489" i="1"/>
  <c r="O1488" i="1" s="1"/>
  <c r="N1489" i="1"/>
  <c r="N1488" i="1" s="1"/>
  <c r="M1489" i="1"/>
  <c r="M1488" i="1" s="1"/>
  <c r="L1489" i="1"/>
  <c r="L1488" i="1" s="1"/>
  <c r="K1489" i="1"/>
  <c r="K1488" i="1" s="1"/>
  <c r="J1489" i="1"/>
  <c r="J1488" i="1" s="1"/>
  <c r="I1489" i="1"/>
  <c r="I1488" i="1" s="1"/>
  <c r="H1489" i="1"/>
  <c r="H1488" i="1" s="1"/>
  <c r="E1485" i="1"/>
  <c r="E1483" i="1" s="1"/>
  <c r="C1485" i="1"/>
  <c r="B1485" i="1"/>
  <c r="B1483" i="1" s="1"/>
  <c r="B1482" i="1" s="1"/>
  <c r="AE1483" i="1"/>
  <c r="AE1482" i="1" s="1"/>
  <c r="AD1483" i="1"/>
  <c r="AD1482" i="1" s="1"/>
  <c r="AC1483" i="1"/>
  <c r="AC1482" i="1" s="1"/>
  <c r="AB1483" i="1"/>
  <c r="AB1482" i="1" s="1"/>
  <c r="AA1483" i="1"/>
  <c r="AA1482" i="1" s="1"/>
  <c r="Z1483" i="1"/>
  <c r="Z1482" i="1" s="1"/>
  <c r="Y1483" i="1"/>
  <c r="Y1482" i="1" s="1"/>
  <c r="X1483" i="1"/>
  <c r="X1482" i="1" s="1"/>
  <c r="W1483" i="1"/>
  <c r="W1482" i="1" s="1"/>
  <c r="V1483" i="1"/>
  <c r="V1482" i="1" s="1"/>
  <c r="U1483" i="1"/>
  <c r="U1482" i="1" s="1"/>
  <c r="T1483" i="1"/>
  <c r="T1482" i="1" s="1"/>
  <c r="S1483" i="1"/>
  <c r="S1482" i="1" s="1"/>
  <c r="R1483" i="1"/>
  <c r="R1482" i="1" s="1"/>
  <c r="Q1483" i="1"/>
  <c r="Q1482" i="1" s="1"/>
  <c r="P1483" i="1"/>
  <c r="P1482" i="1" s="1"/>
  <c r="O1483" i="1"/>
  <c r="O1482" i="1" s="1"/>
  <c r="N1483" i="1"/>
  <c r="N1482" i="1" s="1"/>
  <c r="M1483" i="1"/>
  <c r="M1482" i="1" s="1"/>
  <c r="L1483" i="1"/>
  <c r="L1482" i="1" s="1"/>
  <c r="K1483" i="1"/>
  <c r="K1482" i="1" s="1"/>
  <c r="J1483" i="1"/>
  <c r="J1482" i="1" s="1"/>
  <c r="I1483" i="1"/>
  <c r="I1482" i="1" s="1"/>
  <c r="H1483" i="1"/>
  <c r="H1482" i="1" s="1"/>
  <c r="E1479" i="1"/>
  <c r="E1477" i="1" s="1"/>
  <c r="E1476" i="1" s="1"/>
  <c r="C1479" i="1"/>
  <c r="B1479" i="1"/>
  <c r="B1477" i="1" s="1"/>
  <c r="B1476" i="1" s="1"/>
  <c r="AE1477" i="1"/>
  <c r="AD1477" i="1"/>
  <c r="AD1476" i="1" s="1"/>
  <c r="AC1477" i="1"/>
  <c r="AC1476" i="1" s="1"/>
  <c r="AB1477" i="1"/>
  <c r="AB1476" i="1" s="1"/>
  <c r="AA1477" i="1"/>
  <c r="AA1476" i="1" s="1"/>
  <c r="Z1477" i="1"/>
  <c r="Z1476" i="1" s="1"/>
  <c r="Y1477" i="1"/>
  <c r="Y1476" i="1" s="1"/>
  <c r="X1477" i="1"/>
  <c r="X1476" i="1" s="1"/>
  <c r="W1477" i="1"/>
  <c r="W1476" i="1" s="1"/>
  <c r="V1477" i="1"/>
  <c r="V1476" i="1" s="1"/>
  <c r="U1477" i="1"/>
  <c r="U1476" i="1" s="1"/>
  <c r="T1477" i="1"/>
  <c r="T1476" i="1" s="1"/>
  <c r="S1477" i="1"/>
  <c r="S1476" i="1" s="1"/>
  <c r="R1477" i="1"/>
  <c r="R1476" i="1" s="1"/>
  <c r="Q1477" i="1"/>
  <c r="Q1476" i="1" s="1"/>
  <c r="P1477" i="1"/>
  <c r="P1476" i="1" s="1"/>
  <c r="O1477" i="1"/>
  <c r="O1476" i="1" s="1"/>
  <c r="N1477" i="1"/>
  <c r="N1476" i="1" s="1"/>
  <c r="M1477" i="1"/>
  <c r="M1476" i="1" s="1"/>
  <c r="L1477" i="1"/>
  <c r="L1476" i="1" s="1"/>
  <c r="K1477" i="1"/>
  <c r="K1476" i="1" s="1"/>
  <c r="J1477" i="1"/>
  <c r="J1476" i="1" s="1"/>
  <c r="I1477" i="1"/>
  <c r="I1476" i="1" s="1"/>
  <c r="H1477" i="1"/>
  <c r="H1476" i="1" s="1"/>
  <c r="C1477" i="1"/>
  <c r="E1471" i="1"/>
  <c r="E1469" i="1" s="1"/>
  <c r="E1468" i="1" s="1"/>
  <c r="C1471" i="1"/>
  <c r="C1469" i="1" s="1"/>
  <c r="B1471" i="1"/>
  <c r="B1469" i="1" s="1"/>
  <c r="AD1469" i="1"/>
  <c r="AD1468" i="1" s="1"/>
  <c r="AC1469" i="1"/>
  <c r="AC1468" i="1" s="1"/>
  <c r="AB1469" i="1"/>
  <c r="AB1468" i="1" s="1"/>
  <c r="AA1469" i="1"/>
  <c r="AA1468" i="1" s="1"/>
  <c r="Z1469" i="1"/>
  <c r="Z1468" i="1" s="1"/>
  <c r="Y1469" i="1"/>
  <c r="Y1468" i="1" s="1"/>
  <c r="X1469" i="1"/>
  <c r="X1468" i="1" s="1"/>
  <c r="W1469" i="1"/>
  <c r="W1468" i="1" s="1"/>
  <c r="V1469" i="1"/>
  <c r="V1468" i="1" s="1"/>
  <c r="U1469" i="1"/>
  <c r="U1468" i="1" s="1"/>
  <c r="T1469" i="1"/>
  <c r="T1468" i="1" s="1"/>
  <c r="S1469" i="1"/>
  <c r="S1468" i="1" s="1"/>
  <c r="R1469" i="1"/>
  <c r="R1468" i="1" s="1"/>
  <c r="Q1469" i="1"/>
  <c r="Q1468" i="1" s="1"/>
  <c r="P1469" i="1"/>
  <c r="P1468" i="1" s="1"/>
  <c r="O1469" i="1"/>
  <c r="O1468" i="1" s="1"/>
  <c r="N1469" i="1"/>
  <c r="N1468" i="1" s="1"/>
  <c r="M1469" i="1"/>
  <c r="M1468" i="1" s="1"/>
  <c r="L1469" i="1"/>
  <c r="L1468" i="1" s="1"/>
  <c r="K1469" i="1"/>
  <c r="K1468" i="1" s="1"/>
  <c r="J1469" i="1"/>
  <c r="J1468" i="1" s="1"/>
  <c r="I1469" i="1"/>
  <c r="I1468" i="1" s="1"/>
  <c r="H1469" i="1"/>
  <c r="H1468" i="1" s="1"/>
  <c r="B1468" i="1"/>
  <c r="E1465" i="1"/>
  <c r="E1463" i="1" s="1"/>
  <c r="C1465" i="1"/>
  <c r="B1465" i="1"/>
  <c r="AE1463" i="1"/>
  <c r="AE1462" i="1" s="1"/>
  <c r="AD1463" i="1"/>
  <c r="AD1462" i="1" s="1"/>
  <c r="AC1463" i="1"/>
  <c r="AC1462" i="1" s="1"/>
  <c r="AB1463" i="1"/>
  <c r="AA1463" i="1"/>
  <c r="AA1462" i="1" s="1"/>
  <c r="Z1463" i="1"/>
  <c r="Z1462" i="1" s="1"/>
  <c r="Y1463" i="1"/>
  <c r="Y1462" i="1" s="1"/>
  <c r="X1463" i="1"/>
  <c r="W1463" i="1"/>
  <c r="W1462" i="1" s="1"/>
  <c r="V1463" i="1"/>
  <c r="V1462" i="1" s="1"/>
  <c r="U1463" i="1"/>
  <c r="U1462" i="1" s="1"/>
  <c r="T1463" i="1"/>
  <c r="S1463" i="1"/>
  <c r="S1462" i="1" s="1"/>
  <c r="R1463" i="1"/>
  <c r="R1462" i="1" s="1"/>
  <c r="Q1463" i="1"/>
  <c r="Q1462" i="1" s="1"/>
  <c r="P1463" i="1"/>
  <c r="O1463" i="1"/>
  <c r="O1462" i="1" s="1"/>
  <c r="N1463" i="1"/>
  <c r="N1462" i="1" s="1"/>
  <c r="M1463" i="1"/>
  <c r="M1462" i="1" s="1"/>
  <c r="L1463" i="1"/>
  <c r="K1463" i="1"/>
  <c r="K1462" i="1" s="1"/>
  <c r="J1463" i="1"/>
  <c r="J1462" i="1" s="1"/>
  <c r="I1463" i="1"/>
  <c r="I1462" i="1" s="1"/>
  <c r="H1463" i="1"/>
  <c r="B1463" i="1"/>
  <c r="B1462" i="1" s="1"/>
  <c r="AB1462" i="1"/>
  <c r="X1462" i="1"/>
  <c r="T1462" i="1"/>
  <c r="P1462" i="1"/>
  <c r="L1462" i="1"/>
  <c r="H1462" i="1"/>
  <c r="E1459" i="1"/>
  <c r="E1457" i="1" s="1"/>
  <c r="C1459" i="1"/>
  <c r="C1457" i="1" s="1"/>
  <c r="B1459" i="1"/>
  <c r="B1457" i="1" s="1"/>
  <c r="B1456" i="1" s="1"/>
  <c r="AE1457" i="1"/>
  <c r="AE1456" i="1" s="1"/>
  <c r="AD1457" i="1"/>
  <c r="AD1456" i="1" s="1"/>
  <c r="AC1457" i="1"/>
  <c r="AC1456" i="1" s="1"/>
  <c r="AB1457" i="1"/>
  <c r="AB1456" i="1" s="1"/>
  <c r="AA1457" i="1"/>
  <c r="AA1456" i="1" s="1"/>
  <c r="Z1457" i="1"/>
  <c r="Z1456" i="1" s="1"/>
  <c r="Y1457" i="1"/>
  <c r="Y1456" i="1" s="1"/>
  <c r="X1457" i="1"/>
  <c r="X1456" i="1" s="1"/>
  <c r="W1457" i="1"/>
  <c r="W1456" i="1" s="1"/>
  <c r="V1457" i="1"/>
  <c r="V1456" i="1" s="1"/>
  <c r="U1457" i="1"/>
  <c r="U1456" i="1" s="1"/>
  <c r="T1457" i="1"/>
  <c r="T1456" i="1" s="1"/>
  <c r="S1457" i="1"/>
  <c r="S1456" i="1" s="1"/>
  <c r="R1457" i="1"/>
  <c r="R1456" i="1" s="1"/>
  <c r="Q1457" i="1"/>
  <c r="Q1456" i="1" s="1"/>
  <c r="P1457" i="1"/>
  <c r="P1456" i="1" s="1"/>
  <c r="O1457" i="1"/>
  <c r="O1456" i="1" s="1"/>
  <c r="N1457" i="1"/>
  <c r="N1456" i="1" s="1"/>
  <c r="M1457" i="1"/>
  <c r="M1456" i="1" s="1"/>
  <c r="L1457" i="1"/>
  <c r="L1456" i="1" s="1"/>
  <c r="K1457" i="1"/>
  <c r="K1456" i="1" s="1"/>
  <c r="J1457" i="1"/>
  <c r="J1456" i="1" s="1"/>
  <c r="I1457" i="1"/>
  <c r="I1456" i="1" s="1"/>
  <c r="H1457" i="1"/>
  <c r="H1456" i="1" s="1"/>
  <c r="E1456" i="1"/>
  <c r="E1453" i="1"/>
  <c r="E1451" i="1" s="1"/>
  <c r="C1453" i="1"/>
  <c r="B1453" i="1"/>
  <c r="B1451" i="1" s="1"/>
  <c r="B1450" i="1" s="1"/>
  <c r="AE1451" i="1"/>
  <c r="AE1450" i="1" s="1"/>
  <c r="AD1451" i="1"/>
  <c r="AD1450" i="1" s="1"/>
  <c r="AC1451" i="1"/>
  <c r="AC1450" i="1" s="1"/>
  <c r="AB1451" i="1"/>
  <c r="AB1450" i="1" s="1"/>
  <c r="AA1451" i="1"/>
  <c r="AA1450" i="1" s="1"/>
  <c r="Z1451" i="1"/>
  <c r="Z1450" i="1" s="1"/>
  <c r="Y1451" i="1"/>
  <c r="Y1450" i="1" s="1"/>
  <c r="X1451" i="1"/>
  <c r="X1450" i="1" s="1"/>
  <c r="W1451" i="1"/>
  <c r="W1450" i="1" s="1"/>
  <c r="V1451" i="1"/>
  <c r="V1450" i="1" s="1"/>
  <c r="U1451" i="1"/>
  <c r="U1450" i="1" s="1"/>
  <c r="T1451" i="1"/>
  <c r="T1450" i="1" s="1"/>
  <c r="S1451" i="1"/>
  <c r="S1450" i="1" s="1"/>
  <c r="R1451" i="1"/>
  <c r="R1450" i="1" s="1"/>
  <c r="Q1451" i="1"/>
  <c r="Q1450" i="1" s="1"/>
  <c r="P1451" i="1"/>
  <c r="P1450" i="1" s="1"/>
  <c r="O1451" i="1"/>
  <c r="O1450" i="1" s="1"/>
  <c r="N1451" i="1"/>
  <c r="N1450" i="1" s="1"/>
  <c r="M1451" i="1"/>
  <c r="M1450" i="1" s="1"/>
  <c r="L1451" i="1"/>
  <c r="L1450" i="1" s="1"/>
  <c r="K1451" i="1"/>
  <c r="K1450" i="1" s="1"/>
  <c r="J1451" i="1"/>
  <c r="J1450" i="1" s="1"/>
  <c r="I1451" i="1"/>
  <c r="I1450" i="1" s="1"/>
  <c r="H1451" i="1"/>
  <c r="H1450" i="1" s="1"/>
  <c r="AE1444" i="1"/>
  <c r="C1444" i="1"/>
  <c r="B1444" i="1"/>
  <c r="AD1443" i="1"/>
  <c r="AD1442" i="1" s="1"/>
  <c r="AC1443" i="1"/>
  <c r="AC1442" i="1" s="1"/>
  <c r="AB1443" i="1"/>
  <c r="AB1442" i="1" s="1"/>
  <c r="AA1443" i="1"/>
  <c r="AA1442" i="1" s="1"/>
  <c r="Z1443" i="1"/>
  <c r="Z1442" i="1" s="1"/>
  <c r="Y1443" i="1"/>
  <c r="Y1442" i="1" s="1"/>
  <c r="X1443" i="1"/>
  <c r="X1442" i="1" s="1"/>
  <c r="W1443" i="1"/>
  <c r="W1442" i="1" s="1"/>
  <c r="V1443" i="1"/>
  <c r="V1442" i="1" s="1"/>
  <c r="U1443" i="1"/>
  <c r="U1442" i="1" s="1"/>
  <c r="T1443" i="1"/>
  <c r="T1442" i="1" s="1"/>
  <c r="S1443" i="1"/>
  <c r="S1442" i="1" s="1"/>
  <c r="R1443" i="1"/>
  <c r="R1442" i="1" s="1"/>
  <c r="Q1443" i="1"/>
  <c r="Q1442" i="1" s="1"/>
  <c r="P1443" i="1"/>
  <c r="P1442" i="1" s="1"/>
  <c r="O1443" i="1"/>
  <c r="O1442" i="1" s="1"/>
  <c r="N1443" i="1"/>
  <c r="N1442" i="1" s="1"/>
  <c r="M1443" i="1"/>
  <c r="M1442" i="1" s="1"/>
  <c r="L1443" i="1"/>
  <c r="L1442" i="1" s="1"/>
  <c r="K1443" i="1"/>
  <c r="K1442" i="1" s="1"/>
  <c r="J1443" i="1"/>
  <c r="J1442" i="1" s="1"/>
  <c r="I1443" i="1"/>
  <c r="I1442" i="1" s="1"/>
  <c r="H1443" i="1"/>
  <c r="H1442" i="1" s="1"/>
  <c r="E1439" i="1"/>
  <c r="C1439" i="1"/>
  <c r="C1437" i="1" s="1"/>
  <c r="C1436" i="1" s="1"/>
  <c r="B1439" i="1"/>
  <c r="B1437" i="1" s="1"/>
  <c r="B1436" i="1" s="1"/>
  <c r="AE1437" i="1"/>
  <c r="AD1437" i="1"/>
  <c r="AC1437" i="1"/>
  <c r="AC1436" i="1" s="1"/>
  <c r="AB1437" i="1"/>
  <c r="AB1436" i="1" s="1"/>
  <c r="AA1437" i="1"/>
  <c r="Z1437" i="1"/>
  <c r="Y1437" i="1"/>
  <c r="Y1436" i="1" s="1"/>
  <c r="X1437" i="1"/>
  <c r="X1436" i="1" s="1"/>
  <c r="W1437" i="1"/>
  <c r="V1437" i="1"/>
  <c r="U1437" i="1"/>
  <c r="U1436" i="1" s="1"/>
  <c r="T1437" i="1"/>
  <c r="T1436" i="1" s="1"/>
  <c r="S1437" i="1"/>
  <c r="R1437" i="1"/>
  <c r="Q1437" i="1"/>
  <c r="Q1436" i="1" s="1"/>
  <c r="P1437" i="1"/>
  <c r="P1436" i="1" s="1"/>
  <c r="O1437" i="1"/>
  <c r="N1437" i="1"/>
  <c r="M1437" i="1"/>
  <c r="M1436" i="1" s="1"/>
  <c r="L1437" i="1"/>
  <c r="L1436" i="1" s="1"/>
  <c r="K1437" i="1"/>
  <c r="J1437" i="1"/>
  <c r="I1437" i="1"/>
  <c r="I1436" i="1" s="1"/>
  <c r="H1437" i="1"/>
  <c r="H1436" i="1" s="1"/>
  <c r="AE1436" i="1"/>
  <c r="AD1436" i="1"/>
  <c r="AA1436" i="1"/>
  <c r="Z1436" i="1"/>
  <c r="W1436" i="1"/>
  <c r="V1436" i="1"/>
  <c r="S1436" i="1"/>
  <c r="R1436" i="1"/>
  <c r="O1436" i="1"/>
  <c r="N1436" i="1"/>
  <c r="K1436" i="1"/>
  <c r="J1436" i="1"/>
  <c r="E1433" i="1"/>
  <c r="E1431" i="1" s="1"/>
  <c r="C1433" i="1"/>
  <c r="C1431" i="1" s="1"/>
  <c r="C1430" i="1" s="1"/>
  <c r="B1433" i="1"/>
  <c r="B1431" i="1" s="1"/>
  <c r="AE1431" i="1"/>
  <c r="AE1430" i="1" s="1"/>
  <c r="AD1431" i="1"/>
  <c r="AD1430" i="1" s="1"/>
  <c r="AC1431" i="1"/>
  <c r="AC1430" i="1" s="1"/>
  <c r="AB1431" i="1"/>
  <c r="AB1430" i="1" s="1"/>
  <c r="AA1431" i="1"/>
  <c r="Z1431" i="1"/>
  <c r="Z1430" i="1" s="1"/>
  <c r="Y1431" i="1"/>
  <c r="Y1430" i="1" s="1"/>
  <c r="X1431" i="1"/>
  <c r="X1430" i="1" s="1"/>
  <c r="W1431" i="1"/>
  <c r="W1430" i="1" s="1"/>
  <c r="V1431" i="1"/>
  <c r="V1430" i="1" s="1"/>
  <c r="U1431" i="1"/>
  <c r="U1430" i="1" s="1"/>
  <c r="T1431" i="1"/>
  <c r="T1430" i="1" s="1"/>
  <c r="S1431" i="1"/>
  <c r="S1430" i="1" s="1"/>
  <c r="R1431" i="1"/>
  <c r="R1430" i="1" s="1"/>
  <c r="Q1431" i="1"/>
  <c r="Q1430" i="1" s="1"/>
  <c r="P1431" i="1"/>
  <c r="P1430" i="1" s="1"/>
  <c r="O1431" i="1"/>
  <c r="O1430" i="1" s="1"/>
  <c r="N1431" i="1"/>
  <c r="N1430" i="1" s="1"/>
  <c r="M1431" i="1"/>
  <c r="M1430" i="1" s="1"/>
  <c r="L1431" i="1"/>
  <c r="L1430" i="1" s="1"/>
  <c r="K1431" i="1"/>
  <c r="K1430" i="1" s="1"/>
  <c r="J1431" i="1"/>
  <c r="J1430" i="1" s="1"/>
  <c r="I1431" i="1"/>
  <c r="I1430" i="1" s="1"/>
  <c r="H1431" i="1"/>
  <c r="H1430" i="1" s="1"/>
  <c r="AA1430" i="1"/>
  <c r="E1427" i="1"/>
  <c r="C1427" i="1"/>
  <c r="B1427" i="1"/>
  <c r="E1426" i="1"/>
  <c r="C1426" i="1"/>
  <c r="B1426" i="1"/>
  <c r="AE1425" i="1"/>
  <c r="AE1424" i="1" s="1"/>
  <c r="AD1425" i="1"/>
  <c r="AD1424" i="1" s="1"/>
  <c r="AC1425" i="1"/>
  <c r="AC1424" i="1" s="1"/>
  <c r="AB1425" i="1"/>
  <c r="AB1424" i="1" s="1"/>
  <c r="AA1425" i="1"/>
  <c r="Z1425" i="1"/>
  <c r="Z1424" i="1" s="1"/>
  <c r="Y1425" i="1"/>
  <c r="Y1424" i="1" s="1"/>
  <c r="X1425" i="1"/>
  <c r="X1424" i="1" s="1"/>
  <c r="W1425" i="1"/>
  <c r="W1424" i="1" s="1"/>
  <c r="V1425" i="1"/>
  <c r="V1424" i="1" s="1"/>
  <c r="U1425" i="1"/>
  <c r="U1424" i="1" s="1"/>
  <c r="T1425" i="1"/>
  <c r="T1424" i="1" s="1"/>
  <c r="S1425" i="1"/>
  <c r="S1424" i="1" s="1"/>
  <c r="R1425" i="1"/>
  <c r="R1424" i="1" s="1"/>
  <c r="Q1425" i="1"/>
  <c r="Q1424" i="1" s="1"/>
  <c r="P1425" i="1"/>
  <c r="P1424" i="1" s="1"/>
  <c r="O1425" i="1"/>
  <c r="O1424" i="1" s="1"/>
  <c r="N1425" i="1"/>
  <c r="N1424" i="1" s="1"/>
  <c r="M1425" i="1"/>
  <c r="M1424" i="1" s="1"/>
  <c r="L1425" i="1"/>
  <c r="L1424" i="1" s="1"/>
  <c r="K1425" i="1"/>
  <c r="K1424" i="1" s="1"/>
  <c r="J1425" i="1"/>
  <c r="J1424" i="1" s="1"/>
  <c r="I1425" i="1"/>
  <c r="I1424" i="1" s="1"/>
  <c r="H1425" i="1"/>
  <c r="H1424" i="1" s="1"/>
  <c r="AA1424" i="1"/>
  <c r="E1421" i="1"/>
  <c r="C1421" i="1"/>
  <c r="B1421" i="1"/>
  <c r="E1420" i="1"/>
  <c r="C1420" i="1"/>
  <c r="B1420" i="1"/>
  <c r="AE1419" i="1"/>
  <c r="AE1418" i="1" s="1"/>
  <c r="AD1419" i="1"/>
  <c r="AD1418" i="1" s="1"/>
  <c r="AC1419" i="1"/>
  <c r="AC1418" i="1" s="1"/>
  <c r="AB1419" i="1"/>
  <c r="AB1418" i="1" s="1"/>
  <c r="AA1419" i="1"/>
  <c r="Z1419" i="1"/>
  <c r="Z1418" i="1" s="1"/>
  <c r="Y1419" i="1"/>
  <c r="Y1418" i="1" s="1"/>
  <c r="X1419" i="1"/>
  <c r="X1418" i="1" s="1"/>
  <c r="W1419" i="1"/>
  <c r="W1418" i="1" s="1"/>
  <c r="V1419" i="1"/>
  <c r="V1418" i="1" s="1"/>
  <c r="U1419" i="1"/>
  <c r="U1418" i="1" s="1"/>
  <c r="T1419" i="1"/>
  <c r="T1418" i="1" s="1"/>
  <c r="S1419" i="1"/>
  <c r="S1418" i="1" s="1"/>
  <c r="R1419" i="1"/>
  <c r="R1418" i="1" s="1"/>
  <c r="Q1419" i="1"/>
  <c r="Q1418" i="1" s="1"/>
  <c r="P1419" i="1"/>
  <c r="P1418" i="1" s="1"/>
  <c r="O1419" i="1"/>
  <c r="O1418" i="1" s="1"/>
  <c r="N1419" i="1"/>
  <c r="N1418" i="1" s="1"/>
  <c r="M1419" i="1"/>
  <c r="M1418" i="1" s="1"/>
  <c r="L1419" i="1"/>
  <c r="L1418" i="1" s="1"/>
  <c r="K1419" i="1"/>
  <c r="K1418" i="1" s="1"/>
  <c r="J1419" i="1"/>
  <c r="J1418" i="1" s="1"/>
  <c r="I1419" i="1"/>
  <c r="I1418" i="1" s="1"/>
  <c r="H1419" i="1"/>
  <c r="H1418" i="1" s="1"/>
  <c r="AA1418" i="1"/>
  <c r="E1415" i="1"/>
  <c r="C1415" i="1"/>
  <c r="B1415" i="1"/>
  <c r="E1414" i="1"/>
  <c r="C1414" i="1"/>
  <c r="B1414" i="1"/>
  <c r="AE1413" i="1"/>
  <c r="AE1412" i="1" s="1"/>
  <c r="AD1413" i="1"/>
  <c r="AD1412" i="1" s="1"/>
  <c r="AC1413" i="1"/>
  <c r="AC1412" i="1" s="1"/>
  <c r="AB1413" i="1"/>
  <c r="AB1412" i="1" s="1"/>
  <c r="AA1413" i="1"/>
  <c r="Z1413" i="1"/>
  <c r="Z1412" i="1" s="1"/>
  <c r="Y1413" i="1"/>
  <c r="Y1412" i="1" s="1"/>
  <c r="X1413" i="1"/>
  <c r="X1412" i="1" s="1"/>
  <c r="W1413" i="1"/>
  <c r="W1412" i="1" s="1"/>
  <c r="V1413" i="1"/>
  <c r="V1412" i="1" s="1"/>
  <c r="U1413" i="1"/>
  <c r="U1412" i="1" s="1"/>
  <c r="T1413" i="1"/>
  <c r="T1412" i="1" s="1"/>
  <c r="S1413" i="1"/>
  <c r="S1412" i="1" s="1"/>
  <c r="R1413" i="1"/>
  <c r="R1412" i="1" s="1"/>
  <c r="Q1413" i="1"/>
  <c r="Q1412" i="1" s="1"/>
  <c r="P1413" i="1"/>
  <c r="P1412" i="1" s="1"/>
  <c r="O1413" i="1"/>
  <c r="O1412" i="1" s="1"/>
  <c r="N1413" i="1"/>
  <c r="N1412" i="1" s="1"/>
  <c r="M1413" i="1"/>
  <c r="M1412" i="1" s="1"/>
  <c r="L1413" i="1"/>
  <c r="L1412" i="1" s="1"/>
  <c r="K1413" i="1"/>
  <c r="K1412" i="1" s="1"/>
  <c r="J1413" i="1"/>
  <c r="J1412" i="1" s="1"/>
  <c r="I1413" i="1"/>
  <c r="I1412" i="1" s="1"/>
  <c r="H1413" i="1"/>
  <c r="H1412" i="1" s="1"/>
  <c r="AA1412" i="1"/>
  <c r="E1409" i="1"/>
  <c r="C1409" i="1"/>
  <c r="B1409" i="1"/>
  <c r="AA1407" i="1"/>
  <c r="Z1407" i="1"/>
  <c r="C1407" i="1"/>
  <c r="C1406" i="1" s="1"/>
  <c r="B1407" i="1"/>
  <c r="B1406" i="1" s="1"/>
  <c r="AE1406" i="1"/>
  <c r="AD1406" i="1"/>
  <c r="AC1406" i="1"/>
  <c r="AB1406" i="1"/>
  <c r="AA1406" i="1"/>
  <c r="Z1406" i="1"/>
  <c r="Y1406" i="1"/>
  <c r="X1406" i="1"/>
  <c r="W1406" i="1"/>
  <c r="V1406" i="1"/>
  <c r="U1406" i="1"/>
  <c r="T1406" i="1"/>
  <c r="S1406" i="1"/>
  <c r="R1406" i="1"/>
  <c r="Q1406" i="1"/>
  <c r="P1406" i="1"/>
  <c r="O1406" i="1"/>
  <c r="N1406" i="1"/>
  <c r="M1406" i="1"/>
  <c r="L1406" i="1"/>
  <c r="K1406" i="1"/>
  <c r="J1406" i="1"/>
  <c r="I1406" i="1"/>
  <c r="H1406" i="1"/>
  <c r="E1403" i="1"/>
  <c r="C1403" i="1"/>
  <c r="B1403" i="1"/>
  <c r="E1402" i="1"/>
  <c r="C1402" i="1"/>
  <c r="B1402" i="1"/>
  <c r="AE1401" i="1"/>
  <c r="AE1400" i="1" s="1"/>
  <c r="AD1401" i="1"/>
  <c r="AD1400" i="1" s="1"/>
  <c r="AC1401" i="1"/>
  <c r="AC1400" i="1" s="1"/>
  <c r="AB1401" i="1"/>
  <c r="AB1400" i="1" s="1"/>
  <c r="AA1401" i="1"/>
  <c r="AA1400" i="1" s="1"/>
  <c r="Z1401" i="1"/>
  <c r="Z1400" i="1" s="1"/>
  <c r="Y1401" i="1"/>
  <c r="Y1400" i="1" s="1"/>
  <c r="X1401" i="1"/>
  <c r="X1400" i="1" s="1"/>
  <c r="W1401" i="1"/>
  <c r="W1400" i="1" s="1"/>
  <c r="V1401" i="1"/>
  <c r="V1400" i="1" s="1"/>
  <c r="U1401" i="1"/>
  <c r="U1400" i="1" s="1"/>
  <c r="T1401" i="1"/>
  <c r="T1400" i="1" s="1"/>
  <c r="S1401" i="1"/>
  <c r="S1400" i="1" s="1"/>
  <c r="R1401" i="1"/>
  <c r="R1400" i="1" s="1"/>
  <c r="Q1401" i="1"/>
  <c r="Q1400" i="1" s="1"/>
  <c r="P1401" i="1"/>
  <c r="P1400" i="1" s="1"/>
  <c r="O1401" i="1"/>
  <c r="O1400" i="1" s="1"/>
  <c r="N1401" i="1"/>
  <c r="N1400" i="1" s="1"/>
  <c r="M1401" i="1"/>
  <c r="M1400" i="1" s="1"/>
  <c r="L1401" i="1"/>
  <c r="L1400" i="1" s="1"/>
  <c r="K1401" i="1"/>
  <c r="K1400" i="1" s="1"/>
  <c r="J1401" i="1"/>
  <c r="J1400" i="1" s="1"/>
  <c r="I1401" i="1"/>
  <c r="I1400" i="1" s="1"/>
  <c r="H1401" i="1"/>
  <c r="H1400" i="1" s="1"/>
  <c r="E1397" i="1"/>
  <c r="C1397" i="1"/>
  <c r="B1397" i="1"/>
  <c r="E1396" i="1"/>
  <c r="C1396" i="1"/>
  <c r="B1396" i="1"/>
  <c r="AE1395" i="1"/>
  <c r="AD1395" i="1"/>
  <c r="AD1394" i="1" s="1"/>
  <c r="AC1395" i="1"/>
  <c r="AC1394" i="1" s="1"/>
  <c r="AB1395" i="1"/>
  <c r="AB1394" i="1" s="1"/>
  <c r="AA1395" i="1"/>
  <c r="AA1394" i="1" s="1"/>
  <c r="Z1395" i="1"/>
  <c r="Z1394" i="1" s="1"/>
  <c r="Y1395" i="1"/>
  <c r="Y1394" i="1" s="1"/>
  <c r="X1395" i="1"/>
  <c r="X1394" i="1" s="1"/>
  <c r="W1395" i="1"/>
  <c r="W1394" i="1" s="1"/>
  <c r="V1395" i="1"/>
  <c r="V1394" i="1" s="1"/>
  <c r="U1395" i="1"/>
  <c r="U1394" i="1" s="1"/>
  <c r="T1395" i="1"/>
  <c r="T1394" i="1" s="1"/>
  <c r="S1395" i="1"/>
  <c r="S1394" i="1" s="1"/>
  <c r="R1395" i="1"/>
  <c r="R1394" i="1" s="1"/>
  <c r="Q1395" i="1"/>
  <c r="Q1394" i="1" s="1"/>
  <c r="P1395" i="1"/>
  <c r="P1394" i="1" s="1"/>
  <c r="O1395" i="1"/>
  <c r="O1394" i="1" s="1"/>
  <c r="N1395" i="1"/>
  <c r="N1394" i="1" s="1"/>
  <c r="M1395" i="1"/>
  <c r="M1394" i="1" s="1"/>
  <c r="L1395" i="1"/>
  <c r="L1394" i="1" s="1"/>
  <c r="K1395" i="1"/>
  <c r="K1394" i="1" s="1"/>
  <c r="J1395" i="1"/>
  <c r="J1394" i="1" s="1"/>
  <c r="I1395" i="1"/>
  <c r="I1394" i="1" s="1"/>
  <c r="H1395" i="1"/>
  <c r="H1394" i="1" s="1"/>
  <c r="AE1394" i="1"/>
  <c r="E1391" i="1"/>
  <c r="C1391" i="1"/>
  <c r="B1391" i="1"/>
  <c r="E1390" i="1"/>
  <c r="C1390" i="1"/>
  <c r="B1390" i="1"/>
  <c r="AE1389" i="1"/>
  <c r="AD1389" i="1"/>
  <c r="AD1388" i="1" s="1"/>
  <c r="AC1389" i="1"/>
  <c r="AC1388" i="1" s="1"/>
  <c r="AB1389" i="1"/>
  <c r="AB1388" i="1" s="1"/>
  <c r="AA1389" i="1"/>
  <c r="AA1388" i="1" s="1"/>
  <c r="Z1389" i="1"/>
  <c r="Z1388" i="1" s="1"/>
  <c r="Y1389" i="1"/>
  <c r="Y1388" i="1" s="1"/>
  <c r="X1389" i="1"/>
  <c r="X1388" i="1" s="1"/>
  <c r="W1389" i="1"/>
  <c r="W1388" i="1" s="1"/>
  <c r="V1389" i="1"/>
  <c r="V1388" i="1" s="1"/>
  <c r="U1389" i="1"/>
  <c r="U1388" i="1" s="1"/>
  <c r="T1389" i="1"/>
  <c r="T1388" i="1" s="1"/>
  <c r="S1389" i="1"/>
  <c r="S1388" i="1" s="1"/>
  <c r="R1389" i="1"/>
  <c r="R1388" i="1" s="1"/>
  <c r="Q1389" i="1"/>
  <c r="Q1388" i="1" s="1"/>
  <c r="P1389" i="1"/>
  <c r="P1388" i="1" s="1"/>
  <c r="O1389" i="1"/>
  <c r="O1388" i="1" s="1"/>
  <c r="N1389" i="1"/>
  <c r="N1388" i="1" s="1"/>
  <c r="M1389" i="1"/>
  <c r="M1388" i="1" s="1"/>
  <c r="L1389" i="1"/>
  <c r="L1388" i="1" s="1"/>
  <c r="K1389" i="1"/>
  <c r="K1388" i="1" s="1"/>
  <c r="J1389" i="1"/>
  <c r="J1388" i="1" s="1"/>
  <c r="I1389" i="1"/>
  <c r="I1388" i="1" s="1"/>
  <c r="H1389" i="1"/>
  <c r="H1388" i="1" s="1"/>
  <c r="AE1388" i="1"/>
  <c r="AE1381" i="1"/>
  <c r="AD1381" i="1"/>
  <c r="AC1381" i="1"/>
  <c r="AB1381" i="1"/>
  <c r="AA1381" i="1"/>
  <c r="Z1381" i="1"/>
  <c r="Y1381" i="1"/>
  <c r="X1381" i="1"/>
  <c r="W1381" i="1"/>
  <c r="V1381" i="1"/>
  <c r="U1381" i="1"/>
  <c r="T1381" i="1"/>
  <c r="S1381" i="1"/>
  <c r="R1381" i="1"/>
  <c r="Q1381" i="1"/>
  <c r="P1381" i="1"/>
  <c r="O1381" i="1"/>
  <c r="N1381" i="1"/>
  <c r="M1381" i="1"/>
  <c r="L1381" i="1"/>
  <c r="K1381" i="1"/>
  <c r="J1381" i="1"/>
  <c r="I1381" i="1"/>
  <c r="H1381" i="1"/>
  <c r="C1381" i="1" s="1"/>
  <c r="D1381" i="1"/>
  <c r="E1376" i="1"/>
  <c r="E1374" i="1" s="1"/>
  <c r="D1376" i="1"/>
  <c r="D1374" i="1" s="1"/>
  <c r="D1373" i="1" s="1"/>
  <c r="C1376" i="1"/>
  <c r="C1374" i="1" s="1"/>
  <c r="C1373" i="1" s="1"/>
  <c r="B1376" i="1"/>
  <c r="B1374" i="1" s="1"/>
  <c r="B1373" i="1" s="1"/>
  <c r="E1375" i="1"/>
  <c r="AE1374" i="1"/>
  <c r="AD1374" i="1"/>
  <c r="AD1373" i="1" s="1"/>
  <c r="AC1374" i="1"/>
  <c r="AC1373" i="1" s="1"/>
  <c r="AB1374" i="1"/>
  <c r="AB1373" i="1" s="1"/>
  <c r="AA1374" i="1"/>
  <c r="AA1373" i="1" s="1"/>
  <c r="Z1374" i="1"/>
  <c r="Z1373" i="1" s="1"/>
  <c r="Y1374" i="1"/>
  <c r="Y1373" i="1" s="1"/>
  <c r="X1374" i="1"/>
  <c r="X1373" i="1" s="1"/>
  <c r="W1374" i="1"/>
  <c r="W1373" i="1" s="1"/>
  <c r="V1374" i="1"/>
  <c r="V1373" i="1" s="1"/>
  <c r="U1374" i="1"/>
  <c r="U1373" i="1" s="1"/>
  <c r="T1374" i="1"/>
  <c r="T1373" i="1" s="1"/>
  <c r="S1374" i="1"/>
  <c r="S1373" i="1" s="1"/>
  <c r="R1374" i="1"/>
  <c r="R1373" i="1" s="1"/>
  <c r="Q1374" i="1"/>
  <c r="Q1373" i="1" s="1"/>
  <c r="P1374" i="1"/>
  <c r="P1373" i="1" s="1"/>
  <c r="O1374" i="1"/>
  <c r="N1374" i="1"/>
  <c r="N1373" i="1" s="1"/>
  <c r="M1374" i="1"/>
  <c r="M1373" i="1" s="1"/>
  <c r="L1374" i="1"/>
  <c r="L1373" i="1" s="1"/>
  <c r="K1374" i="1"/>
  <c r="K1373" i="1" s="1"/>
  <c r="J1374" i="1"/>
  <c r="J1373" i="1" s="1"/>
  <c r="I1374" i="1"/>
  <c r="I1373" i="1" s="1"/>
  <c r="H1374" i="1"/>
  <c r="H1373" i="1" s="1"/>
  <c r="AE1373" i="1"/>
  <c r="O1373" i="1"/>
  <c r="E1370" i="1"/>
  <c r="D1370" i="1"/>
  <c r="C1370" i="1"/>
  <c r="C1368" i="1" s="1"/>
  <c r="C1367" i="1" s="1"/>
  <c r="B1370" i="1"/>
  <c r="B1368" i="1" s="1"/>
  <c r="B1367" i="1" s="1"/>
  <c r="E1369" i="1"/>
  <c r="AE1368" i="1"/>
  <c r="AE1367" i="1" s="1"/>
  <c r="AD1368" i="1"/>
  <c r="AD1367" i="1" s="1"/>
  <c r="AC1368" i="1"/>
  <c r="AC1367" i="1" s="1"/>
  <c r="AB1368" i="1"/>
  <c r="AB1367" i="1" s="1"/>
  <c r="AA1368" i="1"/>
  <c r="AA1367" i="1" s="1"/>
  <c r="Z1368" i="1"/>
  <c r="Z1367" i="1" s="1"/>
  <c r="Y1368" i="1"/>
  <c r="Y1367" i="1" s="1"/>
  <c r="X1368" i="1"/>
  <c r="X1367" i="1" s="1"/>
  <c r="W1368" i="1"/>
  <c r="W1367" i="1" s="1"/>
  <c r="V1368" i="1"/>
  <c r="V1367" i="1" s="1"/>
  <c r="U1368" i="1"/>
  <c r="U1367" i="1" s="1"/>
  <c r="T1368" i="1"/>
  <c r="T1367" i="1" s="1"/>
  <c r="S1368" i="1"/>
  <c r="S1367" i="1" s="1"/>
  <c r="R1368" i="1"/>
  <c r="R1367" i="1" s="1"/>
  <c r="Q1368" i="1"/>
  <c r="Q1367" i="1" s="1"/>
  <c r="P1368" i="1"/>
  <c r="P1367" i="1" s="1"/>
  <c r="O1368" i="1"/>
  <c r="O1367" i="1" s="1"/>
  <c r="N1368" i="1"/>
  <c r="N1367" i="1" s="1"/>
  <c r="M1368" i="1"/>
  <c r="M1367" i="1" s="1"/>
  <c r="L1368" i="1"/>
  <c r="L1367" i="1" s="1"/>
  <c r="K1368" i="1"/>
  <c r="K1367" i="1" s="1"/>
  <c r="J1368" i="1"/>
  <c r="J1367" i="1" s="1"/>
  <c r="I1368" i="1"/>
  <c r="I1367" i="1" s="1"/>
  <c r="H1368" i="1"/>
  <c r="H1367" i="1" s="1"/>
  <c r="D1368" i="1"/>
  <c r="D1367" i="1" s="1"/>
  <c r="E1364" i="1"/>
  <c r="D1364" i="1"/>
  <c r="C1364" i="1"/>
  <c r="B1364" i="1"/>
  <c r="AE1362" i="1"/>
  <c r="AD1362" i="1"/>
  <c r="AC1362" i="1"/>
  <c r="AB1362" i="1"/>
  <c r="AA1362" i="1"/>
  <c r="Z1362" i="1"/>
  <c r="Y1362" i="1"/>
  <c r="X1362" i="1"/>
  <c r="W1362" i="1"/>
  <c r="V1362" i="1"/>
  <c r="U1362" i="1"/>
  <c r="T1362" i="1"/>
  <c r="S1362" i="1"/>
  <c r="R1362" i="1"/>
  <c r="Q1362" i="1"/>
  <c r="P1362" i="1"/>
  <c r="O1362" i="1"/>
  <c r="N1362" i="1"/>
  <c r="M1362" i="1"/>
  <c r="L1362" i="1"/>
  <c r="K1362" i="1"/>
  <c r="J1362" i="1"/>
  <c r="I1362" i="1"/>
  <c r="H1362" i="1"/>
  <c r="E1362" i="1"/>
  <c r="D1362" i="1"/>
  <c r="D1361" i="1" s="1"/>
  <c r="C1362" i="1"/>
  <c r="C1361" i="1" s="1"/>
  <c r="B1362" i="1"/>
  <c r="B1361" i="1" s="1"/>
  <c r="AE1361" i="1"/>
  <c r="AD1361" i="1"/>
  <c r="AC1361" i="1"/>
  <c r="AB1361" i="1"/>
  <c r="AA1361" i="1"/>
  <c r="Z1361" i="1"/>
  <c r="Y1361" i="1"/>
  <c r="X1361" i="1"/>
  <c r="W1361" i="1"/>
  <c r="V1361" i="1"/>
  <c r="U1361" i="1"/>
  <c r="T1361" i="1"/>
  <c r="S1361" i="1"/>
  <c r="R1361" i="1"/>
  <c r="Q1361" i="1"/>
  <c r="P1361" i="1"/>
  <c r="O1361" i="1"/>
  <c r="N1361" i="1"/>
  <c r="M1361" i="1"/>
  <c r="L1361" i="1"/>
  <c r="K1361" i="1"/>
  <c r="J1361" i="1"/>
  <c r="I1361" i="1"/>
  <c r="H1361" i="1"/>
  <c r="E1361" i="1"/>
  <c r="E1356" i="1"/>
  <c r="D1356" i="1"/>
  <c r="D1354" i="1" s="1"/>
  <c r="D1353" i="1" s="1"/>
  <c r="C1356" i="1"/>
  <c r="C1354" i="1" s="1"/>
  <c r="C1353" i="1" s="1"/>
  <c r="B1356" i="1"/>
  <c r="AE1354" i="1"/>
  <c r="AE1353" i="1" s="1"/>
  <c r="AD1354" i="1"/>
  <c r="AD1353" i="1" s="1"/>
  <c r="AC1354" i="1"/>
  <c r="AC1353" i="1" s="1"/>
  <c r="AB1354" i="1"/>
  <c r="AB1353" i="1" s="1"/>
  <c r="AA1354" i="1"/>
  <c r="AA1353" i="1" s="1"/>
  <c r="Z1354" i="1"/>
  <c r="Z1353" i="1" s="1"/>
  <c r="Y1354" i="1"/>
  <c r="Y1353" i="1" s="1"/>
  <c r="X1354" i="1"/>
  <c r="X1353" i="1" s="1"/>
  <c r="W1354" i="1"/>
  <c r="W1353" i="1" s="1"/>
  <c r="V1354" i="1"/>
  <c r="V1353" i="1" s="1"/>
  <c r="U1354" i="1"/>
  <c r="U1353" i="1" s="1"/>
  <c r="T1354" i="1"/>
  <c r="T1353" i="1" s="1"/>
  <c r="S1354" i="1"/>
  <c r="S1353" i="1" s="1"/>
  <c r="R1354" i="1"/>
  <c r="R1353" i="1" s="1"/>
  <c r="Q1354" i="1"/>
  <c r="Q1353" i="1" s="1"/>
  <c r="P1354" i="1"/>
  <c r="P1353" i="1" s="1"/>
  <c r="O1354" i="1"/>
  <c r="O1353" i="1" s="1"/>
  <c r="N1354" i="1"/>
  <c r="N1353" i="1" s="1"/>
  <c r="M1354" i="1"/>
  <c r="M1353" i="1" s="1"/>
  <c r="L1354" i="1"/>
  <c r="L1353" i="1" s="1"/>
  <c r="K1354" i="1"/>
  <c r="K1353" i="1" s="1"/>
  <c r="J1354" i="1"/>
  <c r="J1353" i="1" s="1"/>
  <c r="I1354" i="1"/>
  <c r="I1353" i="1" s="1"/>
  <c r="H1354" i="1"/>
  <c r="H1353" i="1" s="1"/>
  <c r="E1354" i="1"/>
  <c r="E1353" i="1" s="1"/>
  <c r="E1350" i="1"/>
  <c r="D1350" i="1"/>
  <c r="D1348" i="1" s="1"/>
  <c r="D1347" i="1" s="1"/>
  <c r="C1350" i="1"/>
  <c r="C1348" i="1" s="1"/>
  <c r="C1347" i="1" s="1"/>
  <c r="B1350" i="1"/>
  <c r="B1348" i="1" s="1"/>
  <c r="B1347" i="1" s="1"/>
  <c r="AE1348" i="1"/>
  <c r="AE1347" i="1" s="1"/>
  <c r="AD1348" i="1"/>
  <c r="AD1347" i="1" s="1"/>
  <c r="AC1348" i="1"/>
  <c r="AC1347" i="1" s="1"/>
  <c r="AB1348" i="1"/>
  <c r="AB1347" i="1" s="1"/>
  <c r="AA1348" i="1"/>
  <c r="AA1347" i="1" s="1"/>
  <c r="Z1348" i="1"/>
  <c r="Z1347" i="1" s="1"/>
  <c r="Y1348" i="1"/>
  <c r="Y1347" i="1" s="1"/>
  <c r="X1348" i="1"/>
  <c r="X1347" i="1" s="1"/>
  <c r="W1348" i="1"/>
  <c r="W1347" i="1" s="1"/>
  <c r="V1348" i="1"/>
  <c r="V1347" i="1" s="1"/>
  <c r="U1348" i="1"/>
  <c r="U1347" i="1" s="1"/>
  <c r="T1348" i="1"/>
  <c r="T1347" i="1" s="1"/>
  <c r="S1348" i="1"/>
  <c r="S1347" i="1" s="1"/>
  <c r="R1348" i="1"/>
  <c r="R1347" i="1" s="1"/>
  <c r="Q1348" i="1"/>
  <c r="Q1347" i="1" s="1"/>
  <c r="P1348" i="1"/>
  <c r="P1347" i="1" s="1"/>
  <c r="O1348" i="1"/>
  <c r="O1347" i="1" s="1"/>
  <c r="N1348" i="1"/>
  <c r="N1347" i="1" s="1"/>
  <c r="M1348" i="1"/>
  <c r="M1347" i="1" s="1"/>
  <c r="L1348" i="1"/>
  <c r="L1347" i="1" s="1"/>
  <c r="K1348" i="1"/>
  <c r="K1347" i="1" s="1"/>
  <c r="J1348" i="1"/>
  <c r="J1347" i="1" s="1"/>
  <c r="I1348" i="1"/>
  <c r="I1347" i="1" s="1"/>
  <c r="H1348" i="1"/>
  <c r="H1347" i="1" s="1"/>
  <c r="E1348" i="1"/>
  <c r="E1347" i="1" s="1"/>
  <c r="E1342" i="1"/>
  <c r="D1342" i="1"/>
  <c r="D1340" i="1" s="1"/>
  <c r="D1339" i="1" s="1"/>
  <c r="D1337" i="1" s="1"/>
  <c r="C1342" i="1"/>
  <c r="C1340" i="1" s="1"/>
  <c r="C1339" i="1" s="1"/>
  <c r="C1337" i="1" s="1"/>
  <c r="B1342" i="1"/>
  <c r="B1340" i="1" s="1"/>
  <c r="B1339" i="1" s="1"/>
  <c r="B1337" i="1" s="1"/>
  <c r="AE1340" i="1"/>
  <c r="AE1339" i="1" s="1"/>
  <c r="AE1337" i="1" s="1"/>
  <c r="AD1340" i="1"/>
  <c r="AD1339" i="1" s="1"/>
  <c r="AD1337" i="1" s="1"/>
  <c r="AC1340" i="1"/>
  <c r="AC1339" i="1" s="1"/>
  <c r="AC1337" i="1" s="1"/>
  <c r="AB1340" i="1"/>
  <c r="AB1339" i="1" s="1"/>
  <c r="AB1337" i="1" s="1"/>
  <c r="AA1340" i="1"/>
  <c r="AA1339" i="1" s="1"/>
  <c r="AA1337" i="1" s="1"/>
  <c r="Z1340" i="1"/>
  <c r="Z1339" i="1" s="1"/>
  <c r="Z1337" i="1" s="1"/>
  <c r="Y1340" i="1"/>
  <c r="Y1339" i="1" s="1"/>
  <c r="Y1337" i="1" s="1"/>
  <c r="X1340" i="1"/>
  <c r="X1339" i="1" s="1"/>
  <c r="X1337" i="1" s="1"/>
  <c r="W1340" i="1"/>
  <c r="W1339" i="1" s="1"/>
  <c r="W1337" i="1" s="1"/>
  <c r="V1340" i="1"/>
  <c r="V1339" i="1" s="1"/>
  <c r="V1337" i="1" s="1"/>
  <c r="U1340" i="1"/>
  <c r="U1339" i="1" s="1"/>
  <c r="U1337" i="1" s="1"/>
  <c r="T1340" i="1"/>
  <c r="T1339" i="1" s="1"/>
  <c r="T1337" i="1" s="1"/>
  <c r="S1340" i="1"/>
  <c r="S1339" i="1" s="1"/>
  <c r="S1337" i="1" s="1"/>
  <c r="R1340" i="1"/>
  <c r="R1339" i="1" s="1"/>
  <c r="R1337" i="1" s="1"/>
  <c r="Q1340" i="1"/>
  <c r="Q1339" i="1" s="1"/>
  <c r="Q1337" i="1" s="1"/>
  <c r="P1340" i="1"/>
  <c r="P1339" i="1" s="1"/>
  <c r="P1337" i="1" s="1"/>
  <c r="O1340" i="1"/>
  <c r="O1339" i="1" s="1"/>
  <c r="O1337" i="1" s="1"/>
  <c r="N1340" i="1"/>
  <c r="N1339" i="1" s="1"/>
  <c r="N1337" i="1" s="1"/>
  <c r="M1340" i="1"/>
  <c r="M1339" i="1" s="1"/>
  <c r="M1337" i="1" s="1"/>
  <c r="L1340" i="1"/>
  <c r="L1339" i="1" s="1"/>
  <c r="L1337" i="1" s="1"/>
  <c r="K1340" i="1"/>
  <c r="K1339" i="1" s="1"/>
  <c r="K1337" i="1" s="1"/>
  <c r="J1340" i="1"/>
  <c r="J1339" i="1" s="1"/>
  <c r="J1337" i="1" s="1"/>
  <c r="I1340" i="1"/>
  <c r="I1339" i="1" s="1"/>
  <c r="I1337" i="1" s="1"/>
  <c r="H1340" i="1"/>
  <c r="H1339" i="1" s="1"/>
  <c r="H1337" i="1" s="1"/>
  <c r="E1340" i="1"/>
  <c r="E1339" i="1" s="1"/>
  <c r="E1337" i="1" s="1"/>
  <c r="AE1335" i="1"/>
  <c r="AD1335" i="1"/>
  <c r="AC1335" i="1"/>
  <c r="AB1335" i="1"/>
  <c r="AA1335" i="1"/>
  <c r="Z1335" i="1"/>
  <c r="Y1335" i="1"/>
  <c r="X1335" i="1"/>
  <c r="W1335" i="1"/>
  <c r="D1335" i="1" s="1"/>
  <c r="V1335" i="1"/>
  <c r="U1335" i="1"/>
  <c r="T1335" i="1"/>
  <c r="S1335" i="1"/>
  <c r="R1335" i="1"/>
  <c r="Q1335" i="1"/>
  <c r="P1335" i="1"/>
  <c r="O1335" i="1"/>
  <c r="N1335" i="1"/>
  <c r="M1335" i="1"/>
  <c r="L1335" i="1"/>
  <c r="K1335" i="1"/>
  <c r="J1335" i="1"/>
  <c r="I1335" i="1"/>
  <c r="H1335" i="1"/>
  <c r="AG1334" i="1"/>
  <c r="AD1333" i="1"/>
  <c r="AC1333" i="1"/>
  <c r="AB1333" i="1"/>
  <c r="AA1333" i="1"/>
  <c r="Z1333" i="1"/>
  <c r="Y1333" i="1"/>
  <c r="X1333" i="1"/>
  <c r="W1333" i="1"/>
  <c r="V1333" i="1"/>
  <c r="U1333" i="1"/>
  <c r="T1333" i="1"/>
  <c r="S1333" i="1"/>
  <c r="R1333" i="1"/>
  <c r="Q1333" i="1"/>
  <c r="P1333" i="1"/>
  <c r="O1333" i="1"/>
  <c r="N1333" i="1"/>
  <c r="M1333" i="1"/>
  <c r="L1333" i="1"/>
  <c r="K1333" i="1"/>
  <c r="J1333" i="1"/>
  <c r="I1333" i="1"/>
  <c r="H1333" i="1"/>
  <c r="AE1332" i="1"/>
  <c r="AD1332" i="1"/>
  <c r="AC1332" i="1"/>
  <c r="AB1332" i="1"/>
  <c r="AA1332" i="1"/>
  <c r="Z1332" i="1"/>
  <c r="Y1332" i="1"/>
  <c r="X1332" i="1"/>
  <c r="W1332" i="1"/>
  <c r="V1332" i="1"/>
  <c r="U1332" i="1"/>
  <c r="T1332" i="1"/>
  <c r="S1332" i="1"/>
  <c r="R1332" i="1"/>
  <c r="Q1332" i="1"/>
  <c r="P1332" i="1"/>
  <c r="O1332" i="1"/>
  <c r="N1332" i="1"/>
  <c r="M1332" i="1"/>
  <c r="L1332" i="1"/>
  <c r="K1332" i="1"/>
  <c r="J1332" i="1"/>
  <c r="I1332" i="1"/>
  <c r="H1332" i="1"/>
  <c r="E1328" i="1"/>
  <c r="C1328" i="1"/>
  <c r="C1326" i="1" s="1"/>
  <c r="C1325" i="1" s="1"/>
  <c r="C1324" i="1" s="1"/>
  <c r="C1323" i="1" s="1"/>
  <c r="B1328" i="1"/>
  <c r="E1327" i="1"/>
  <c r="AE1326" i="1"/>
  <c r="AE1325" i="1" s="1"/>
  <c r="AE1324" i="1" s="1"/>
  <c r="AE1323" i="1" s="1"/>
  <c r="AD1326" i="1"/>
  <c r="AD1325" i="1" s="1"/>
  <c r="AC1326" i="1"/>
  <c r="AC1325" i="1" s="1"/>
  <c r="AC1324" i="1" s="1"/>
  <c r="AC1323" i="1" s="1"/>
  <c r="AB1326" i="1"/>
  <c r="AB1325" i="1" s="1"/>
  <c r="AB1324" i="1" s="1"/>
  <c r="AB1323" i="1" s="1"/>
  <c r="AA1326" i="1"/>
  <c r="AA1325" i="1" s="1"/>
  <c r="AA1324" i="1" s="1"/>
  <c r="AA1323" i="1" s="1"/>
  <c r="Z1326" i="1"/>
  <c r="Z1325" i="1" s="1"/>
  <c r="Z1324" i="1" s="1"/>
  <c r="Z1323" i="1" s="1"/>
  <c r="Y1326" i="1"/>
  <c r="Y1325" i="1" s="1"/>
  <c r="Y1324" i="1" s="1"/>
  <c r="Y1323" i="1" s="1"/>
  <c r="X1326" i="1"/>
  <c r="X1325" i="1" s="1"/>
  <c r="X1324" i="1" s="1"/>
  <c r="X1323" i="1" s="1"/>
  <c r="W1326" i="1"/>
  <c r="W1325" i="1" s="1"/>
  <c r="W1324" i="1" s="1"/>
  <c r="W1323" i="1" s="1"/>
  <c r="V1326" i="1"/>
  <c r="V1325" i="1" s="1"/>
  <c r="V1324" i="1" s="1"/>
  <c r="V1323" i="1" s="1"/>
  <c r="U1326" i="1"/>
  <c r="U1325" i="1" s="1"/>
  <c r="U1324" i="1" s="1"/>
  <c r="U1323" i="1" s="1"/>
  <c r="T1326" i="1"/>
  <c r="T1325" i="1" s="1"/>
  <c r="T1324" i="1" s="1"/>
  <c r="T1323" i="1" s="1"/>
  <c r="S1326" i="1"/>
  <c r="S1325" i="1" s="1"/>
  <c r="S1324" i="1" s="1"/>
  <c r="S1323" i="1" s="1"/>
  <c r="R1326" i="1"/>
  <c r="R1325" i="1" s="1"/>
  <c r="R1324" i="1" s="1"/>
  <c r="R1323" i="1" s="1"/>
  <c r="Q1326" i="1"/>
  <c r="Q1325" i="1" s="1"/>
  <c r="Q1324" i="1" s="1"/>
  <c r="Q1323" i="1" s="1"/>
  <c r="P1326" i="1"/>
  <c r="P1325" i="1" s="1"/>
  <c r="P1324" i="1" s="1"/>
  <c r="P1323" i="1" s="1"/>
  <c r="O1326" i="1"/>
  <c r="O1325" i="1" s="1"/>
  <c r="O1324" i="1" s="1"/>
  <c r="O1323" i="1" s="1"/>
  <c r="N1326" i="1"/>
  <c r="N1325" i="1" s="1"/>
  <c r="N1324" i="1" s="1"/>
  <c r="N1323" i="1" s="1"/>
  <c r="M1326" i="1"/>
  <c r="M1325" i="1" s="1"/>
  <c r="M1324" i="1" s="1"/>
  <c r="M1323" i="1" s="1"/>
  <c r="L1326" i="1"/>
  <c r="L1325" i="1" s="1"/>
  <c r="L1324" i="1" s="1"/>
  <c r="L1323" i="1" s="1"/>
  <c r="K1326" i="1"/>
  <c r="K1325" i="1" s="1"/>
  <c r="K1324" i="1" s="1"/>
  <c r="K1323" i="1" s="1"/>
  <c r="J1326" i="1"/>
  <c r="J1325" i="1" s="1"/>
  <c r="J1324" i="1" s="1"/>
  <c r="J1323" i="1" s="1"/>
  <c r="I1326" i="1"/>
  <c r="I1325" i="1" s="1"/>
  <c r="I1324" i="1" s="1"/>
  <c r="I1323" i="1" s="1"/>
  <c r="H1326" i="1"/>
  <c r="H1325" i="1" s="1"/>
  <c r="H1324" i="1" s="1"/>
  <c r="H1323" i="1" s="1"/>
  <c r="B1326" i="1"/>
  <c r="B1325" i="1" s="1"/>
  <c r="B1324" i="1" s="1"/>
  <c r="B1323" i="1" s="1"/>
  <c r="AD1324" i="1"/>
  <c r="AD1323" i="1" s="1"/>
  <c r="E1320" i="1"/>
  <c r="D1320" i="1"/>
  <c r="D1318" i="1" s="1"/>
  <c r="D1317" i="1" s="1"/>
  <c r="D1316" i="1" s="1"/>
  <c r="C1320" i="1"/>
  <c r="C1318" i="1" s="1"/>
  <c r="C1317" i="1" s="1"/>
  <c r="C1316" i="1" s="1"/>
  <c r="B1320" i="1"/>
  <c r="AE1318" i="1"/>
  <c r="AE1317" i="1" s="1"/>
  <c r="AE1316" i="1" s="1"/>
  <c r="AD1318" i="1"/>
  <c r="AD1317" i="1" s="1"/>
  <c r="AD1316" i="1" s="1"/>
  <c r="AC1318" i="1"/>
  <c r="AC1317" i="1" s="1"/>
  <c r="AC1316" i="1" s="1"/>
  <c r="AB1318" i="1"/>
  <c r="AB1317" i="1" s="1"/>
  <c r="AB1316" i="1" s="1"/>
  <c r="AA1318" i="1"/>
  <c r="AA1317" i="1" s="1"/>
  <c r="AA1316" i="1" s="1"/>
  <c r="Z1318" i="1"/>
  <c r="Z1317" i="1" s="1"/>
  <c r="Z1316" i="1" s="1"/>
  <c r="Y1318" i="1"/>
  <c r="Y1317" i="1" s="1"/>
  <c r="Y1316" i="1" s="1"/>
  <c r="X1318" i="1"/>
  <c r="X1317" i="1" s="1"/>
  <c r="X1316" i="1" s="1"/>
  <c r="W1318" i="1"/>
  <c r="W1317" i="1" s="1"/>
  <c r="W1316" i="1" s="1"/>
  <c r="V1318" i="1"/>
  <c r="V1317" i="1" s="1"/>
  <c r="V1316" i="1" s="1"/>
  <c r="U1318" i="1"/>
  <c r="U1317" i="1" s="1"/>
  <c r="U1316" i="1" s="1"/>
  <c r="T1318" i="1"/>
  <c r="T1317" i="1" s="1"/>
  <c r="T1316" i="1" s="1"/>
  <c r="S1318" i="1"/>
  <c r="S1317" i="1" s="1"/>
  <c r="S1316" i="1" s="1"/>
  <c r="R1318" i="1"/>
  <c r="R1317" i="1" s="1"/>
  <c r="R1316" i="1" s="1"/>
  <c r="Q1318" i="1"/>
  <c r="Q1317" i="1" s="1"/>
  <c r="Q1316" i="1" s="1"/>
  <c r="P1318" i="1"/>
  <c r="P1317" i="1" s="1"/>
  <c r="P1316" i="1" s="1"/>
  <c r="O1318" i="1"/>
  <c r="O1317" i="1" s="1"/>
  <c r="O1316" i="1" s="1"/>
  <c r="N1318" i="1"/>
  <c r="N1317" i="1" s="1"/>
  <c r="N1316" i="1" s="1"/>
  <c r="M1318" i="1"/>
  <c r="M1317" i="1" s="1"/>
  <c r="M1316" i="1" s="1"/>
  <c r="L1318" i="1"/>
  <c r="L1317" i="1" s="1"/>
  <c r="L1316" i="1" s="1"/>
  <c r="K1318" i="1"/>
  <c r="K1317" i="1" s="1"/>
  <c r="K1316" i="1" s="1"/>
  <c r="J1318" i="1"/>
  <c r="J1317" i="1" s="1"/>
  <c r="J1316" i="1" s="1"/>
  <c r="I1318" i="1"/>
  <c r="I1317" i="1" s="1"/>
  <c r="I1316" i="1" s="1"/>
  <c r="H1318" i="1"/>
  <c r="H1317" i="1" s="1"/>
  <c r="H1316" i="1" s="1"/>
  <c r="E1318" i="1"/>
  <c r="E1317" i="1" s="1"/>
  <c r="E1316" i="1" s="1"/>
  <c r="E1313" i="1"/>
  <c r="C1313" i="1"/>
  <c r="C1311" i="1" s="1"/>
  <c r="C1310" i="1" s="1"/>
  <c r="C1309" i="1" s="1"/>
  <c r="B1313" i="1"/>
  <c r="B1311" i="1" s="1"/>
  <c r="B1310" i="1" s="1"/>
  <c r="B1309" i="1" s="1"/>
  <c r="AE1311" i="1"/>
  <c r="AD1311" i="1"/>
  <c r="AC1311" i="1"/>
  <c r="AC1310" i="1" s="1"/>
  <c r="AC1309" i="1" s="1"/>
  <c r="AB1311" i="1"/>
  <c r="AB1310" i="1" s="1"/>
  <c r="AB1309" i="1" s="1"/>
  <c r="AA1311" i="1"/>
  <c r="Z1311" i="1"/>
  <c r="Y1311" i="1"/>
  <c r="Y1310" i="1" s="1"/>
  <c r="Y1309" i="1" s="1"/>
  <c r="X1311" i="1"/>
  <c r="X1310" i="1" s="1"/>
  <c r="X1309" i="1" s="1"/>
  <c r="W1311" i="1"/>
  <c r="V1311" i="1"/>
  <c r="U1311" i="1"/>
  <c r="U1310" i="1" s="1"/>
  <c r="U1309" i="1" s="1"/>
  <c r="T1311" i="1"/>
  <c r="T1310" i="1" s="1"/>
  <c r="T1309" i="1" s="1"/>
  <c r="S1311" i="1"/>
  <c r="R1311" i="1"/>
  <c r="Q1311" i="1"/>
  <c r="Q1310" i="1" s="1"/>
  <c r="Q1309" i="1" s="1"/>
  <c r="P1311" i="1"/>
  <c r="P1310" i="1" s="1"/>
  <c r="P1309" i="1" s="1"/>
  <c r="O1311" i="1"/>
  <c r="N1311" i="1"/>
  <c r="M1311" i="1"/>
  <c r="M1310" i="1" s="1"/>
  <c r="M1309" i="1" s="1"/>
  <c r="L1311" i="1"/>
  <c r="L1310" i="1" s="1"/>
  <c r="L1309" i="1" s="1"/>
  <c r="K1311" i="1"/>
  <c r="J1311" i="1"/>
  <c r="I1311" i="1"/>
  <c r="I1310" i="1" s="1"/>
  <c r="I1309" i="1" s="1"/>
  <c r="H1311" i="1"/>
  <c r="H1310" i="1" s="1"/>
  <c r="H1309" i="1" s="1"/>
  <c r="AE1310" i="1"/>
  <c r="AE1309" i="1" s="1"/>
  <c r="AD1310" i="1"/>
  <c r="AD1309" i="1" s="1"/>
  <c r="AA1310" i="1"/>
  <c r="AA1309" i="1" s="1"/>
  <c r="Z1310" i="1"/>
  <c r="Z1309" i="1" s="1"/>
  <c r="W1310" i="1"/>
  <c r="W1309" i="1" s="1"/>
  <c r="V1310" i="1"/>
  <c r="V1309" i="1" s="1"/>
  <c r="S1310" i="1"/>
  <c r="R1310" i="1"/>
  <c r="R1309" i="1" s="1"/>
  <c r="O1310" i="1"/>
  <c r="O1309" i="1" s="1"/>
  <c r="N1310" i="1"/>
  <c r="N1309" i="1" s="1"/>
  <c r="K1310" i="1"/>
  <c r="K1309" i="1" s="1"/>
  <c r="J1310" i="1"/>
  <c r="J1309" i="1" s="1"/>
  <c r="S1309" i="1"/>
  <c r="E1305" i="1"/>
  <c r="C1305" i="1"/>
  <c r="B1305" i="1"/>
  <c r="E1304" i="1"/>
  <c r="D1304" i="1"/>
  <c r="D1332" i="1" s="1"/>
  <c r="C1304" i="1"/>
  <c r="B1304" i="1"/>
  <c r="AE1303" i="1"/>
  <c r="AE1302" i="1" s="1"/>
  <c r="AE1283" i="1" s="1"/>
  <c r="AD1303" i="1"/>
  <c r="AD1302" i="1" s="1"/>
  <c r="AD1283" i="1" s="1"/>
  <c r="AC1303" i="1"/>
  <c r="AC1302" i="1" s="1"/>
  <c r="AC1283" i="1" s="1"/>
  <c r="AB1303" i="1"/>
  <c r="AB1302" i="1" s="1"/>
  <c r="AB1283" i="1" s="1"/>
  <c r="AA1303" i="1"/>
  <c r="AA1302" i="1" s="1"/>
  <c r="AA1283" i="1" s="1"/>
  <c r="Z1303" i="1"/>
  <c r="Z1302" i="1" s="1"/>
  <c r="Z1283" i="1" s="1"/>
  <c r="Y1303" i="1"/>
  <c r="Y1302" i="1" s="1"/>
  <c r="Y1283" i="1" s="1"/>
  <c r="X1303" i="1"/>
  <c r="X1302" i="1" s="1"/>
  <c r="X1283" i="1" s="1"/>
  <c r="W1303" i="1"/>
  <c r="W1302" i="1" s="1"/>
  <c r="W1283" i="1" s="1"/>
  <c r="V1303" i="1"/>
  <c r="V1302" i="1" s="1"/>
  <c r="V1283" i="1" s="1"/>
  <c r="U1303" i="1"/>
  <c r="U1302" i="1" s="1"/>
  <c r="U1283" i="1" s="1"/>
  <c r="T1303" i="1"/>
  <c r="T1302" i="1" s="1"/>
  <c r="T1283" i="1" s="1"/>
  <c r="S1303" i="1"/>
  <c r="S1302" i="1" s="1"/>
  <c r="S1283" i="1" s="1"/>
  <c r="R1303" i="1"/>
  <c r="R1302" i="1" s="1"/>
  <c r="R1283" i="1" s="1"/>
  <c r="Q1303" i="1"/>
  <c r="Q1302" i="1" s="1"/>
  <c r="Q1283" i="1" s="1"/>
  <c r="P1303" i="1"/>
  <c r="P1302" i="1" s="1"/>
  <c r="P1283" i="1" s="1"/>
  <c r="O1303" i="1"/>
  <c r="O1302" i="1" s="1"/>
  <c r="O1283" i="1" s="1"/>
  <c r="N1303" i="1"/>
  <c r="N1302" i="1" s="1"/>
  <c r="N1283" i="1" s="1"/>
  <c r="M1303" i="1"/>
  <c r="M1302" i="1" s="1"/>
  <c r="M1283" i="1" s="1"/>
  <c r="L1303" i="1"/>
  <c r="L1302" i="1" s="1"/>
  <c r="L1283" i="1" s="1"/>
  <c r="K1303" i="1"/>
  <c r="K1302" i="1" s="1"/>
  <c r="K1283" i="1" s="1"/>
  <c r="J1303" i="1"/>
  <c r="J1302" i="1" s="1"/>
  <c r="J1283" i="1" s="1"/>
  <c r="I1303" i="1"/>
  <c r="I1302" i="1" s="1"/>
  <c r="I1283" i="1" s="1"/>
  <c r="H1303" i="1"/>
  <c r="H1302" i="1" s="1"/>
  <c r="H1283" i="1" s="1"/>
  <c r="AE1297" i="1"/>
  <c r="AE1296" i="1" s="1"/>
  <c r="AD1297" i="1"/>
  <c r="AD1296" i="1" s="1"/>
  <c r="AC1297" i="1"/>
  <c r="AB1297" i="1"/>
  <c r="AA1297" i="1"/>
  <c r="AA1296" i="1" s="1"/>
  <c r="Z1297" i="1"/>
  <c r="Z1296" i="1" s="1"/>
  <c r="Y1297" i="1"/>
  <c r="X1297" i="1"/>
  <c r="W1297" i="1"/>
  <c r="W1296" i="1" s="1"/>
  <c r="V1297" i="1"/>
  <c r="V1296" i="1" s="1"/>
  <c r="U1297" i="1"/>
  <c r="T1297" i="1"/>
  <c r="S1297" i="1"/>
  <c r="S1296" i="1" s="1"/>
  <c r="R1297" i="1"/>
  <c r="R1296" i="1" s="1"/>
  <c r="Q1297" i="1"/>
  <c r="P1297" i="1"/>
  <c r="O1297" i="1"/>
  <c r="O1296" i="1" s="1"/>
  <c r="N1297" i="1"/>
  <c r="N1296" i="1" s="1"/>
  <c r="M1297" i="1"/>
  <c r="L1297" i="1"/>
  <c r="K1297" i="1"/>
  <c r="K1296" i="1" s="1"/>
  <c r="J1297" i="1"/>
  <c r="J1296" i="1" s="1"/>
  <c r="I1297" i="1"/>
  <c r="H1297" i="1"/>
  <c r="G1297" i="1"/>
  <c r="G1296" i="1" s="1"/>
  <c r="F1297" i="1"/>
  <c r="F1296" i="1" s="1"/>
  <c r="E1297" i="1"/>
  <c r="D1297" i="1"/>
  <c r="C1297" i="1"/>
  <c r="C1296" i="1" s="1"/>
  <c r="B1297" i="1"/>
  <c r="B1296" i="1" s="1"/>
  <c r="AC1296" i="1"/>
  <c r="AB1296" i="1"/>
  <c r="Y1296" i="1"/>
  <c r="X1296" i="1"/>
  <c r="U1296" i="1"/>
  <c r="T1296" i="1"/>
  <c r="Q1296" i="1"/>
  <c r="P1296" i="1"/>
  <c r="M1296" i="1"/>
  <c r="L1296" i="1"/>
  <c r="I1296" i="1"/>
  <c r="H1296" i="1"/>
  <c r="E1296" i="1"/>
  <c r="D1296" i="1"/>
  <c r="AE1291" i="1"/>
  <c r="AE1290" i="1" s="1"/>
  <c r="AD1291" i="1"/>
  <c r="AD1290" i="1" s="1"/>
  <c r="AC1291" i="1"/>
  <c r="AB1291" i="1"/>
  <c r="AA1291" i="1"/>
  <c r="AA1290" i="1" s="1"/>
  <c r="Z1291" i="1"/>
  <c r="Z1290" i="1" s="1"/>
  <c r="Y1291" i="1"/>
  <c r="X1291" i="1"/>
  <c r="W1291" i="1"/>
  <c r="W1290" i="1" s="1"/>
  <c r="V1291" i="1"/>
  <c r="V1290" i="1" s="1"/>
  <c r="U1291" i="1"/>
  <c r="T1291" i="1"/>
  <c r="S1291" i="1"/>
  <c r="S1290" i="1" s="1"/>
  <c r="R1291" i="1"/>
  <c r="R1290" i="1" s="1"/>
  <c r="Q1291" i="1"/>
  <c r="P1291" i="1"/>
  <c r="O1291" i="1"/>
  <c r="O1290" i="1" s="1"/>
  <c r="N1291" i="1"/>
  <c r="N1290" i="1" s="1"/>
  <c r="M1291" i="1"/>
  <c r="L1291" i="1"/>
  <c r="K1291" i="1"/>
  <c r="K1290" i="1" s="1"/>
  <c r="J1291" i="1"/>
  <c r="J1290" i="1" s="1"/>
  <c r="I1291" i="1"/>
  <c r="H1291" i="1"/>
  <c r="G1291" i="1"/>
  <c r="G1290" i="1" s="1"/>
  <c r="F1291" i="1"/>
  <c r="F1290" i="1" s="1"/>
  <c r="E1291" i="1"/>
  <c r="D1291" i="1"/>
  <c r="C1291" i="1"/>
  <c r="C1290" i="1" s="1"/>
  <c r="B1291" i="1"/>
  <c r="B1290" i="1" s="1"/>
  <c r="AC1290" i="1"/>
  <c r="AB1290" i="1"/>
  <c r="Y1290" i="1"/>
  <c r="X1290" i="1"/>
  <c r="U1290" i="1"/>
  <c r="T1290" i="1"/>
  <c r="Q1290" i="1"/>
  <c r="P1290" i="1"/>
  <c r="M1290" i="1"/>
  <c r="L1290" i="1"/>
  <c r="I1290" i="1"/>
  <c r="H1290" i="1"/>
  <c r="E1290" i="1"/>
  <c r="D1290" i="1"/>
  <c r="AE1285" i="1"/>
  <c r="AE1284" i="1" s="1"/>
  <c r="AD1285" i="1"/>
  <c r="AD1284" i="1" s="1"/>
  <c r="AC1285" i="1"/>
  <c r="AB1285" i="1"/>
  <c r="AA1285" i="1"/>
  <c r="AA1284" i="1" s="1"/>
  <c r="Z1285" i="1"/>
  <c r="Z1284" i="1" s="1"/>
  <c r="Y1285" i="1"/>
  <c r="X1285" i="1"/>
  <c r="W1285" i="1"/>
  <c r="W1284" i="1" s="1"/>
  <c r="V1285" i="1"/>
  <c r="V1284" i="1" s="1"/>
  <c r="U1285" i="1"/>
  <c r="T1285" i="1"/>
  <c r="S1285" i="1"/>
  <c r="S1284" i="1" s="1"/>
  <c r="R1285" i="1"/>
  <c r="R1284" i="1" s="1"/>
  <c r="Q1285" i="1"/>
  <c r="P1285" i="1"/>
  <c r="O1285" i="1"/>
  <c r="O1284" i="1" s="1"/>
  <c r="N1285" i="1"/>
  <c r="N1284" i="1" s="1"/>
  <c r="M1285" i="1"/>
  <c r="L1285" i="1"/>
  <c r="K1285" i="1"/>
  <c r="K1284" i="1" s="1"/>
  <c r="J1285" i="1"/>
  <c r="J1284" i="1" s="1"/>
  <c r="I1285" i="1"/>
  <c r="H1285" i="1"/>
  <c r="G1285" i="1"/>
  <c r="G1284" i="1" s="1"/>
  <c r="F1285" i="1"/>
  <c r="F1284" i="1" s="1"/>
  <c r="E1285" i="1"/>
  <c r="D1285" i="1"/>
  <c r="C1285" i="1"/>
  <c r="C1284" i="1" s="1"/>
  <c r="B1285" i="1"/>
  <c r="B1284" i="1" s="1"/>
  <c r="AC1284" i="1"/>
  <c r="AB1284" i="1"/>
  <c r="Y1284" i="1"/>
  <c r="X1284" i="1"/>
  <c r="U1284" i="1"/>
  <c r="T1284" i="1"/>
  <c r="Q1284" i="1"/>
  <c r="P1284" i="1"/>
  <c r="M1284" i="1"/>
  <c r="L1284" i="1"/>
  <c r="I1284" i="1"/>
  <c r="H1284" i="1"/>
  <c r="E1284" i="1"/>
  <c r="D1284" i="1"/>
  <c r="AE1280" i="1"/>
  <c r="D1280" i="1"/>
  <c r="D1278" i="1" s="1"/>
  <c r="D1277" i="1" s="1"/>
  <c r="D1276" i="1" s="1"/>
  <c r="C1280" i="1"/>
  <c r="B1280" i="1"/>
  <c r="AD1278" i="1"/>
  <c r="AD1277" i="1" s="1"/>
  <c r="AD1276" i="1" s="1"/>
  <c r="AC1278" i="1"/>
  <c r="AC1277" i="1" s="1"/>
  <c r="AC1276" i="1" s="1"/>
  <c r="AB1278" i="1"/>
  <c r="AA1278" i="1"/>
  <c r="Z1278" i="1"/>
  <c r="Z1277" i="1" s="1"/>
  <c r="Z1276" i="1" s="1"/>
  <c r="Y1278" i="1"/>
  <c r="Y1277" i="1" s="1"/>
  <c r="Y1276" i="1" s="1"/>
  <c r="X1278" i="1"/>
  <c r="W1278" i="1"/>
  <c r="V1278" i="1"/>
  <c r="V1277" i="1" s="1"/>
  <c r="V1276" i="1" s="1"/>
  <c r="U1278" i="1"/>
  <c r="U1277" i="1" s="1"/>
  <c r="U1276" i="1" s="1"/>
  <c r="T1278" i="1"/>
  <c r="S1278" i="1"/>
  <c r="R1278" i="1"/>
  <c r="R1277" i="1" s="1"/>
  <c r="R1276" i="1" s="1"/>
  <c r="Q1278" i="1"/>
  <c r="Q1277" i="1" s="1"/>
  <c r="Q1276" i="1" s="1"/>
  <c r="P1278" i="1"/>
  <c r="O1278" i="1"/>
  <c r="N1278" i="1"/>
  <c r="N1277" i="1" s="1"/>
  <c r="N1276" i="1" s="1"/>
  <c r="M1278" i="1"/>
  <c r="M1277" i="1" s="1"/>
  <c r="M1276" i="1" s="1"/>
  <c r="L1278" i="1"/>
  <c r="K1278" i="1"/>
  <c r="J1278" i="1"/>
  <c r="J1277" i="1" s="1"/>
  <c r="J1276" i="1" s="1"/>
  <c r="I1278" i="1"/>
  <c r="I1277" i="1" s="1"/>
  <c r="I1276" i="1" s="1"/>
  <c r="H1278" i="1"/>
  <c r="C1278" i="1"/>
  <c r="C1277" i="1" s="1"/>
  <c r="C1276" i="1" s="1"/>
  <c r="B1278" i="1"/>
  <c r="AB1277" i="1"/>
  <c r="AB1276" i="1" s="1"/>
  <c r="AA1277" i="1"/>
  <c r="AA1276" i="1" s="1"/>
  <c r="X1277" i="1"/>
  <c r="X1276" i="1" s="1"/>
  <c r="W1277" i="1"/>
  <c r="W1276" i="1" s="1"/>
  <c r="T1277" i="1"/>
  <c r="T1276" i="1" s="1"/>
  <c r="S1277" i="1"/>
  <c r="S1276" i="1" s="1"/>
  <c r="P1277" i="1"/>
  <c r="P1276" i="1" s="1"/>
  <c r="O1277" i="1"/>
  <c r="O1276" i="1" s="1"/>
  <c r="L1277" i="1"/>
  <c r="L1276" i="1" s="1"/>
  <c r="K1277" i="1"/>
  <c r="K1276" i="1" s="1"/>
  <c r="H1277" i="1"/>
  <c r="H1276" i="1" s="1"/>
  <c r="B1277" i="1"/>
  <c r="B1276" i="1" s="1"/>
  <c r="E1273" i="1"/>
  <c r="D1273" i="1"/>
  <c r="C1273" i="1"/>
  <c r="B1273" i="1"/>
  <c r="AE1271" i="1"/>
  <c r="AD1271" i="1"/>
  <c r="AC1271" i="1"/>
  <c r="AB1271" i="1"/>
  <c r="AA1271" i="1"/>
  <c r="Z1271" i="1"/>
  <c r="Y1271" i="1"/>
  <c r="X1271" i="1"/>
  <c r="W1271" i="1"/>
  <c r="V1271" i="1"/>
  <c r="U1271" i="1"/>
  <c r="T1271" i="1"/>
  <c r="S1271" i="1"/>
  <c r="R1271" i="1"/>
  <c r="Q1271" i="1"/>
  <c r="P1271" i="1"/>
  <c r="O1271" i="1"/>
  <c r="N1271" i="1"/>
  <c r="M1271" i="1"/>
  <c r="L1271" i="1"/>
  <c r="K1271" i="1"/>
  <c r="J1271" i="1"/>
  <c r="I1271" i="1"/>
  <c r="H1271" i="1"/>
  <c r="E1271" i="1"/>
  <c r="E1270" i="1" s="1"/>
  <c r="E1269" i="1" s="1"/>
  <c r="D1271" i="1"/>
  <c r="D1270" i="1" s="1"/>
  <c r="D1269" i="1" s="1"/>
  <c r="C1271" i="1"/>
  <c r="C1270" i="1" s="1"/>
  <c r="C1269" i="1" s="1"/>
  <c r="B1271" i="1"/>
  <c r="B1270" i="1" s="1"/>
  <c r="B1269" i="1" s="1"/>
  <c r="AE1270" i="1"/>
  <c r="AE1269" i="1" s="1"/>
  <c r="AD1270" i="1"/>
  <c r="AD1269" i="1" s="1"/>
  <c r="AC1270" i="1"/>
  <c r="AC1269" i="1" s="1"/>
  <c r="AB1270" i="1"/>
  <c r="AB1269" i="1" s="1"/>
  <c r="AA1270" i="1"/>
  <c r="AA1269" i="1" s="1"/>
  <c r="Z1270" i="1"/>
  <c r="Z1269" i="1" s="1"/>
  <c r="Y1270" i="1"/>
  <c r="Y1269" i="1" s="1"/>
  <c r="X1270" i="1"/>
  <c r="X1269" i="1" s="1"/>
  <c r="W1270" i="1"/>
  <c r="W1269" i="1" s="1"/>
  <c r="V1270" i="1"/>
  <c r="V1269" i="1" s="1"/>
  <c r="U1270" i="1"/>
  <c r="U1269" i="1" s="1"/>
  <c r="T1270" i="1"/>
  <c r="T1269" i="1" s="1"/>
  <c r="S1270" i="1"/>
  <c r="S1269" i="1" s="1"/>
  <c r="R1270" i="1"/>
  <c r="R1269" i="1" s="1"/>
  <c r="Q1270" i="1"/>
  <c r="Q1269" i="1" s="1"/>
  <c r="P1270" i="1"/>
  <c r="P1269" i="1" s="1"/>
  <c r="O1270" i="1"/>
  <c r="O1269" i="1" s="1"/>
  <c r="N1270" i="1"/>
  <c r="N1269" i="1" s="1"/>
  <c r="M1270" i="1"/>
  <c r="M1269" i="1" s="1"/>
  <c r="L1270" i="1"/>
  <c r="L1269" i="1" s="1"/>
  <c r="K1270" i="1"/>
  <c r="K1269" i="1" s="1"/>
  <c r="J1270" i="1"/>
  <c r="J1269" i="1" s="1"/>
  <c r="I1270" i="1"/>
  <c r="I1269" i="1" s="1"/>
  <c r="H1270" i="1"/>
  <c r="H1269" i="1" s="1"/>
  <c r="E1268" i="1"/>
  <c r="D1268" i="1"/>
  <c r="C1268" i="1"/>
  <c r="B1268" i="1"/>
  <c r="AE1264" i="1"/>
  <c r="AD1264" i="1"/>
  <c r="AC1264" i="1"/>
  <c r="AB1264" i="1"/>
  <c r="AA1264" i="1"/>
  <c r="Z1264" i="1"/>
  <c r="Y1264" i="1"/>
  <c r="X1264" i="1"/>
  <c r="W1264" i="1"/>
  <c r="V1264" i="1"/>
  <c r="U1264" i="1"/>
  <c r="T1264" i="1"/>
  <c r="S1264" i="1"/>
  <c r="R1264" i="1"/>
  <c r="Q1264" i="1"/>
  <c r="P1264" i="1"/>
  <c r="O1264" i="1"/>
  <c r="N1264" i="1"/>
  <c r="M1264" i="1"/>
  <c r="L1264" i="1"/>
  <c r="K1264" i="1"/>
  <c r="J1264" i="1"/>
  <c r="I1264" i="1"/>
  <c r="H1264" i="1"/>
  <c r="E1264" i="1"/>
  <c r="E1263" i="1" s="1"/>
  <c r="D1264" i="1"/>
  <c r="D1263" i="1" s="1"/>
  <c r="C1264" i="1"/>
  <c r="C1263" i="1" s="1"/>
  <c r="B1264" i="1"/>
  <c r="B1263" i="1" s="1"/>
  <c r="AE1263" i="1"/>
  <c r="AD1263" i="1"/>
  <c r="AC1263" i="1"/>
  <c r="AB1263" i="1"/>
  <c r="AA1263" i="1"/>
  <c r="Z1263" i="1"/>
  <c r="Y1263" i="1"/>
  <c r="X1263" i="1"/>
  <c r="W1263" i="1"/>
  <c r="V1263" i="1"/>
  <c r="U1263" i="1"/>
  <c r="T1263" i="1"/>
  <c r="S1263" i="1"/>
  <c r="R1263" i="1"/>
  <c r="Q1263" i="1"/>
  <c r="P1263" i="1"/>
  <c r="O1263" i="1"/>
  <c r="N1263" i="1"/>
  <c r="M1263" i="1"/>
  <c r="L1263" i="1"/>
  <c r="K1263" i="1"/>
  <c r="J1263" i="1"/>
  <c r="I1263" i="1"/>
  <c r="H1263" i="1"/>
  <c r="E1260" i="1"/>
  <c r="D1260" i="1"/>
  <c r="D1258" i="1" s="1"/>
  <c r="D1257" i="1" s="1"/>
  <c r="C1260" i="1"/>
  <c r="C1258" i="1" s="1"/>
  <c r="C1257" i="1" s="1"/>
  <c r="B1260" i="1"/>
  <c r="B1258" i="1" s="1"/>
  <c r="B1257" i="1" s="1"/>
  <c r="AE1258" i="1"/>
  <c r="AE1257" i="1" s="1"/>
  <c r="AD1258" i="1"/>
  <c r="AD1257" i="1" s="1"/>
  <c r="AC1258" i="1"/>
  <c r="AC1257" i="1" s="1"/>
  <c r="AB1258" i="1"/>
  <c r="AB1257" i="1" s="1"/>
  <c r="AA1258" i="1"/>
  <c r="AA1257" i="1" s="1"/>
  <c r="Z1258" i="1"/>
  <c r="Z1257" i="1" s="1"/>
  <c r="Y1258" i="1"/>
  <c r="Y1257" i="1" s="1"/>
  <c r="X1258" i="1"/>
  <c r="X1257" i="1" s="1"/>
  <c r="W1258" i="1"/>
  <c r="W1257" i="1" s="1"/>
  <c r="V1258" i="1"/>
  <c r="V1257" i="1" s="1"/>
  <c r="U1258" i="1"/>
  <c r="U1257" i="1" s="1"/>
  <c r="T1258" i="1"/>
  <c r="T1257" i="1" s="1"/>
  <c r="S1258" i="1"/>
  <c r="S1257" i="1" s="1"/>
  <c r="R1258" i="1"/>
  <c r="R1257" i="1" s="1"/>
  <c r="Q1258" i="1"/>
  <c r="Q1257" i="1" s="1"/>
  <c r="P1258" i="1"/>
  <c r="P1257" i="1" s="1"/>
  <c r="O1258" i="1"/>
  <c r="O1257" i="1" s="1"/>
  <c r="N1258" i="1"/>
  <c r="N1257" i="1" s="1"/>
  <c r="M1258" i="1"/>
  <c r="M1257" i="1" s="1"/>
  <c r="L1258" i="1"/>
  <c r="L1257" i="1" s="1"/>
  <c r="K1258" i="1"/>
  <c r="K1257" i="1" s="1"/>
  <c r="J1258" i="1"/>
  <c r="J1257" i="1" s="1"/>
  <c r="I1258" i="1"/>
  <c r="I1257" i="1" s="1"/>
  <c r="H1258" i="1"/>
  <c r="H1257" i="1" s="1"/>
  <c r="E1254" i="1"/>
  <c r="E1252" i="1" s="1"/>
  <c r="E1251" i="1" s="1"/>
  <c r="C1254" i="1"/>
  <c r="C1252" i="1" s="1"/>
  <c r="C1251" i="1" s="1"/>
  <c r="B1254" i="1"/>
  <c r="B1252" i="1" s="1"/>
  <c r="AE1252" i="1"/>
  <c r="AE1251" i="1" s="1"/>
  <c r="AD1252" i="1"/>
  <c r="AD1251" i="1" s="1"/>
  <c r="AC1252" i="1"/>
  <c r="AC1251" i="1" s="1"/>
  <c r="AB1252" i="1"/>
  <c r="AB1251" i="1" s="1"/>
  <c r="AA1252" i="1"/>
  <c r="AA1251" i="1" s="1"/>
  <c r="Z1252" i="1"/>
  <c r="Z1251" i="1" s="1"/>
  <c r="Y1252" i="1"/>
  <c r="Y1251" i="1" s="1"/>
  <c r="X1252" i="1"/>
  <c r="X1251" i="1" s="1"/>
  <c r="W1252" i="1"/>
  <c r="W1251" i="1" s="1"/>
  <c r="V1252" i="1"/>
  <c r="V1251" i="1" s="1"/>
  <c r="U1252" i="1"/>
  <c r="U1251" i="1" s="1"/>
  <c r="T1252" i="1"/>
  <c r="T1251" i="1" s="1"/>
  <c r="S1252" i="1"/>
  <c r="S1251" i="1" s="1"/>
  <c r="R1252" i="1"/>
  <c r="R1251" i="1" s="1"/>
  <c r="Q1252" i="1"/>
  <c r="Q1251" i="1" s="1"/>
  <c r="P1252" i="1"/>
  <c r="P1251" i="1" s="1"/>
  <c r="O1252" i="1"/>
  <c r="O1251" i="1" s="1"/>
  <c r="N1252" i="1"/>
  <c r="N1251" i="1" s="1"/>
  <c r="M1252" i="1"/>
  <c r="M1251" i="1" s="1"/>
  <c r="L1252" i="1"/>
  <c r="L1251" i="1" s="1"/>
  <c r="K1252" i="1"/>
  <c r="K1251" i="1" s="1"/>
  <c r="J1252" i="1"/>
  <c r="J1251" i="1" s="1"/>
  <c r="I1252" i="1"/>
  <c r="I1251" i="1" s="1"/>
  <c r="H1252" i="1"/>
  <c r="H1251" i="1" s="1"/>
  <c r="B1251" i="1"/>
  <c r="E1248" i="1"/>
  <c r="C1248" i="1"/>
  <c r="B1248" i="1"/>
  <c r="AE1246" i="1"/>
  <c r="AE1245" i="1" s="1"/>
  <c r="AD1246" i="1"/>
  <c r="AD1245" i="1" s="1"/>
  <c r="AC1246" i="1"/>
  <c r="AB1246" i="1"/>
  <c r="AA1246" i="1"/>
  <c r="AA1245" i="1" s="1"/>
  <c r="Z1246" i="1"/>
  <c r="Z1245" i="1" s="1"/>
  <c r="Y1246" i="1"/>
  <c r="X1246" i="1"/>
  <c r="W1246" i="1"/>
  <c r="W1245" i="1" s="1"/>
  <c r="V1246" i="1"/>
  <c r="V1245" i="1" s="1"/>
  <c r="U1246" i="1"/>
  <c r="T1246" i="1"/>
  <c r="S1246" i="1"/>
  <c r="S1245" i="1" s="1"/>
  <c r="R1246" i="1"/>
  <c r="R1245" i="1" s="1"/>
  <c r="Q1246" i="1"/>
  <c r="P1246" i="1"/>
  <c r="O1246" i="1"/>
  <c r="O1245" i="1" s="1"/>
  <c r="N1246" i="1"/>
  <c r="N1245" i="1" s="1"/>
  <c r="M1246" i="1"/>
  <c r="L1246" i="1"/>
  <c r="K1246" i="1"/>
  <c r="K1245" i="1" s="1"/>
  <c r="J1246" i="1"/>
  <c r="J1245" i="1" s="1"/>
  <c r="I1246" i="1"/>
  <c r="H1246" i="1"/>
  <c r="C1246" i="1"/>
  <c r="C1245" i="1" s="1"/>
  <c r="B1246" i="1"/>
  <c r="B1245" i="1" s="1"/>
  <c r="AC1245" i="1"/>
  <c r="AB1245" i="1"/>
  <c r="Y1245" i="1"/>
  <c r="X1245" i="1"/>
  <c r="U1245" i="1"/>
  <c r="T1245" i="1"/>
  <c r="Q1245" i="1"/>
  <c r="P1245" i="1"/>
  <c r="M1245" i="1"/>
  <c r="L1245" i="1"/>
  <c r="I1245" i="1"/>
  <c r="H1245" i="1"/>
  <c r="E1242" i="1"/>
  <c r="C1242" i="1"/>
  <c r="B1242" i="1"/>
  <c r="B1240" i="1" s="1"/>
  <c r="B1239" i="1" s="1"/>
  <c r="AE1240" i="1"/>
  <c r="AE1239" i="1" s="1"/>
  <c r="AD1240" i="1"/>
  <c r="AC1240" i="1"/>
  <c r="AB1240" i="1"/>
  <c r="AB1239" i="1" s="1"/>
  <c r="AA1240" i="1"/>
  <c r="AA1239" i="1" s="1"/>
  <c r="Z1240" i="1"/>
  <c r="Y1240" i="1"/>
  <c r="X1240" i="1"/>
  <c r="X1239" i="1" s="1"/>
  <c r="W1240" i="1"/>
  <c r="W1239" i="1" s="1"/>
  <c r="V1240" i="1"/>
  <c r="U1240" i="1"/>
  <c r="T1240" i="1"/>
  <c r="T1239" i="1" s="1"/>
  <c r="S1240" i="1"/>
  <c r="S1239" i="1" s="1"/>
  <c r="R1240" i="1"/>
  <c r="Q1240" i="1"/>
  <c r="P1240" i="1"/>
  <c r="P1239" i="1" s="1"/>
  <c r="O1240" i="1"/>
  <c r="O1239" i="1" s="1"/>
  <c r="N1240" i="1"/>
  <c r="M1240" i="1"/>
  <c r="L1240" i="1"/>
  <c r="L1239" i="1" s="1"/>
  <c r="K1240" i="1"/>
  <c r="K1239" i="1" s="1"/>
  <c r="J1240" i="1"/>
  <c r="I1240" i="1"/>
  <c r="H1240" i="1"/>
  <c r="H1239" i="1" s="1"/>
  <c r="C1240" i="1"/>
  <c r="C1239" i="1" s="1"/>
  <c r="AD1239" i="1"/>
  <c r="AC1239" i="1"/>
  <c r="Z1239" i="1"/>
  <c r="Y1239" i="1"/>
  <c r="V1239" i="1"/>
  <c r="U1239" i="1"/>
  <c r="R1239" i="1"/>
  <c r="Q1239" i="1"/>
  <c r="N1239" i="1"/>
  <c r="M1239" i="1"/>
  <c r="J1239" i="1"/>
  <c r="I1239" i="1"/>
  <c r="AD1236" i="1"/>
  <c r="AC1236" i="1"/>
  <c r="AC1234" i="1" s="1"/>
  <c r="AC1233" i="1" s="1"/>
  <c r="AB1236" i="1"/>
  <c r="AB1234" i="1" s="1"/>
  <c r="AB1233" i="1" s="1"/>
  <c r="AA1236" i="1"/>
  <c r="AA1234" i="1" s="1"/>
  <c r="AA1233" i="1" s="1"/>
  <c r="Z1236" i="1"/>
  <c r="Z1234" i="1" s="1"/>
  <c r="Z1233" i="1" s="1"/>
  <c r="Y1236" i="1"/>
  <c r="Y1234" i="1" s="1"/>
  <c r="Y1233" i="1" s="1"/>
  <c r="X1236" i="1"/>
  <c r="X1234" i="1" s="1"/>
  <c r="X1233" i="1" s="1"/>
  <c r="W1236" i="1"/>
  <c r="W1234" i="1" s="1"/>
  <c r="W1233" i="1" s="1"/>
  <c r="V1236" i="1"/>
  <c r="V1234" i="1" s="1"/>
  <c r="V1233" i="1" s="1"/>
  <c r="U1236" i="1"/>
  <c r="U1234" i="1" s="1"/>
  <c r="U1233" i="1" s="1"/>
  <c r="T1236" i="1"/>
  <c r="T1234" i="1" s="1"/>
  <c r="T1233" i="1" s="1"/>
  <c r="S1236" i="1"/>
  <c r="S1234" i="1" s="1"/>
  <c r="S1233" i="1" s="1"/>
  <c r="R1236" i="1"/>
  <c r="R1234" i="1" s="1"/>
  <c r="R1233" i="1" s="1"/>
  <c r="Q1236" i="1"/>
  <c r="Q1234" i="1" s="1"/>
  <c r="Q1233" i="1" s="1"/>
  <c r="P1236" i="1"/>
  <c r="P1234" i="1" s="1"/>
  <c r="P1233" i="1" s="1"/>
  <c r="O1236" i="1"/>
  <c r="O1234" i="1" s="1"/>
  <c r="O1233" i="1" s="1"/>
  <c r="N1236" i="1"/>
  <c r="N1234" i="1" s="1"/>
  <c r="N1233" i="1" s="1"/>
  <c r="M1236" i="1"/>
  <c r="M1234" i="1" s="1"/>
  <c r="M1233" i="1" s="1"/>
  <c r="L1236" i="1"/>
  <c r="L1234" i="1" s="1"/>
  <c r="L1233" i="1" s="1"/>
  <c r="L1231" i="1" s="1"/>
  <c r="L1230" i="1" s="1"/>
  <c r="K1236" i="1"/>
  <c r="K1234" i="1" s="1"/>
  <c r="K1233" i="1" s="1"/>
  <c r="J1236" i="1"/>
  <c r="J1234" i="1" s="1"/>
  <c r="J1233" i="1" s="1"/>
  <c r="I1236" i="1"/>
  <c r="E1236" i="1" s="1"/>
  <c r="H1236" i="1"/>
  <c r="AE1234" i="1"/>
  <c r="AE1233" i="1" s="1"/>
  <c r="AD1234" i="1"/>
  <c r="AD1233" i="1" s="1"/>
  <c r="U1228" i="1"/>
  <c r="T1228" i="1"/>
  <c r="S1228" i="1"/>
  <c r="R1228" i="1"/>
  <c r="Q1228" i="1"/>
  <c r="P1228" i="1"/>
  <c r="O1228" i="1"/>
  <c r="N1228" i="1"/>
  <c r="M1228" i="1"/>
  <c r="L1228" i="1"/>
  <c r="AE1226" i="1"/>
  <c r="AD1226" i="1"/>
  <c r="AC1226" i="1"/>
  <c r="AB1226" i="1"/>
  <c r="AA1226" i="1"/>
  <c r="Z1226" i="1"/>
  <c r="Y1226" i="1"/>
  <c r="X1226" i="1"/>
  <c r="W1226" i="1"/>
  <c r="V1226" i="1"/>
  <c r="U1226" i="1"/>
  <c r="T1226" i="1"/>
  <c r="S1226" i="1"/>
  <c r="R1226" i="1"/>
  <c r="Q1226" i="1"/>
  <c r="P1226" i="1"/>
  <c r="O1226" i="1"/>
  <c r="N1226" i="1"/>
  <c r="M1226" i="1"/>
  <c r="L1226" i="1"/>
  <c r="K1226" i="1"/>
  <c r="J1226" i="1"/>
  <c r="I1226" i="1"/>
  <c r="H1226" i="1"/>
  <c r="E1223" i="1"/>
  <c r="D1223" i="1"/>
  <c r="C1223" i="1"/>
  <c r="B1223" i="1"/>
  <c r="E1221" i="1"/>
  <c r="D1221" i="1"/>
  <c r="C1221" i="1"/>
  <c r="B1221" i="1"/>
  <c r="AE1219" i="1"/>
  <c r="AD1219" i="1"/>
  <c r="AC1219" i="1"/>
  <c r="AB1219" i="1"/>
  <c r="AA1219" i="1"/>
  <c r="Z1219" i="1"/>
  <c r="Y1219" i="1"/>
  <c r="X1219" i="1"/>
  <c r="W1219" i="1"/>
  <c r="V1219" i="1"/>
  <c r="U1219" i="1"/>
  <c r="T1219" i="1"/>
  <c r="S1219" i="1"/>
  <c r="R1219" i="1"/>
  <c r="Q1219" i="1"/>
  <c r="P1219" i="1"/>
  <c r="O1219" i="1"/>
  <c r="N1219" i="1"/>
  <c r="M1219" i="1"/>
  <c r="L1219" i="1"/>
  <c r="K1219" i="1"/>
  <c r="J1219" i="1"/>
  <c r="I1219" i="1"/>
  <c r="H1219" i="1"/>
  <c r="E1219" i="1"/>
  <c r="D1219" i="1"/>
  <c r="D1218" i="1" s="1"/>
  <c r="C1219" i="1"/>
  <c r="C1218" i="1" s="1"/>
  <c r="B1219" i="1"/>
  <c r="AE1218" i="1"/>
  <c r="AD1218" i="1"/>
  <c r="AC1218" i="1"/>
  <c r="AB1218" i="1"/>
  <c r="AA1218" i="1"/>
  <c r="Z1218" i="1"/>
  <c r="Y1218" i="1"/>
  <c r="X1218" i="1"/>
  <c r="W1218" i="1"/>
  <c r="V1218" i="1"/>
  <c r="U1218" i="1"/>
  <c r="T1218" i="1"/>
  <c r="S1218" i="1"/>
  <c r="R1218" i="1"/>
  <c r="Q1218" i="1"/>
  <c r="P1218" i="1"/>
  <c r="O1218" i="1"/>
  <c r="N1218" i="1"/>
  <c r="M1218" i="1"/>
  <c r="L1218" i="1"/>
  <c r="K1218" i="1"/>
  <c r="J1218" i="1"/>
  <c r="I1218" i="1"/>
  <c r="H1218" i="1"/>
  <c r="G1218" i="1"/>
  <c r="F1218" i="1"/>
  <c r="E1218" i="1"/>
  <c r="B1218" i="1"/>
  <c r="E1215" i="1"/>
  <c r="D1215" i="1"/>
  <c r="D1213" i="1" s="1"/>
  <c r="D1212" i="1" s="1"/>
  <c r="C1215" i="1"/>
  <c r="C1213" i="1" s="1"/>
  <c r="B1215" i="1"/>
  <c r="B1213" i="1" s="1"/>
  <c r="B1212" i="1" s="1"/>
  <c r="AE1213" i="1"/>
  <c r="AE1212" i="1" s="1"/>
  <c r="AD1213" i="1"/>
  <c r="AD1212" i="1" s="1"/>
  <c r="AC1213" i="1"/>
  <c r="AC1212" i="1" s="1"/>
  <c r="AB1213" i="1"/>
  <c r="AB1212" i="1" s="1"/>
  <c r="AA1213" i="1"/>
  <c r="AA1212" i="1" s="1"/>
  <c r="Z1213" i="1"/>
  <c r="Z1212" i="1" s="1"/>
  <c r="Y1213" i="1"/>
  <c r="Y1212" i="1" s="1"/>
  <c r="X1213" i="1"/>
  <c r="X1212" i="1" s="1"/>
  <c r="W1213" i="1"/>
  <c r="W1212" i="1" s="1"/>
  <c r="V1213" i="1"/>
  <c r="V1212" i="1" s="1"/>
  <c r="U1213" i="1"/>
  <c r="U1212" i="1" s="1"/>
  <c r="T1213" i="1"/>
  <c r="T1212" i="1" s="1"/>
  <c r="S1213" i="1"/>
  <c r="S1212" i="1" s="1"/>
  <c r="R1213" i="1"/>
  <c r="R1212" i="1" s="1"/>
  <c r="Q1213" i="1"/>
  <c r="Q1212" i="1" s="1"/>
  <c r="P1213" i="1"/>
  <c r="P1212" i="1" s="1"/>
  <c r="O1213" i="1"/>
  <c r="O1212" i="1" s="1"/>
  <c r="N1213" i="1"/>
  <c r="N1212" i="1" s="1"/>
  <c r="M1213" i="1"/>
  <c r="M1212" i="1" s="1"/>
  <c r="L1213" i="1"/>
  <c r="L1212" i="1" s="1"/>
  <c r="K1213" i="1"/>
  <c r="K1212" i="1" s="1"/>
  <c r="J1213" i="1"/>
  <c r="J1212" i="1" s="1"/>
  <c r="I1213" i="1"/>
  <c r="I1212" i="1" s="1"/>
  <c r="H1213" i="1"/>
  <c r="H1212" i="1" s="1"/>
  <c r="C1212" i="1"/>
  <c r="E1209" i="1"/>
  <c r="D1209" i="1"/>
  <c r="C1209" i="1"/>
  <c r="B1209" i="1"/>
  <c r="AE1207" i="1"/>
  <c r="AD1207" i="1"/>
  <c r="AC1207" i="1"/>
  <c r="AB1207" i="1"/>
  <c r="AA1207" i="1"/>
  <c r="Z1207" i="1"/>
  <c r="Y1207" i="1"/>
  <c r="X1207" i="1"/>
  <c r="W1207" i="1"/>
  <c r="V1207" i="1"/>
  <c r="U1207" i="1"/>
  <c r="T1207" i="1"/>
  <c r="S1207" i="1"/>
  <c r="R1207" i="1"/>
  <c r="Q1207" i="1"/>
  <c r="P1207" i="1"/>
  <c r="O1207" i="1"/>
  <c r="N1207" i="1"/>
  <c r="M1207" i="1"/>
  <c r="L1207" i="1"/>
  <c r="K1207" i="1"/>
  <c r="J1207" i="1"/>
  <c r="I1207" i="1"/>
  <c r="H1207" i="1"/>
  <c r="E1207" i="1"/>
  <c r="E1206" i="1" s="1"/>
  <c r="D1207" i="1"/>
  <c r="D1206" i="1" s="1"/>
  <c r="C1207" i="1"/>
  <c r="C1206" i="1" s="1"/>
  <c r="B1207" i="1"/>
  <c r="B1206" i="1" s="1"/>
  <c r="AE1206" i="1"/>
  <c r="AD1206" i="1"/>
  <c r="AC1206" i="1"/>
  <c r="AB1206" i="1"/>
  <c r="AA1206" i="1"/>
  <c r="Z1206" i="1"/>
  <c r="Y1206" i="1"/>
  <c r="X1206" i="1"/>
  <c r="W1206" i="1"/>
  <c r="V1206" i="1"/>
  <c r="U1206" i="1"/>
  <c r="T1206" i="1"/>
  <c r="S1206" i="1"/>
  <c r="R1206" i="1"/>
  <c r="Q1206" i="1"/>
  <c r="P1206" i="1"/>
  <c r="O1206" i="1"/>
  <c r="N1206" i="1"/>
  <c r="M1206" i="1"/>
  <c r="L1206" i="1"/>
  <c r="K1206" i="1"/>
  <c r="J1206" i="1"/>
  <c r="I1206" i="1"/>
  <c r="H1206" i="1"/>
  <c r="E1203" i="1"/>
  <c r="D1203" i="1"/>
  <c r="C1203" i="1"/>
  <c r="C1201" i="1" s="1"/>
  <c r="C1200" i="1" s="1"/>
  <c r="B1203" i="1"/>
  <c r="B1201" i="1" s="1"/>
  <c r="B1200" i="1" s="1"/>
  <c r="AD1201" i="1"/>
  <c r="AD1200" i="1" s="1"/>
  <c r="AC1201" i="1"/>
  <c r="AC1200" i="1" s="1"/>
  <c r="AB1201" i="1"/>
  <c r="AB1200" i="1" s="1"/>
  <c r="AA1201" i="1"/>
  <c r="AA1200" i="1" s="1"/>
  <c r="Z1201" i="1"/>
  <c r="Z1200" i="1" s="1"/>
  <c r="Y1201" i="1"/>
  <c r="Y1200" i="1" s="1"/>
  <c r="X1201" i="1"/>
  <c r="X1200" i="1" s="1"/>
  <c r="W1201" i="1"/>
  <c r="W1200" i="1" s="1"/>
  <c r="V1201" i="1"/>
  <c r="V1200" i="1" s="1"/>
  <c r="U1201" i="1"/>
  <c r="U1200" i="1" s="1"/>
  <c r="T1201" i="1"/>
  <c r="T1200" i="1" s="1"/>
  <c r="S1201" i="1"/>
  <c r="S1200" i="1" s="1"/>
  <c r="R1201" i="1"/>
  <c r="R1200" i="1" s="1"/>
  <c r="Q1201" i="1"/>
  <c r="Q1200" i="1" s="1"/>
  <c r="P1201" i="1"/>
  <c r="P1200" i="1" s="1"/>
  <c r="O1201" i="1"/>
  <c r="O1200" i="1" s="1"/>
  <c r="N1201" i="1"/>
  <c r="N1200" i="1" s="1"/>
  <c r="M1201" i="1"/>
  <c r="M1200" i="1" s="1"/>
  <c r="L1201" i="1"/>
  <c r="L1200" i="1" s="1"/>
  <c r="K1201" i="1"/>
  <c r="K1200" i="1" s="1"/>
  <c r="J1201" i="1"/>
  <c r="J1200" i="1" s="1"/>
  <c r="I1201" i="1"/>
  <c r="I1200" i="1" s="1"/>
  <c r="H1201" i="1"/>
  <c r="H1200" i="1" s="1"/>
  <c r="D1201" i="1"/>
  <c r="D1200" i="1" s="1"/>
  <c r="AE1200" i="1"/>
  <c r="E1196" i="1"/>
  <c r="E1194" i="1" s="1"/>
  <c r="E1193" i="1" s="1"/>
  <c r="E1191" i="1" s="1"/>
  <c r="D1196" i="1"/>
  <c r="D1194" i="1" s="1"/>
  <c r="D1193" i="1" s="1"/>
  <c r="D1191" i="1" s="1"/>
  <c r="C1196" i="1"/>
  <c r="C1194" i="1" s="1"/>
  <c r="C1193" i="1" s="1"/>
  <c r="C1191" i="1" s="1"/>
  <c r="B1196" i="1"/>
  <c r="AD1194" i="1"/>
  <c r="AD1193" i="1" s="1"/>
  <c r="AD1191" i="1" s="1"/>
  <c r="AC1194" i="1"/>
  <c r="AC1193" i="1" s="1"/>
  <c r="AC1191" i="1" s="1"/>
  <c r="AB1194" i="1"/>
  <c r="AB1193" i="1" s="1"/>
  <c r="AB1191" i="1" s="1"/>
  <c r="AA1194" i="1"/>
  <c r="AA1193" i="1" s="1"/>
  <c r="AA1191" i="1" s="1"/>
  <c r="Z1194" i="1"/>
  <c r="Y1194" i="1"/>
  <c r="Y1193" i="1" s="1"/>
  <c r="Y1191" i="1" s="1"/>
  <c r="X1194" i="1"/>
  <c r="X1193" i="1" s="1"/>
  <c r="X1191" i="1" s="1"/>
  <c r="W1194" i="1"/>
  <c r="W1193" i="1" s="1"/>
  <c r="W1191" i="1" s="1"/>
  <c r="V1194" i="1"/>
  <c r="V1193" i="1" s="1"/>
  <c r="V1191" i="1" s="1"/>
  <c r="U1194" i="1"/>
  <c r="U1193" i="1" s="1"/>
  <c r="U1191" i="1" s="1"/>
  <c r="T1194" i="1"/>
  <c r="T1193" i="1" s="1"/>
  <c r="T1191" i="1" s="1"/>
  <c r="S1194" i="1"/>
  <c r="S1193" i="1" s="1"/>
  <c r="S1191" i="1" s="1"/>
  <c r="R1194" i="1"/>
  <c r="R1193" i="1" s="1"/>
  <c r="R1191" i="1" s="1"/>
  <c r="Q1194" i="1"/>
  <c r="Q1193" i="1" s="1"/>
  <c r="Q1191" i="1" s="1"/>
  <c r="P1194" i="1"/>
  <c r="P1193" i="1" s="1"/>
  <c r="P1191" i="1" s="1"/>
  <c r="O1194" i="1"/>
  <c r="O1193" i="1" s="1"/>
  <c r="O1191" i="1" s="1"/>
  <c r="N1194" i="1"/>
  <c r="N1193" i="1" s="1"/>
  <c r="N1191" i="1" s="1"/>
  <c r="M1194" i="1"/>
  <c r="M1193" i="1" s="1"/>
  <c r="M1191" i="1" s="1"/>
  <c r="L1194" i="1"/>
  <c r="L1193" i="1" s="1"/>
  <c r="L1191" i="1" s="1"/>
  <c r="K1194" i="1"/>
  <c r="K1193" i="1" s="1"/>
  <c r="K1191" i="1" s="1"/>
  <c r="J1194" i="1"/>
  <c r="J1193" i="1" s="1"/>
  <c r="J1191" i="1" s="1"/>
  <c r="I1194" i="1"/>
  <c r="I1193" i="1" s="1"/>
  <c r="I1191" i="1" s="1"/>
  <c r="H1194" i="1"/>
  <c r="H1193" i="1" s="1"/>
  <c r="H1191" i="1" s="1"/>
  <c r="AE1193" i="1"/>
  <c r="Z1193" i="1"/>
  <c r="Z1191" i="1" s="1"/>
  <c r="AE1191" i="1"/>
  <c r="E1188" i="1"/>
  <c r="D1188" i="1"/>
  <c r="D1186" i="1" s="1"/>
  <c r="D1185" i="1" s="1"/>
  <c r="D1183" i="1" s="1"/>
  <c r="C1188" i="1"/>
  <c r="C1186" i="1" s="1"/>
  <c r="C1185" i="1" s="1"/>
  <c r="C1183" i="1" s="1"/>
  <c r="B1188" i="1"/>
  <c r="B1186" i="1" s="1"/>
  <c r="B1185" i="1" s="1"/>
  <c r="B1183" i="1" s="1"/>
  <c r="O1186" i="1"/>
  <c r="O1185" i="1" s="1"/>
  <c r="O1183" i="1" s="1"/>
  <c r="N1186" i="1"/>
  <c r="N1185" i="1" s="1"/>
  <c r="N1183" i="1" s="1"/>
  <c r="M1186" i="1"/>
  <c r="M1185" i="1" s="1"/>
  <c r="M1183" i="1" s="1"/>
  <c r="L1186" i="1"/>
  <c r="L1185" i="1" s="1"/>
  <c r="L1183" i="1" s="1"/>
  <c r="K1186" i="1"/>
  <c r="K1185" i="1" s="1"/>
  <c r="K1183" i="1" s="1"/>
  <c r="J1186" i="1"/>
  <c r="J1185" i="1" s="1"/>
  <c r="J1183" i="1" s="1"/>
  <c r="I1186" i="1"/>
  <c r="I1185" i="1" s="1"/>
  <c r="I1183" i="1" s="1"/>
  <c r="H1186" i="1"/>
  <c r="H1185" i="1" s="1"/>
  <c r="H1183" i="1" s="1"/>
  <c r="AE1185" i="1"/>
  <c r="AE1183" i="1" s="1"/>
  <c r="AD1185" i="1"/>
  <c r="AD1183" i="1" s="1"/>
  <c r="AC1185" i="1"/>
  <c r="AC1183" i="1" s="1"/>
  <c r="AB1185" i="1"/>
  <c r="AB1183" i="1" s="1"/>
  <c r="AA1185" i="1"/>
  <c r="AA1183" i="1" s="1"/>
  <c r="Z1185" i="1"/>
  <c r="Z1183" i="1" s="1"/>
  <c r="Y1185" i="1"/>
  <c r="Y1183" i="1" s="1"/>
  <c r="X1185" i="1"/>
  <c r="X1183" i="1" s="1"/>
  <c r="W1185" i="1"/>
  <c r="W1183" i="1" s="1"/>
  <c r="V1185" i="1"/>
  <c r="V1183" i="1" s="1"/>
  <c r="U1185" i="1"/>
  <c r="U1183" i="1" s="1"/>
  <c r="T1185" i="1"/>
  <c r="T1183" i="1" s="1"/>
  <c r="S1185" i="1"/>
  <c r="S1183" i="1" s="1"/>
  <c r="R1185" i="1"/>
  <c r="R1183" i="1" s="1"/>
  <c r="Q1185" i="1"/>
  <c r="Q1183" i="1" s="1"/>
  <c r="P1185" i="1"/>
  <c r="P1183" i="1" s="1"/>
  <c r="K1181" i="1"/>
  <c r="AE1179" i="1"/>
  <c r="AD1179" i="1"/>
  <c r="AC1179" i="1"/>
  <c r="AB1179" i="1"/>
  <c r="AA1179" i="1"/>
  <c r="Z1179" i="1"/>
  <c r="Y1179" i="1"/>
  <c r="X1179" i="1"/>
  <c r="W1179" i="1"/>
  <c r="V1179" i="1"/>
  <c r="U1179" i="1"/>
  <c r="T1179" i="1"/>
  <c r="S1179" i="1"/>
  <c r="R1179" i="1"/>
  <c r="Q1179" i="1"/>
  <c r="P1179" i="1"/>
  <c r="O1179" i="1"/>
  <c r="N1179" i="1"/>
  <c r="M1179" i="1"/>
  <c r="L1179" i="1"/>
  <c r="K1179" i="1"/>
  <c r="J1179" i="1"/>
  <c r="I1179" i="1"/>
  <c r="H1179" i="1"/>
  <c r="AE1178" i="1"/>
  <c r="AE1177" i="1" s="1"/>
  <c r="AD1178" i="1"/>
  <c r="AC1178" i="1"/>
  <c r="AC1177" i="1" s="1"/>
  <c r="AB1178" i="1"/>
  <c r="AA1178" i="1"/>
  <c r="Z1178" i="1"/>
  <c r="Y1178" i="1"/>
  <c r="Y1177" i="1" s="1"/>
  <c r="X1178" i="1"/>
  <c r="W1178" i="1"/>
  <c r="W1177" i="1" s="1"/>
  <c r="V1178" i="1"/>
  <c r="U1178" i="1"/>
  <c r="U1177" i="1" s="1"/>
  <c r="T1178" i="1"/>
  <c r="S1178" i="1"/>
  <c r="S1177" i="1" s="1"/>
  <c r="R1178" i="1"/>
  <c r="Q1178" i="1"/>
  <c r="Q1177" i="1" s="1"/>
  <c r="P1178" i="1"/>
  <c r="O1178" i="1"/>
  <c r="O1177" i="1" s="1"/>
  <c r="N1178" i="1"/>
  <c r="M1178" i="1"/>
  <c r="M1177" i="1" s="1"/>
  <c r="L1178" i="1"/>
  <c r="K1178" i="1"/>
  <c r="K1177" i="1" s="1"/>
  <c r="J1178" i="1"/>
  <c r="I1178" i="1"/>
  <c r="I1177" i="1" s="1"/>
  <c r="H1178" i="1"/>
  <c r="AA1177" i="1"/>
  <c r="E1174" i="1"/>
  <c r="E1172" i="1" s="1"/>
  <c r="AE1172" i="1"/>
  <c r="AD1172" i="1"/>
  <c r="AD1171" i="1" s="1"/>
  <c r="AD1169" i="1" s="1"/>
  <c r="AC1172" i="1"/>
  <c r="AC1171" i="1" s="1"/>
  <c r="AC1169" i="1" s="1"/>
  <c r="AB1172" i="1"/>
  <c r="AB1171" i="1" s="1"/>
  <c r="AB1169" i="1" s="1"/>
  <c r="AA1172" i="1"/>
  <c r="AA1171" i="1" s="1"/>
  <c r="AA1169" i="1" s="1"/>
  <c r="Z1172" i="1"/>
  <c r="Z1171" i="1" s="1"/>
  <c r="Z1169" i="1" s="1"/>
  <c r="Y1172" i="1"/>
  <c r="Y1171" i="1" s="1"/>
  <c r="Y1169" i="1" s="1"/>
  <c r="X1172" i="1"/>
  <c r="X1171" i="1" s="1"/>
  <c r="X1169" i="1" s="1"/>
  <c r="W1172" i="1"/>
  <c r="W1171" i="1" s="1"/>
  <c r="W1169" i="1" s="1"/>
  <c r="V1172" i="1"/>
  <c r="V1171" i="1" s="1"/>
  <c r="V1169" i="1" s="1"/>
  <c r="U1172" i="1"/>
  <c r="U1171" i="1" s="1"/>
  <c r="U1169" i="1" s="1"/>
  <c r="T1172" i="1"/>
  <c r="T1171" i="1" s="1"/>
  <c r="T1169" i="1" s="1"/>
  <c r="S1172" i="1"/>
  <c r="S1171" i="1" s="1"/>
  <c r="S1169" i="1" s="1"/>
  <c r="R1172" i="1"/>
  <c r="R1171" i="1" s="1"/>
  <c r="R1169" i="1" s="1"/>
  <c r="Q1172" i="1"/>
  <c r="Q1171" i="1" s="1"/>
  <c r="Q1169" i="1" s="1"/>
  <c r="P1172" i="1"/>
  <c r="P1171" i="1" s="1"/>
  <c r="P1169" i="1" s="1"/>
  <c r="O1172" i="1"/>
  <c r="O1171" i="1" s="1"/>
  <c r="O1169" i="1" s="1"/>
  <c r="N1172" i="1"/>
  <c r="N1171" i="1" s="1"/>
  <c r="N1169" i="1" s="1"/>
  <c r="M1172" i="1"/>
  <c r="M1171" i="1" s="1"/>
  <c r="M1169" i="1" s="1"/>
  <c r="L1172" i="1"/>
  <c r="L1171" i="1" s="1"/>
  <c r="L1169" i="1" s="1"/>
  <c r="K1172" i="1"/>
  <c r="K1171" i="1" s="1"/>
  <c r="K1169" i="1" s="1"/>
  <c r="J1172" i="1"/>
  <c r="J1171" i="1" s="1"/>
  <c r="J1169" i="1" s="1"/>
  <c r="I1172" i="1"/>
  <c r="I1171" i="1" s="1"/>
  <c r="I1169" i="1" s="1"/>
  <c r="H1172" i="1"/>
  <c r="H1171" i="1" s="1"/>
  <c r="H1169" i="1" s="1"/>
  <c r="AE1171" i="1"/>
  <c r="AE1169" i="1"/>
  <c r="E1166" i="1"/>
  <c r="D1166" i="1"/>
  <c r="E1165" i="1"/>
  <c r="D1165" i="1"/>
  <c r="D1178" i="1" s="1"/>
  <c r="B1165" i="1"/>
  <c r="AD1164" i="1"/>
  <c r="AD1163" i="1" s="1"/>
  <c r="AC1164" i="1"/>
  <c r="AC1163" i="1" s="1"/>
  <c r="AB1164" i="1"/>
  <c r="AB1163" i="1" s="1"/>
  <c r="AA1164" i="1"/>
  <c r="AA1163" i="1" s="1"/>
  <c r="Z1164" i="1"/>
  <c r="Z1163" i="1" s="1"/>
  <c r="Y1164" i="1"/>
  <c r="Y1163" i="1" s="1"/>
  <c r="X1164" i="1"/>
  <c r="X1163" i="1" s="1"/>
  <c r="W1164" i="1"/>
  <c r="W1163" i="1" s="1"/>
  <c r="V1164" i="1"/>
  <c r="V1163" i="1" s="1"/>
  <c r="U1164" i="1"/>
  <c r="U1163" i="1" s="1"/>
  <c r="T1164" i="1"/>
  <c r="T1163" i="1" s="1"/>
  <c r="S1164" i="1"/>
  <c r="S1163" i="1" s="1"/>
  <c r="R1164" i="1"/>
  <c r="R1163" i="1" s="1"/>
  <c r="Q1164" i="1"/>
  <c r="Q1163" i="1" s="1"/>
  <c r="P1164" i="1"/>
  <c r="P1163" i="1" s="1"/>
  <c r="O1164" i="1"/>
  <c r="O1163" i="1" s="1"/>
  <c r="N1164" i="1"/>
  <c r="N1163" i="1" s="1"/>
  <c r="M1164" i="1"/>
  <c r="M1163" i="1" s="1"/>
  <c r="L1164" i="1"/>
  <c r="L1163" i="1" s="1"/>
  <c r="K1164" i="1"/>
  <c r="K1163" i="1" s="1"/>
  <c r="J1164" i="1"/>
  <c r="J1163" i="1" s="1"/>
  <c r="I1164" i="1"/>
  <c r="I1163" i="1" s="1"/>
  <c r="H1164" i="1"/>
  <c r="H1163" i="1" s="1"/>
  <c r="AE1163" i="1"/>
  <c r="E1160" i="1"/>
  <c r="B1160" i="1"/>
  <c r="AE1158" i="1"/>
  <c r="AE1157" i="1" s="1"/>
  <c r="AD1158" i="1"/>
  <c r="AD1157" i="1" s="1"/>
  <c r="AC1158" i="1"/>
  <c r="AC1157" i="1" s="1"/>
  <c r="AB1158" i="1"/>
  <c r="AB1157" i="1" s="1"/>
  <c r="AA1158" i="1"/>
  <c r="AA1157" i="1" s="1"/>
  <c r="Z1158" i="1"/>
  <c r="Z1157" i="1" s="1"/>
  <c r="Y1158" i="1"/>
  <c r="Y1157" i="1" s="1"/>
  <c r="X1158" i="1"/>
  <c r="X1157" i="1" s="1"/>
  <c r="W1158" i="1"/>
  <c r="W1157" i="1" s="1"/>
  <c r="V1158" i="1"/>
  <c r="V1157" i="1" s="1"/>
  <c r="U1158" i="1"/>
  <c r="U1157" i="1" s="1"/>
  <c r="T1158" i="1"/>
  <c r="T1157" i="1" s="1"/>
  <c r="S1158" i="1"/>
  <c r="S1157" i="1" s="1"/>
  <c r="R1158" i="1"/>
  <c r="Q1158" i="1"/>
  <c r="Q1157" i="1" s="1"/>
  <c r="P1158" i="1"/>
  <c r="P1157" i="1" s="1"/>
  <c r="O1158" i="1"/>
  <c r="O1157" i="1" s="1"/>
  <c r="N1158" i="1"/>
  <c r="N1157" i="1" s="1"/>
  <c r="M1158" i="1"/>
  <c r="M1157" i="1" s="1"/>
  <c r="L1158" i="1"/>
  <c r="L1157" i="1" s="1"/>
  <c r="K1158" i="1"/>
  <c r="K1157" i="1" s="1"/>
  <c r="J1158" i="1"/>
  <c r="J1157" i="1" s="1"/>
  <c r="I1158" i="1"/>
  <c r="I1157" i="1" s="1"/>
  <c r="H1158" i="1"/>
  <c r="H1157" i="1" s="1"/>
  <c r="R1157" i="1"/>
  <c r="E1153" i="1"/>
  <c r="B1153" i="1"/>
  <c r="C1153" i="1" s="1"/>
  <c r="C1151" i="1" s="1"/>
  <c r="C1150" i="1" s="1"/>
  <c r="AE1151" i="1"/>
  <c r="AE1150" i="1" s="1"/>
  <c r="AD1151" i="1"/>
  <c r="AC1151" i="1"/>
  <c r="AB1151" i="1"/>
  <c r="AB1150" i="1" s="1"/>
  <c r="AA1151" i="1"/>
  <c r="AA1150" i="1" s="1"/>
  <c r="Z1151" i="1"/>
  <c r="Y1151" i="1"/>
  <c r="X1151" i="1"/>
  <c r="X1150" i="1" s="1"/>
  <c r="W1151" i="1"/>
  <c r="W1150" i="1" s="1"/>
  <c r="V1151" i="1"/>
  <c r="U1151" i="1"/>
  <c r="T1151" i="1"/>
  <c r="T1150" i="1" s="1"/>
  <c r="S1151" i="1"/>
  <c r="S1150" i="1" s="1"/>
  <c r="R1151" i="1"/>
  <c r="Q1151" i="1"/>
  <c r="P1151" i="1"/>
  <c r="P1150" i="1" s="1"/>
  <c r="O1151" i="1"/>
  <c r="O1150" i="1" s="1"/>
  <c r="N1151" i="1"/>
  <c r="M1151" i="1"/>
  <c r="L1151" i="1"/>
  <c r="L1150" i="1" s="1"/>
  <c r="K1151" i="1"/>
  <c r="K1150" i="1" s="1"/>
  <c r="J1151" i="1"/>
  <c r="I1151" i="1"/>
  <c r="H1151" i="1"/>
  <c r="H1150" i="1" s="1"/>
  <c r="E1151" i="1"/>
  <c r="E1150" i="1" s="1"/>
  <c r="AD1150" i="1"/>
  <c r="AC1150" i="1"/>
  <c r="Z1150" i="1"/>
  <c r="Y1150" i="1"/>
  <c r="V1150" i="1"/>
  <c r="U1150" i="1"/>
  <c r="R1150" i="1"/>
  <c r="Q1150" i="1"/>
  <c r="N1150" i="1"/>
  <c r="M1150" i="1"/>
  <c r="J1150" i="1"/>
  <c r="I1150" i="1"/>
  <c r="E1147" i="1"/>
  <c r="E1145" i="1" s="1"/>
  <c r="E1144" i="1" s="1"/>
  <c r="B1147" i="1"/>
  <c r="C1147" i="1" s="1"/>
  <c r="C1145" i="1" s="1"/>
  <c r="C1144" i="1" s="1"/>
  <c r="AE1145" i="1"/>
  <c r="AD1145" i="1"/>
  <c r="AD1144" i="1" s="1"/>
  <c r="AC1145" i="1"/>
  <c r="AC1144" i="1" s="1"/>
  <c r="AB1145" i="1"/>
  <c r="AA1145" i="1"/>
  <c r="Z1145" i="1"/>
  <c r="Z1144" i="1" s="1"/>
  <c r="Y1145" i="1"/>
  <c r="Y1144" i="1" s="1"/>
  <c r="X1145" i="1"/>
  <c r="W1145" i="1"/>
  <c r="V1145" i="1"/>
  <c r="V1144" i="1" s="1"/>
  <c r="U1145" i="1"/>
  <c r="U1144" i="1" s="1"/>
  <c r="T1145" i="1"/>
  <c r="S1145" i="1"/>
  <c r="R1145" i="1"/>
  <c r="R1144" i="1" s="1"/>
  <c r="Q1145" i="1"/>
  <c r="Q1144" i="1" s="1"/>
  <c r="P1145" i="1"/>
  <c r="O1145" i="1"/>
  <c r="N1145" i="1"/>
  <c r="N1144" i="1" s="1"/>
  <c r="M1145" i="1"/>
  <c r="M1144" i="1" s="1"/>
  <c r="L1145" i="1"/>
  <c r="K1145" i="1"/>
  <c r="J1145" i="1"/>
  <c r="J1144" i="1" s="1"/>
  <c r="I1145" i="1"/>
  <c r="I1144" i="1" s="1"/>
  <c r="H1145" i="1"/>
  <c r="B1145" i="1"/>
  <c r="B1144" i="1" s="1"/>
  <c r="AE1144" i="1"/>
  <c r="AB1144" i="1"/>
  <c r="AA1144" i="1"/>
  <c r="X1144" i="1"/>
  <c r="W1144" i="1"/>
  <c r="T1144" i="1"/>
  <c r="S1144" i="1"/>
  <c r="P1144" i="1"/>
  <c r="O1144" i="1"/>
  <c r="L1144" i="1"/>
  <c r="K1144" i="1"/>
  <c r="H1144" i="1"/>
  <c r="E1141" i="1"/>
  <c r="B1141" i="1"/>
  <c r="C1141" i="1" s="1"/>
  <c r="C1139" i="1" s="1"/>
  <c r="C1138" i="1" s="1"/>
  <c r="AE1139" i="1"/>
  <c r="AE1138" i="1" s="1"/>
  <c r="AD1139" i="1"/>
  <c r="AC1139" i="1"/>
  <c r="AB1139" i="1"/>
  <c r="AB1138" i="1" s="1"/>
  <c r="AA1139" i="1"/>
  <c r="AA1138" i="1" s="1"/>
  <c r="Z1139" i="1"/>
  <c r="Y1139" i="1"/>
  <c r="X1139" i="1"/>
  <c r="X1138" i="1" s="1"/>
  <c r="W1139" i="1"/>
  <c r="W1138" i="1" s="1"/>
  <c r="V1139" i="1"/>
  <c r="U1139" i="1"/>
  <c r="T1139" i="1"/>
  <c r="T1138" i="1" s="1"/>
  <c r="S1139" i="1"/>
  <c r="S1138" i="1" s="1"/>
  <c r="R1139" i="1"/>
  <c r="Q1139" i="1"/>
  <c r="P1139" i="1"/>
  <c r="P1138" i="1" s="1"/>
  <c r="O1139" i="1"/>
  <c r="O1138" i="1" s="1"/>
  <c r="N1139" i="1"/>
  <c r="M1139" i="1"/>
  <c r="L1139" i="1"/>
  <c r="L1138" i="1" s="1"/>
  <c r="K1139" i="1"/>
  <c r="K1138" i="1" s="1"/>
  <c r="J1139" i="1"/>
  <c r="I1139" i="1"/>
  <c r="H1139" i="1"/>
  <c r="H1138" i="1" s="1"/>
  <c r="E1139" i="1"/>
  <c r="E1138" i="1" s="1"/>
  <c r="AD1138" i="1"/>
  <c r="AC1138" i="1"/>
  <c r="Z1138" i="1"/>
  <c r="Y1138" i="1"/>
  <c r="V1138" i="1"/>
  <c r="U1138" i="1"/>
  <c r="R1138" i="1"/>
  <c r="Q1138" i="1"/>
  <c r="N1138" i="1"/>
  <c r="M1138" i="1"/>
  <c r="J1138" i="1"/>
  <c r="I1138" i="1"/>
  <c r="E1135" i="1"/>
  <c r="B1135" i="1"/>
  <c r="C1135" i="1" s="1"/>
  <c r="C1133" i="1" s="1"/>
  <c r="C1132" i="1" s="1"/>
  <c r="AE1133" i="1"/>
  <c r="AD1133" i="1"/>
  <c r="AD1132" i="1" s="1"/>
  <c r="AC1133" i="1"/>
  <c r="AB1133" i="1"/>
  <c r="AA1133" i="1"/>
  <c r="Z1133" i="1"/>
  <c r="Z1132" i="1" s="1"/>
  <c r="Y1133" i="1"/>
  <c r="X1133" i="1"/>
  <c r="W1133" i="1"/>
  <c r="V1133" i="1"/>
  <c r="V1132" i="1" s="1"/>
  <c r="U1133" i="1"/>
  <c r="T1133" i="1"/>
  <c r="S1133" i="1"/>
  <c r="R1133" i="1"/>
  <c r="R1132" i="1" s="1"/>
  <c r="Q1133" i="1"/>
  <c r="P1133" i="1"/>
  <c r="O1133" i="1"/>
  <c r="O1132" i="1" s="1"/>
  <c r="N1133" i="1"/>
  <c r="N1132" i="1" s="1"/>
  <c r="M1133" i="1"/>
  <c r="L1133" i="1"/>
  <c r="K1133" i="1"/>
  <c r="K1132" i="1" s="1"/>
  <c r="J1133" i="1"/>
  <c r="J1132" i="1" s="1"/>
  <c r="I1133" i="1"/>
  <c r="H1133" i="1"/>
  <c r="E1133" i="1"/>
  <c r="E1132" i="1" s="1"/>
  <c r="B1133" i="1"/>
  <c r="B1132" i="1" s="1"/>
  <c r="AE1132" i="1"/>
  <c r="AC1132" i="1"/>
  <c r="AB1132" i="1"/>
  <c r="AA1132" i="1"/>
  <c r="Y1132" i="1"/>
  <c r="X1132" i="1"/>
  <c r="W1132" i="1"/>
  <c r="U1132" i="1"/>
  <c r="T1132" i="1"/>
  <c r="S1132" i="1"/>
  <c r="Q1132" i="1"/>
  <c r="P1132" i="1"/>
  <c r="M1132" i="1"/>
  <c r="L1132" i="1"/>
  <c r="I1132" i="1"/>
  <c r="H1132" i="1"/>
  <c r="E1129" i="1"/>
  <c r="E1127" i="1" s="1"/>
  <c r="E1126" i="1" s="1"/>
  <c r="B1129" i="1"/>
  <c r="C1129" i="1" s="1"/>
  <c r="C1127" i="1" s="1"/>
  <c r="C1126" i="1" s="1"/>
  <c r="AE1127" i="1"/>
  <c r="AD1127" i="1"/>
  <c r="AC1127" i="1"/>
  <c r="AC1126" i="1" s="1"/>
  <c r="AB1127" i="1"/>
  <c r="AB1126" i="1" s="1"/>
  <c r="AA1127" i="1"/>
  <c r="Z1127" i="1"/>
  <c r="Y1127" i="1"/>
  <c r="Y1126" i="1" s="1"/>
  <c r="X1127" i="1"/>
  <c r="X1126" i="1" s="1"/>
  <c r="W1127" i="1"/>
  <c r="V1127" i="1"/>
  <c r="U1127" i="1"/>
  <c r="U1126" i="1" s="1"/>
  <c r="T1127" i="1"/>
  <c r="T1126" i="1" s="1"/>
  <c r="S1127" i="1"/>
  <c r="R1127" i="1"/>
  <c r="Q1127" i="1"/>
  <c r="Q1126" i="1" s="1"/>
  <c r="P1127" i="1"/>
  <c r="P1126" i="1" s="1"/>
  <c r="O1127" i="1"/>
  <c r="N1127" i="1"/>
  <c r="M1127" i="1"/>
  <c r="M1126" i="1" s="1"/>
  <c r="L1127" i="1"/>
  <c r="L1126" i="1" s="1"/>
  <c r="K1127" i="1"/>
  <c r="J1127" i="1"/>
  <c r="I1127" i="1"/>
  <c r="I1126" i="1" s="1"/>
  <c r="H1127" i="1"/>
  <c r="H1126" i="1" s="1"/>
  <c r="AE1126" i="1"/>
  <c r="AD1126" i="1"/>
  <c r="AA1126" i="1"/>
  <c r="Z1126" i="1"/>
  <c r="W1126" i="1"/>
  <c r="V1126" i="1"/>
  <c r="S1126" i="1"/>
  <c r="R1126" i="1"/>
  <c r="O1126" i="1"/>
  <c r="N1126" i="1"/>
  <c r="K1126" i="1"/>
  <c r="J1126" i="1"/>
  <c r="E1125" i="1"/>
  <c r="E1123" i="1"/>
  <c r="C1123" i="1"/>
  <c r="C1121" i="1" s="1"/>
  <c r="C1120" i="1" s="1"/>
  <c r="AE1121" i="1"/>
  <c r="AE1120" i="1" s="1"/>
  <c r="AD1121" i="1"/>
  <c r="AD1120" i="1" s="1"/>
  <c r="AC1121" i="1"/>
  <c r="AC1120" i="1" s="1"/>
  <c r="AB1121" i="1"/>
  <c r="AA1121" i="1"/>
  <c r="AA1120" i="1" s="1"/>
  <c r="Z1121" i="1"/>
  <c r="Z1120" i="1" s="1"/>
  <c r="Y1121" i="1"/>
  <c r="Y1120" i="1" s="1"/>
  <c r="X1121" i="1"/>
  <c r="X1120" i="1" s="1"/>
  <c r="W1121" i="1"/>
  <c r="W1120" i="1" s="1"/>
  <c r="V1121" i="1"/>
  <c r="V1120" i="1" s="1"/>
  <c r="U1121" i="1"/>
  <c r="U1120" i="1" s="1"/>
  <c r="T1121" i="1"/>
  <c r="T1120" i="1" s="1"/>
  <c r="S1121" i="1"/>
  <c r="S1120" i="1" s="1"/>
  <c r="R1121" i="1"/>
  <c r="R1120" i="1" s="1"/>
  <c r="Q1121" i="1"/>
  <c r="Q1120" i="1" s="1"/>
  <c r="P1121" i="1"/>
  <c r="P1120" i="1" s="1"/>
  <c r="O1121" i="1"/>
  <c r="O1120" i="1" s="1"/>
  <c r="N1121" i="1"/>
  <c r="N1120" i="1" s="1"/>
  <c r="M1121" i="1"/>
  <c r="M1120" i="1" s="1"/>
  <c r="L1121" i="1"/>
  <c r="L1120" i="1" s="1"/>
  <c r="K1121" i="1"/>
  <c r="K1120" i="1" s="1"/>
  <c r="J1121" i="1"/>
  <c r="J1120" i="1" s="1"/>
  <c r="I1121" i="1"/>
  <c r="I1120" i="1" s="1"/>
  <c r="H1121" i="1"/>
  <c r="H1120" i="1" s="1"/>
  <c r="AB1120" i="1"/>
  <c r="E1117" i="1"/>
  <c r="E1115" i="1" s="1"/>
  <c r="B1117" i="1"/>
  <c r="C1117" i="1" s="1"/>
  <c r="C1115" i="1" s="1"/>
  <c r="C1114" i="1" s="1"/>
  <c r="AE1115" i="1"/>
  <c r="AD1115" i="1"/>
  <c r="AD1114" i="1" s="1"/>
  <c r="AC1115" i="1"/>
  <c r="AC1114" i="1" s="1"/>
  <c r="AB1115" i="1"/>
  <c r="AB1114" i="1" s="1"/>
  <c r="AA1115" i="1"/>
  <c r="AA1114" i="1" s="1"/>
  <c r="Z1115" i="1"/>
  <c r="Z1114" i="1" s="1"/>
  <c r="Y1115" i="1"/>
  <c r="Y1114" i="1" s="1"/>
  <c r="X1115" i="1"/>
  <c r="X1114" i="1" s="1"/>
  <c r="W1115" i="1"/>
  <c r="V1115" i="1"/>
  <c r="V1114" i="1" s="1"/>
  <c r="U1115" i="1"/>
  <c r="U1114" i="1" s="1"/>
  <c r="T1115" i="1"/>
  <c r="T1114" i="1" s="1"/>
  <c r="S1115" i="1"/>
  <c r="R1115" i="1"/>
  <c r="R1114" i="1" s="1"/>
  <c r="Q1115" i="1"/>
  <c r="Q1114" i="1" s="1"/>
  <c r="P1115" i="1"/>
  <c r="P1114" i="1" s="1"/>
  <c r="O1115" i="1"/>
  <c r="N1115" i="1"/>
  <c r="N1114" i="1" s="1"/>
  <c r="M1115" i="1"/>
  <c r="M1114" i="1" s="1"/>
  <c r="L1115" i="1"/>
  <c r="L1114" i="1" s="1"/>
  <c r="K1115" i="1"/>
  <c r="K1114" i="1" s="1"/>
  <c r="J1115" i="1"/>
  <c r="J1114" i="1" s="1"/>
  <c r="I1115" i="1"/>
  <c r="I1114" i="1" s="1"/>
  <c r="H1115" i="1"/>
  <c r="H1114" i="1" s="1"/>
  <c r="AE1114" i="1"/>
  <c r="W1114" i="1"/>
  <c r="S1114" i="1"/>
  <c r="O1114" i="1"/>
  <c r="AF1110" i="1"/>
  <c r="AE1110" i="1"/>
  <c r="AD1110" i="1"/>
  <c r="AC1110" i="1"/>
  <c r="AB1110" i="1"/>
  <c r="AA1110" i="1"/>
  <c r="Z1110" i="1"/>
  <c r="Y1110" i="1"/>
  <c r="X1110" i="1"/>
  <c r="W1110" i="1"/>
  <c r="V1110" i="1"/>
  <c r="U1110" i="1"/>
  <c r="T1110" i="1"/>
  <c r="S1110" i="1"/>
  <c r="R1110" i="1"/>
  <c r="Q1110" i="1"/>
  <c r="P1110" i="1"/>
  <c r="O1110" i="1"/>
  <c r="N1110" i="1"/>
  <c r="M1110" i="1"/>
  <c r="L1110" i="1"/>
  <c r="K1110" i="1"/>
  <c r="J1110" i="1"/>
  <c r="I1110" i="1"/>
  <c r="H1110" i="1"/>
  <c r="AG1110" i="1" s="1"/>
  <c r="O1109" i="1"/>
  <c r="N1109" i="1"/>
  <c r="M1109" i="1"/>
  <c r="L1109" i="1"/>
  <c r="K1109" i="1"/>
  <c r="J1109" i="1"/>
  <c r="I1109" i="1"/>
  <c r="H1109" i="1"/>
  <c r="AE1108" i="1"/>
  <c r="AE1106" i="1" s="1"/>
  <c r="AD1108" i="1"/>
  <c r="AC1108" i="1"/>
  <c r="AC1106" i="1" s="1"/>
  <c r="AB1108" i="1"/>
  <c r="AB1106" i="1" s="1"/>
  <c r="AA1108" i="1"/>
  <c r="AA1106" i="1" s="1"/>
  <c r="Z1108" i="1"/>
  <c r="Z1106" i="1" s="1"/>
  <c r="Y1108" i="1"/>
  <c r="Y1106" i="1" s="1"/>
  <c r="X1108" i="1"/>
  <c r="X1106" i="1" s="1"/>
  <c r="W1108" i="1"/>
  <c r="W1106" i="1" s="1"/>
  <c r="V1108" i="1"/>
  <c r="V1106" i="1" s="1"/>
  <c r="U1108" i="1"/>
  <c r="U1106" i="1" s="1"/>
  <c r="T1108" i="1"/>
  <c r="T1106" i="1" s="1"/>
  <c r="S1108" i="1"/>
  <c r="S1106" i="1" s="1"/>
  <c r="R1108" i="1"/>
  <c r="R1106" i="1" s="1"/>
  <c r="Q1108" i="1"/>
  <c r="Q1106" i="1" s="1"/>
  <c r="P1108" i="1"/>
  <c r="P1106" i="1" s="1"/>
  <c r="O1108" i="1"/>
  <c r="O1106" i="1" s="1"/>
  <c r="N1108" i="1"/>
  <c r="N1106" i="1" s="1"/>
  <c r="M1108" i="1"/>
  <c r="M1106" i="1" s="1"/>
  <c r="L1108" i="1"/>
  <c r="L1106" i="1" s="1"/>
  <c r="K1108" i="1"/>
  <c r="K1106" i="1" s="1"/>
  <c r="J1108" i="1"/>
  <c r="J1106" i="1" s="1"/>
  <c r="I1108" i="1"/>
  <c r="I1106" i="1" s="1"/>
  <c r="H1108" i="1"/>
  <c r="AC1107" i="1"/>
  <c r="AB1107" i="1"/>
  <c r="AA1107" i="1"/>
  <c r="Z1107" i="1"/>
  <c r="Y1107" i="1"/>
  <c r="X1107" i="1"/>
  <c r="W1107" i="1"/>
  <c r="V1107" i="1"/>
  <c r="U1107" i="1"/>
  <c r="T1107" i="1"/>
  <c r="S1107" i="1"/>
  <c r="R1107" i="1"/>
  <c r="Q1107" i="1"/>
  <c r="P1107" i="1"/>
  <c r="O1107" i="1"/>
  <c r="N1107" i="1"/>
  <c r="M1107" i="1"/>
  <c r="L1107" i="1"/>
  <c r="K1107" i="1"/>
  <c r="J1107" i="1"/>
  <c r="I1107" i="1"/>
  <c r="H1107" i="1"/>
  <c r="C1107" i="1"/>
  <c r="AD1106" i="1"/>
  <c r="E1105" i="1"/>
  <c r="D1105" i="1" s="1"/>
  <c r="B1105" i="1"/>
  <c r="B1104" i="1"/>
  <c r="E1103" i="1"/>
  <c r="B1103" i="1"/>
  <c r="B1102" i="1"/>
  <c r="AD1101" i="1"/>
  <c r="AC1101" i="1"/>
  <c r="AB1101" i="1"/>
  <c r="AB1100" i="1" s="1"/>
  <c r="AB1099" i="1" s="1"/>
  <c r="AA1101" i="1"/>
  <c r="Z1101" i="1"/>
  <c r="Y1101" i="1"/>
  <c r="X1101" i="1"/>
  <c r="X1100" i="1" s="1"/>
  <c r="X1099" i="1" s="1"/>
  <c r="W1101" i="1"/>
  <c r="V1101" i="1"/>
  <c r="U1101" i="1"/>
  <c r="T1101" i="1"/>
  <c r="T1100" i="1" s="1"/>
  <c r="T1099" i="1" s="1"/>
  <c r="S1101" i="1"/>
  <c r="R1101" i="1"/>
  <c r="Q1101" i="1"/>
  <c r="P1101" i="1"/>
  <c r="P1100" i="1" s="1"/>
  <c r="P1099" i="1" s="1"/>
  <c r="O1101" i="1"/>
  <c r="N1101" i="1"/>
  <c r="M1101" i="1"/>
  <c r="L1101" i="1"/>
  <c r="L1100" i="1" s="1"/>
  <c r="L1099" i="1" s="1"/>
  <c r="K1101" i="1"/>
  <c r="J1101" i="1"/>
  <c r="I1101" i="1"/>
  <c r="H1101" i="1"/>
  <c r="H1100" i="1" s="1"/>
  <c r="H1099" i="1" s="1"/>
  <c r="AE1099" i="1"/>
  <c r="E1098" i="1"/>
  <c r="D1098" i="1"/>
  <c r="C1098" i="1"/>
  <c r="B1098" i="1"/>
  <c r="E1096" i="1"/>
  <c r="B1096" i="1"/>
  <c r="B1094" i="1" s="1"/>
  <c r="E1095" i="1"/>
  <c r="B1095" i="1"/>
  <c r="AE1094" i="1"/>
  <c r="AE1092" i="1" s="1"/>
  <c r="AD1094" i="1"/>
  <c r="AD1092" i="1" s="1"/>
  <c r="AC1094" i="1"/>
  <c r="AC1092" i="1" s="1"/>
  <c r="AB1094" i="1"/>
  <c r="AB1092" i="1" s="1"/>
  <c r="AA1094" i="1"/>
  <c r="AA1092" i="1" s="1"/>
  <c r="Z1094" i="1"/>
  <c r="Z1092" i="1" s="1"/>
  <c r="Y1094" i="1"/>
  <c r="Y1092" i="1" s="1"/>
  <c r="X1094" i="1"/>
  <c r="X1092" i="1" s="1"/>
  <c r="W1094" i="1"/>
  <c r="W1092" i="1" s="1"/>
  <c r="V1094" i="1"/>
  <c r="V1092" i="1" s="1"/>
  <c r="U1094" i="1"/>
  <c r="U1092" i="1" s="1"/>
  <c r="T1094" i="1"/>
  <c r="T1092" i="1" s="1"/>
  <c r="S1094" i="1"/>
  <c r="S1092" i="1" s="1"/>
  <c r="R1094" i="1"/>
  <c r="R1092" i="1" s="1"/>
  <c r="Q1094" i="1"/>
  <c r="Q1092" i="1" s="1"/>
  <c r="P1094" i="1"/>
  <c r="P1092" i="1" s="1"/>
  <c r="O1094" i="1"/>
  <c r="O1092" i="1" s="1"/>
  <c r="N1094" i="1"/>
  <c r="N1092" i="1" s="1"/>
  <c r="M1094" i="1"/>
  <c r="M1092" i="1" s="1"/>
  <c r="L1094" i="1"/>
  <c r="L1092" i="1" s="1"/>
  <c r="K1094" i="1"/>
  <c r="K1092" i="1" s="1"/>
  <c r="J1094" i="1"/>
  <c r="J1092" i="1" s="1"/>
  <c r="I1094" i="1"/>
  <c r="I1092" i="1" s="1"/>
  <c r="H1094" i="1"/>
  <c r="H1092" i="1" s="1"/>
  <c r="E1091" i="1"/>
  <c r="D1091" i="1"/>
  <c r="C1091" i="1"/>
  <c r="B1091" i="1"/>
  <c r="D1090" i="1"/>
  <c r="B1090" i="1"/>
  <c r="C1090" i="1" s="1"/>
  <c r="E1089" i="1"/>
  <c r="B1089" i="1"/>
  <c r="C1089" i="1" s="1"/>
  <c r="B1088" i="1"/>
  <c r="AE1087" i="1"/>
  <c r="AD1087" i="1"/>
  <c r="AD1086" i="1" s="1"/>
  <c r="AB1087" i="1"/>
  <c r="AB1086" i="1" s="1"/>
  <c r="AA1087" i="1"/>
  <c r="AA1086" i="1" s="1"/>
  <c r="Z1087" i="1"/>
  <c r="Z1086" i="1" s="1"/>
  <c r="Y1087" i="1"/>
  <c r="Y1086" i="1" s="1"/>
  <c r="X1087" i="1"/>
  <c r="X1086" i="1" s="1"/>
  <c r="W1087" i="1"/>
  <c r="W1086" i="1" s="1"/>
  <c r="V1087" i="1"/>
  <c r="V1086" i="1" s="1"/>
  <c r="U1087" i="1"/>
  <c r="U1086" i="1" s="1"/>
  <c r="T1087" i="1"/>
  <c r="T1086" i="1" s="1"/>
  <c r="S1087" i="1"/>
  <c r="S1086" i="1" s="1"/>
  <c r="R1087" i="1"/>
  <c r="R1086" i="1" s="1"/>
  <c r="Q1087" i="1"/>
  <c r="Q1086" i="1" s="1"/>
  <c r="P1087" i="1"/>
  <c r="P1086" i="1" s="1"/>
  <c r="O1087" i="1"/>
  <c r="O1086" i="1" s="1"/>
  <c r="N1087" i="1"/>
  <c r="N1086" i="1" s="1"/>
  <c r="M1087" i="1"/>
  <c r="M1086" i="1" s="1"/>
  <c r="L1087" i="1"/>
  <c r="L1086" i="1" s="1"/>
  <c r="K1087" i="1"/>
  <c r="K1086" i="1" s="1"/>
  <c r="J1087" i="1"/>
  <c r="J1086" i="1" s="1"/>
  <c r="I1087" i="1"/>
  <c r="I1086" i="1" s="1"/>
  <c r="H1087" i="1"/>
  <c r="H1086" i="1" s="1"/>
  <c r="E1085" i="1"/>
  <c r="B1085" i="1"/>
  <c r="C1085" i="1" s="1"/>
  <c r="B1084" i="1"/>
  <c r="E1083" i="1"/>
  <c r="B1083" i="1"/>
  <c r="E1082" i="1"/>
  <c r="B1082" i="1"/>
  <c r="AE1081" i="1"/>
  <c r="AD1081" i="1"/>
  <c r="AB1081" i="1"/>
  <c r="AB1080" i="1" s="1"/>
  <c r="AA1081" i="1"/>
  <c r="AA1080" i="1" s="1"/>
  <c r="Z1081" i="1"/>
  <c r="Y1081" i="1"/>
  <c r="Y1080" i="1" s="1"/>
  <c r="X1081" i="1"/>
  <c r="X1080" i="1" s="1"/>
  <c r="W1081" i="1"/>
  <c r="W1080" i="1" s="1"/>
  <c r="V1081" i="1"/>
  <c r="V1080" i="1" s="1"/>
  <c r="U1081" i="1"/>
  <c r="U1080" i="1" s="1"/>
  <c r="T1081" i="1"/>
  <c r="T1080" i="1" s="1"/>
  <c r="S1081" i="1"/>
  <c r="S1080" i="1" s="1"/>
  <c r="R1081" i="1"/>
  <c r="R1080" i="1" s="1"/>
  <c r="Q1081" i="1"/>
  <c r="Q1080" i="1" s="1"/>
  <c r="P1081" i="1"/>
  <c r="P1080" i="1" s="1"/>
  <c r="O1081" i="1"/>
  <c r="O1080" i="1" s="1"/>
  <c r="N1081" i="1"/>
  <c r="N1080" i="1" s="1"/>
  <c r="M1081" i="1"/>
  <c r="M1080" i="1" s="1"/>
  <c r="L1081" i="1"/>
  <c r="L1080" i="1" s="1"/>
  <c r="K1081" i="1"/>
  <c r="K1080" i="1" s="1"/>
  <c r="J1081" i="1"/>
  <c r="J1080" i="1" s="1"/>
  <c r="I1081" i="1"/>
  <c r="I1080" i="1" s="1"/>
  <c r="H1081" i="1"/>
  <c r="H1080" i="1" s="1"/>
  <c r="AC1080" i="1"/>
  <c r="Z1080" i="1"/>
  <c r="E1079" i="1"/>
  <c r="B1079" i="1"/>
  <c r="C1079" i="1" s="1"/>
  <c r="C1078" i="1"/>
  <c r="E1077" i="1"/>
  <c r="D1077" i="1"/>
  <c r="B1077" i="1"/>
  <c r="AE1075" i="1"/>
  <c r="AD1075" i="1"/>
  <c r="AD1074" i="1" s="1"/>
  <c r="AC1075" i="1"/>
  <c r="AC1074" i="1" s="1"/>
  <c r="AB1075" i="1"/>
  <c r="AB1074" i="1" s="1"/>
  <c r="AA1075" i="1"/>
  <c r="AA1074" i="1" s="1"/>
  <c r="Z1075" i="1"/>
  <c r="Z1074" i="1" s="1"/>
  <c r="Y1075" i="1"/>
  <c r="Y1074" i="1" s="1"/>
  <c r="X1075" i="1"/>
  <c r="X1074" i="1" s="1"/>
  <c r="W1075" i="1"/>
  <c r="W1074" i="1" s="1"/>
  <c r="V1075" i="1"/>
  <c r="V1074" i="1" s="1"/>
  <c r="U1075" i="1"/>
  <c r="U1074" i="1" s="1"/>
  <c r="T1075" i="1"/>
  <c r="T1074" i="1" s="1"/>
  <c r="S1075" i="1"/>
  <c r="S1074" i="1" s="1"/>
  <c r="R1075" i="1"/>
  <c r="R1074" i="1" s="1"/>
  <c r="Q1075" i="1"/>
  <c r="Q1074" i="1" s="1"/>
  <c r="P1075" i="1"/>
  <c r="P1074" i="1" s="1"/>
  <c r="O1075" i="1"/>
  <c r="O1074" i="1" s="1"/>
  <c r="N1075" i="1"/>
  <c r="N1074" i="1" s="1"/>
  <c r="M1075" i="1"/>
  <c r="M1074" i="1" s="1"/>
  <c r="L1075" i="1"/>
  <c r="L1074" i="1" s="1"/>
  <c r="K1075" i="1"/>
  <c r="K1074" i="1" s="1"/>
  <c r="J1075" i="1"/>
  <c r="J1074" i="1" s="1"/>
  <c r="I1075" i="1"/>
  <c r="I1074" i="1" s="1"/>
  <c r="H1075" i="1"/>
  <c r="H1074" i="1" s="1"/>
  <c r="AE1074" i="1"/>
  <c r="AE1073" i="1" s="1"/>
  <c r="B1070" i="1"/>
  <c r="C1069" i="1"/>
  <c r="B1069" i="1"/>
  <c r="B1068" i="1"/>
  <c r="C1068" i="1" s="1"/>
  <c r="E1067" i="1"/>
  <c r="B1067" i="1"/>
  <c r="B1066" i="1" s="1"/>
  <c r="AE1066" i="1"/>
  <c r="AE1065" i="1" s="1"/>
  <c r="AD1066" i="1"/>
  <c r="AC1066" i="1"/>
  <c r="AB1066" i="1"/>
  <c r="AB1065" i="1" s="1"/>
  <c r="AB1063" i="1" s="1"/>
  <c r="AA1066" i="1"/>
  <c r="AA1065" i="1" s="1"/>
  <c r="AA1063" i="1" s="1"/>
  <c r="Z1066" i="1"/>
  <c r="Y1066" i="1"/>
  <c r="X1066" i="1"/>
  <c r="X1065" i="1" s="1"/>
  <c r="X1063" i="1" s="1"/>
  <c r="W1066" i="1"/>
  <c r="W1065" i="1" s="1"/>
  <c r="W1063" i="1" s="1"/>
  <c r="V1066" i="1"/>
  <c r="U1066" i="1"/>
  <c r="T1066" i="1"/>
  <c r="T1065" i="1" s="1"/>
  <c r="T1063" i="1" s="1"/>
  <c r="S1066" i="1"/>
  <c r="S1065" i="1" s="1"/>
  <c r="S1063" i="1" s="1"/>
  <c r="R1066" i="1"/>
  <c r="Q1066" i="1"/>
  <c r="P1066" i="1"/>
  <c r="P1065" i="1" s="1"/>
  <c r="P1063" i="1" s="1"/>
  <c r="O1066" i="1"/>
  <c r="O1065" i="1" s="1"/>
  <c r="O1063" i="1" s="1"/>
  <c r="N1066" i="1"/>
  <c r="M1066" i="1"/>
  <c r="L1066" i="1"/>
  <c r="L1065" i="1" s="1"/>
  <c r="L1063" i="1" s="1"/>
  <c r="K1066" i="1"/>
  <c r="K1065" i="1" s="1"/>
  <c r="K1063" i="1" s="1"/>
  <c r="J1066" i="1"/>
  <c r="I1066" i="1"/>
  <c r="H1066" i="1"/>
  <c r="H1065" i="1" s="1"/>
  <c r="H1063" i="1" s="1"/>
  <c r="E1066" i="1"/>
  <c r="E1065" i="1" s="1"/>
  <c r="AD1065" i="1"/>
  <c r="AC1065" i="1"/>
  <c r="Z1065" i="1"/>
  <c r="Y1065" i="1"/>
  <c r="V1065" i="1"/>
  <c r="U1065" i="1"/>
  <c r="R1065" i="1"/>
  <c r="Q1065" i="1"/>
  <c r="N1065" i="1"/>
  <c r="M1065" i="1"/>
  <c r="J1065" i="1"/>
  <c r="I1065" i="1"/>
  <c r="B1065" i="1"/>
  <c r="AC1063" i="1"/>
  <c r="Z1063" i="1"/>
  <c r="Y1063" i="1"/>
  <c r="V1063" i="1"/>
  <c r="U1063" i="1"/>
  <c r="R1063" i="1"/>
  <c r="Q1063" i="1"/>
  <c r="N1063" i="1"/>
  <c r="M1063" i="1"/>
  <c r="J1063" i="1"/>
  <c r="I1063" i="1"/>
  <c r="B1063" i="1"/>
  <c r="B1062" i="1"/>
  <c r="C1062" i="1" s="1"/>
  <c r="C1061" i="1"/>
  <c r="B1061" i="1"/>
  <c r="C1060" i="1"/>
  <c r="B1060" i="1"/>
  <c r="C1059" i="1"/>
  <c r="B1059" i="1"/>
  <c r="AE1058" i="1"/>
  <c r="AD1058" i="1"/>
  <c r="AC1058" i="1"/>
  <c r="AB1058" i="1"/>
  <c r="AA1058" i="1"/>
  <c r="Z1058" i="1"/>
  <c r="Y1058" i="1"/>
  <c r="X1058" i="1"/>
  <c r="W1058" i="1"/>
  <c r="V1058" i="1"/>
  <c r="U1058" i="1"/>
  <c r="T1058" i="1"/>
  <c r="S1058" i="1"/>
  <c r="R1058" i="1"/>
  <c r="Q1058" i="1"/>
  <c r="P1058" i="1"/>
  <c r="O1058" i="1"/>
  <c r="N1058" i="1"/>
  <c r="M1058" i="1"/>
  <c r="L1058" i="1"/>
  <c r="K1058" i="1"/>
  <c r="J1058" i="1"/>
  <c r="I1058" i="1"/>
  <c r="H1058" i="1"/>
  <c r="AE1057" i="1"/>
  <c r="AD1057" i="1"/>
  <c r="AC1057" i="1"/>
  <c r="AB1057" i="1"/>
  <c r="AA1057" i="1"/>
  <c r="Z1057" i="1"/>
  <c r="Y1057" i="1"/>
  <c r="X1057" i="1"/>
  <c r="W1057" i="1"/>
  <c r="V1057" i="1"/>
  <c r="U1057" i="1"/>
  <c r="T1057" i="1"/>
  <c r="S1057" i="1"/>
  <c r="R1057" i="1"/>
  <c r="Q1057" i="1"/>
  <c r="P1057" i="1"/>
  <c r="O1057" i="1"/>
  <c r="N1057" i="1"/>
  <c r="M1057" i="1"/>
  <c r="L1057" i="1"/>
  <c r="K1057" i="1"/>
  <c r="J1057" i="1"/>
  <c r="I1057" i="1"/>
  <c r="E1057" i="1" s="1"/>
  <c r="H1057" i="1"/>
  <c r="C1057" i="1" s="1"/>
  <c r="B1056" i="1"/>
  <c r="C1056" i="1" s="1"/>
  <c r="B1055" i="1"/>
  <c r="C1055" i="1" s="1"/>
  <c r="B1054" i="1"/>
  <c r="F1054" i="1" s="1"/>
  <c r="C1053" i="1"/>
  <c r="B1053" i="1"/>
  <c r="AE1052" i="1"/>
  <c r="AE1051" i="1" s="1"/>
  <c r="AD1052" i="1"/>
  <c r="AD1051" i="1" s="1"/>
  <c r="AC1052" i="1"/>
  <c r="AC1051" i="1" s="1"/>
  <c r="AB1052" i="1"/>
  <c r="AB1051" i="1" s="1"/>
  <c r="AA1052" i="1"/>
  <c r="AA1051" i="1" s="1"/>
  <c r="Z1052" i="1"/>
  <c r="Z1051" i="1" s="1"/>
  <c r="Y1052" i="1"/>
  <c r="Y1051" i="1" s="1"/>
  <c r="X1052" i="1"/>
  <c r="X1051" i="1" s="1"/>
  <c r="W1052" i="1"/>
  <c r="W1051" i="1" s="1"/>
  <c r="V1052" i="1"/>
  <c r="V1051" i="1" s="1"/>
  <c r="U1052" i="1"/>
  <c r="U1051" i="1" s="1"/>
  <c r="T1052" i="1"/>
  <c r="T1051" i="1" s="1"/>
  <c r="S1052" i="1"/>
  <c r="S1051" i="1" s="1"/>
  <c r="R1052" i="1"/>
  <c r="R1051" i="1" s="1"/>
  <c r="Q1052" i="1"/>
  <c r="Q1051" i="1" s="1"/>
  <c r="P1052" i="1"/>
  <c r="O1052" i="1"/>
  <c r="O1051" i="1" s="1"/>
  <c r="N1052" i="1"/>
  <c r="N1051" i="1" s="1"/>
  <c r="M1052" i="1"/>
  <c r="M1051" i="1" s="1"/>
  <c r="L1052" i="1"/>
  <c r="L1051" i="1" s="1"/>
  <c r="K1052" i="1"/>
  <c r="K1051" i="1" s="1"/>
  <c r="J1052" i="1"/>
  <c r="J1051" i="1" s="1"/>
  <c r="I1052" i="1"/>
  <c r="I1051" i="1" s="1"/>
  <c r="H1052" i="1"/>
  <c r="H1051" i="1" s="1"/>
  <c r="P1051" i="1"/>
  <c r="C1049" i="1"/>
  <c r="B1049" i="1"/>
  <c r="B1048" i="1"/>
  <c r="C1048" i="1" s="1"/>
  <c r="B1047" i="1"/>
  <c r="C1047" i="1" s="1"/>
  <c r="E1046" i="1"/>
  <c r="E1045" i="1" s="1"/>
  <c r="E1044" i="1" s="1"/>
  <c r="C1046" i="1"/>
  <c r="B1046" i="1"/>
  <c r="AD1045" i="1"/>
  <c r="AD1044" i="1" s="1"/>
  <c r="AD1043" i="1" s="1"/>
  <c r="AC1045" i="1"/>
  <c r="AC1044" i="1" s="1"/>
  <c r="AB1045" i="1"/>
  <c r="AB1044" i="1" s="1"/>
  <c r="AA1045" i="1"/>
  <c r="AA1044" i="1" s="1"/>
  <c r="Z1045" i="1"/>
  <c r="Z1044" i="1" s="1"/>
  <c r="Y1045" i="1"/>
  <c r="Y1044" i="1" s="1"/>
  <c r="X1045" i="1"/>
  <c r="X1044" i="1" s="1"/>
  <c r="X1043" i="1" s="1"/>
  <c r="W1045" i="1"/>
  <c r="W1044" i="1" s="1"/>
  <c r="V1045" i="1"/>
  <c r="V1044" i="1" s="1"/>
  <c r="V1043" i="1" s="1"/>
  <c r="U1045" i="1"/>
  <c r="U1044" i="1" s="1"/>
  <c r="T1045" i="1"/>
  <c r="T1044" i="1" s="1"/>
  <c r="S1045" i="1"/>
  <c r="S1044" i="1" s="1"/>
  <c r="R1045" i="1"/>
  <c r="R1044" i="1" s="1"/>
  <c r="Q1045" i="1"/>
  <c r="Q1044" i="1" s="1"/>
  <c r="P1045" i="1"/>
  <c r="P1044" i="1" s="1"/>
  <c r="O1045" i="1"/>
  <c r="O1044" i="1" s="1"/>
  <c r="N1045" i="1"/>
  <c r="N1044" i="1" s="1"/>
  <c r="N1043" i="1" s="1"/>
  <c r="M1045" i="1"/>
  <c r="M1044" i="1" s="1"/>
  <c r="L1045" i="1"/>
  <c r="L1044" i="1" s="1"/>
  <c r="K1045" i="1"/>
  <c r="K1044" i="1" s="1"/>
  <c r="J1045" i="1"/>
  <c r="J1044" i="1" s="1"/>
  <c r="I1045" i="1"/>
  <c r="I1044" i="1" s="1"/>
  <c r="I1043" i="1" s="1"/>
  <c r="H1045" i="1"/>
  <c r="H1044" i="1" s="1"/>
  <c r="D1044" i="1"/>
  <c r="D1043" i="1" s="1"/>
  <c r="H1043" i="1"/>
  <c r="AE1041" i="1"/>
  <c r="AE1039" i="1" s="1"/>
  <c r="AD1038" i="1"/>
  <c r="AD1037" i="1" s="1"/>
  <c r="AC1038" i="1"/>
  <c r="AC1037" i="1" s="1"/>
  <c r="AB1038" i="1"/>
  <c r="AB1037" i="1" s="1"/>
  <c r="AA1038" i="1"/>
  <c r="AA1037" i="1" s="1"/>
  <c r="Z1038" i="1"/>
  <c r="Z1037" i="1" s="1"/>
  <c r="Y1038" i="1"/>
  <c r="Y1037" i="1" s="1"/>
  <c r="X1038" i="1"/>
  <c r="X1037" i="1" s="1"/>
  <c r="W1038" i="1"/>
  <c r="W1037" i="1" s="1"/>
  <c r="V1038" i="1"/>
  <c r="V1037" i="1" s="1"/>
  <c r="U1038" i="1"/>
  <c r="U1037" i="1" s="1"/>
  <c r="T1038" i="1"/>
  <c r="T1037" i="1" s="1"/>
  <c r="S1038" i="1"/>
  <c r="S1037" i="1" s="1"/>
  <c r="R1038" i="1"/>
  <c r="R1037" i="1" s="1"/>
  <c r="Q1038" i="1"/>
  <c r="Q1037" i="1" s="1"/>
  <c r="P1038" i="1"/>
  <c r="P1037" i="1" s="1"/>
  <c r="O1038" i="1"/>
  <c r="O1037" i="1" s="1"/>
  <c r="N1038" i="1"/>
  <c r="N1037" i="1" s="1"/>
  <c r="M1038" i="1"/>
  <c r="M1037" i="1" s="1"/>
  <c r="L1038" i="1"/>
  <c r="L1037" i="1" s="1"/>
  <c r="K1038" i="1"/>
  <c r="K1037" i="1" s="1"/>
  <c r="J1038" i="1"/>
  <c r="J1037" i="1" s="1"/>
  <c r="I1038" i="1"/>
  <c r="I1037" i="1" s="1"/>
  <c r="H1038" i="1"/>
  <c r="H1037" i="1" s="1"/>
  <c r="AE1035" i="1"/>
  <c r="AE1033" i="1" s="1"/>
  <c r="AD1032" i="1"/>
  <c r="AD1031" i="1" s="1"/>
  <c r="AC1032" i="1"/>
  <c r="AC1031" i="1" s="1"/>
  <c r="AB1032" i="1"/>
  <c r="AB1031" i="1" s="1"/>
  <c r="AA1032" i="1"/>
  <c r="AA1031" i="1" s="1"/>
  <c r="Z1032" i="1"/>
  <c r="Z1031" i="1" s="1"/>
  <c r="Y1032" i="1"/>
  <c r="Y1031" i="1" s="1"/>
  <c r="X1032" i="1"/>
  <c r="X1031" i="1" s="1"/>
  <c r="W1032" i="1"/>
  <c r="W1031" i="1" s="1"/>
  <c r="V1032" i="1"/>
  <c r="V1031" i="1" s="1"/>
  <c r="U1032" i="1"/>
  <c r="U1031" i="1" s="1"/>
  <c r="T1032" i="1"/>
  <c r="T1031" i="1" s="1"/>
  <c r="S1032" i="1"/>
  <c r="S1031" i="1" s="1"/>
  <c r="R1032" i="1"/>
  <c r="R1031" i="1" s="1"/>
  <c r="Q1032" i="1"/>
  <c r="Q1031" i="1" s="1"/>
  <c r="P1032" i="1"/>
  <c r="P1031" i="1" s="1"/>
  <c r="O1032" i="1"/>
  <c r="O1031" i="1" s="1"/>
  <c r="N1032" i="1"/>
  <c r="N1031" i="1" s="1"/>
  <c r="M1032" i="1"/>
  <c r="M1031" i="1" s="1"/>
  <c r="L1032" i="1"/>
  <c r="L1031" i="1" s="1"/>
  <c r="K1032" i="1"/>
  <c r="K1031" i="1" s="1"/>
  <c r="J1032" i="1"/>
  <c r="J1031" i="1" s="1"/>
  <c r="I1032" i="1"/>
  <c r="I1031" i="1" s="1"/>
  <c r="H1032" i="1"/>
  <c r="H1031" i="1" s="1"/>
  <c r="AE1025" i="1"/>
  <c r="AD1025" i="1"/>
  <c r="AC1025" i="1"/>
  <c r="AB1025" i="1"/>
  <c r="AA1025" i="1"/>
  <c r="Z1025" i="1"/>
  <c r="Y1025" i="1"/>
  <c r="X1025" i="1"/>
  <c r="W1025" i="1"/>
  <c r="V1025" i="1"/>
  <c r="U1025" i="1"/>
  <c r="T1025" i="1"/>
  <c r="S1025" i="1"/>
  <c r="R1025" i="1"/>
  <c r="Q1025" i="1"/>
  <c r="P1025" i="1"/>
  <c r="O1025" i="1"/>
  <c r="N1025" i="1"/>
  <c r="M1025" i="1"/>
  <c r="L1025" i="1"/>
  <c r="K1025" i="1"/>
  <c r="J1025" i="1"/>
  <c r="I1025" i="1"/>
  <c r="H1025" i="1"/>
  <c r="E1022" i="1"/>
  <c r="E1021" i="1"/>
  <c r="E1020" i="1"/>
  <c r="C1020" i="1"/>
  <c r="C1017" i="1" s="1"/>
  <c r="C1015" i="1" s="1"/>
  <c r="B1020" i="1"/>
  <c r="B1018" i="1" s="1"/>
  <c r="E1019" i="1"/>
  <c r="X1018" i="1"/>
  <c r="AE1017" i="1"/>
  <c r="AD1017" i="1"/>
  <c r="AC1017" i="1"/>
  <c r="AC1015" i="1" s="1"/>
  <c r="AB1017" i="1"/>
  <c r="AB1015" i="1" s="1"/>
  <c r="AA1017" i="1"/>
  <c r="AA1015" i="1" s="1"/>
  <c r="Z1017" i="1"/>
  <c r="Z1015" i="1" s="1"/>
  <c r="Y1017" i="1"/>
  <c r="Y1015" i="1" s="1"/>
  <c r="X1017" i="1"/>
  <c r="X1015" i="1" s="1"/>
  <c r="W1017" i="1"/>
  <c r="W1015" i="1" s="1"/>
  <c r="V1017" i="1"/>
  <c r="V1015" i="1" s="1"/>
  <c r="U1017" i="1"/>
  <c r="U1015" i="1" s="1"/>
  <c r="T1017" i="1"/>
  <c r="T1015" i="1" s="1"/>
  <c r="S1017" i="1"/>
  <c r="S1015" i="1" s="1"/>
  <c r="R1017" i="1"/>
  <c r="Q1017" i="1"/>
  <c r="Q1015" i="1" s="1"/>
  <c r="P1017" i="1"/>
  <c r="P1015" i="1" s="1"/>
  <c r="O1017" i="1"/>
  <c r="O1015" i="1" s="1"/>
  <c r="N1017" i="1"/>
  <c r="N1015" i="1" s="1"/>
  <c r="M1017" i="1"/>
  <c r="M1015" i="1" s="1"/>
  <c r="L1017" i="1"/>
  <c r="L1015" i="1" s="1"/>
  <c r="K1017" i="1"/>
  <c r="K1015" i="1" s="1"/>
  <c r="J1017" i="1"/>
  <c r="I1017" i="1"/>
  <c r="I1015" i="1" s="1"/>
  <c r="H1017" i="1"/>
  <c r="H1015" i="1" s="1"/>
  <c r="AE1015" i="1"/>
  <c r="AD1015" i="1"/>
  <c r="R1015" i="1"/>
  <c r="J1015" i="1"/>
  <c r="E1014" i="1"/>
  <c r="E1013" i="1"/>
  <c r="E1012" i="1"/>
  <c r="C1012" i="1"/>
  <c r="B1012" i="1"/>
  <c r="E1011" i="1"/>
  <c r="AE1010" i="1"/>
  <c r="AD1010" i="1"/>
  <c r="AC1010" i="1"/>
  <c r="AB1010" i="1"/>
  <c r="AA1010" i="1"/>
  <c r="Z1010" i="1"/>
  <c r="Y1010" i="1"/>
  <c r="X1010" i="1"/>
  <c r="W1010" i="1"/>
  <c r="V1010" i="1"/>
  <c r="U1010" i="1"/>
  <c r="T1010" i="1"/>
  <c r="S1010" i="1"/>
  <c r="R1010" i="1"/>
  <c r="Q1010" i="1"/>
  <c r="P1010" i="1"/>
  <c r="O1010" i="1"/>
  <c r="N1010" i="1"/>
  <c r="M1010" i="1"/>
  <c r="L1010" i="1"/>
  <c r="K1010" i="1"/>
  <c r="J1010" i="1"/>
  <c r="I1010" i="1"/>
  <c r="H1010" i="1"/>
  <c r="AE1009" i="1"/>
  <c r="AD1009" i="1"/>
  <c r="AD1007" i="1" s="1"/>
  <c r="AC1009" i="1"/>
  <c r="AB1009" i="1"/>
  <c r="AB1007" i="1" s="1"/>
  <c r="AA1009" i="1"/>
  <c r="AA1007" i="1" s="1"/>
  <c r="Z1009" i="1"/>
  <c r="Z1007" i="1" s="1"/>
  <c r="Y1009" i="1"/>
  <c r="Y1007" i="1" s="1"/>
  <c r="X1009" i="1"/>
  <c r="X1007" i="1" s="1"/>
  <c r="W1009" i="1"/>
  <c r="W1007" i="1" s="1"/>
  <c r="V1009" i="1"/>
  <c r="V1007" i="1" s="1"/>
  <c r="U1009" i="1"/>
  <c r="U1007" i="1" s="1"/>
  <c r="T1009" i="1"/>
  <c r="T1007" i="1" s="1"/>
  <c r="S1009" i="1"/>
  <c r="S1007" i="1" s="1"/>
  <c r="R1009" i="1"/>
  <c r="R1007" i="1" s="1"/>
  <c r="Q1009" i="1"/>
  <c r="Q1007" i="1" s="1"/>
  <c r="P1009" i="1"/>
  <c r="P1007" i="1" s="1"/>
  <c r="O1009" i="1"/>
  <c r="O1007" i="1" s="1"/>
  <c r="N1009" i="1"/>
  <c r="N1007" i="1" s="1"/>
  <c r="M1009" i="1"/>
  <c r="L1009" i="1"/>
  <c r="L1007" i="1" s="1"/>
  <c r="K1009" i="1"/>
  <c r="K1007" i="1" s="1"/>
  <c r="J1009" i="1"/>
  <c r="J1007" i="1" s="1"/>
  <c r="I1009" i="1"/>
  <c r="I1007" i="1" s="1"/>
  <c r="H1009" i="1"/>
  <c r="H1007" i="1" s="1"/>
  <c r="AC1007" i="1"/>
  <c r="M1007" i="1"/>
  <c r="AE1003" i="1"/>
  <c r="AE1001" i="1" s="1"/>
  <c r="AD1003" i="1"/>
  <c r="AC1003" i="1"/>
  <c r="AC1001" i="1" s="1"/>
  <c r="AB1003" i="1"/>
  <c r="AA1003" i="1"/>
  <c r="AA1001" i="1" s="1"/>
  <c r="Z1003" i="1"/>
  <c r="Y1003" i="1"/>
  <c r="Y1001" i="1" s="1"/>
  <c r="X1003" i="1"/>
  <c r="W1003" i="1"/>
  <c r="W1001" i="1" s="1"/>
  <c r="V1003" i="1"/>
  <c r="U1003" i="1"/>
  <c r="T1003" i="1"/>
  <c r="S1003" i="1"/>
  <c r="R1003" i="1"/>
  <c r="Q1003" i="1"/>
  <c r="P1003" i="1"/>
  <c r="O1003" i="1"/>
  <c r="N1003" i="1"/>
  <c r="M1003" i="1"/>
  <c r="L1003" i="1"/>
  <c r="K1003" i="1"/>
  <c r="J1003" i="1"/>
  <c r="I1003" i="1"/>
  <c r="H1003" i="1"/>
  <c r="B1003" i="1" s="1"/>
  <c r="E1000" i="1"/>
  <c r="E999" i="1"/>
  <c r="E998" i="1"/>
  <c r="D998" i="1"/>
  <c r="C998" i="1"/>
  <c r="C996" i="1" s="1"/>
  <c r="B998" i="1"/>
  <c r="E997" i="1"/>
  <c r="AE996" i="1"/>
  <c r="AD996" i="1"/>
  <c r="AC996" i="1"/>
  <c r="AB996" i="1"/>
  <c r="AA996" i="1"/>
  <c r="Z996" i="1"/>
  <c r="Y996" i="1"/>
  <c r="X996" i="1"/>
  <c r="W996" i="1"/>
  <c r="V996" i="1"/>
  <c r="U996" i="1"/>
  <c r="T996" i="1"/>
  <c r="S996" i="1"/>
  <c r="R996" i="1"/>
  <c r="Q996" i="1"/>
  <c r="P996" i="1"/>
  <c r="O996" i="1"/>
  <c r="N996" i="1"/>
  <c r="M996" i="1"/>
  <c r="L996" i="1"/>
  <c r="K996" i="1"/>
  <c r="J996" i="1"/>
  <c r="I996" i="1"/>
  <c r="H996" i="1"/>
  <c r="AE995" i="1"/>
  <c r="AD995" i="1"/>
  <c r="AC995" i="1"/>
  <c r="AB995" i="1"/>
  <c r="AA995" i="1"/>
  <c r="Z995" i="1"/>
  <c r="Y995" i="1"/>
  <c r="X995" i="1"/>
  <c r="W995" i="1"/>
  <c r="V995" i="1"/>
  <c r="U995" i="1"/>
  <c r="T995" i="1"/>
  <c r="S995" i="1"/>
  <c r="R995" i="1"/>
  <c r="Q995" i="1"/>
  <c r="P995" i="1"/>
  <c r="O995" i="1"/>
  <c r="N995" i="1"/>
  <c r="M995" i="1"/>
  <c r="L995" i="1"/>
  <c r="K995" i="1"/>
  <c r="J995" i="1"/>
  <c r="I995" i="1"/>
  <c r="H995" i="1"/>
  <c r="E994" i="1"/>
  <c r="E993" i="1"/>
  <c r="E992" i="1"/>
  <c r="D992" i="1"/>
  <c r="D989" i="1" s="1"/>
  <c r="C992" i="1"/>
  <c r="B992" i="1"/>
  <c r="B990" i="1" s="1"/>
  <c r="E991" i="1"/>
  <c r="AE990" i="1"/>
  <c r="AD990" i="1"/>
  <c r="AC990" i="1"/>
  <c r="AB990" i="1"/>
  <c r="AA990" i="1"/>
  <c r="Z990" i="1"/>
  <c r="Y990" i="1"/>
  <c r="X990" i="1"/>
  <c r="W990" i="1"/>
  <c r="V990" i="1"/>
  <c r="U990" i="1"/>
  <c r="T990" i="1"/>
  <c r="S990" i="1"/>
  <c r="R990" i="1"/>
  <c r="Q990" i="1"/>
  <c r="P990" i="1"/>
  <c r="O990" i="1"/>
  <c r="N990" i="1"/>
  <c r="N989" i="1" s="1"/>
  <c r="M990" i="1"/>
  <c r="L990" i="1"/>
  <c r="K990" i="1"/>
  <c r="J990" i="1"/>
  <c r="I990" i="1"/>
  <c r="H990" i="1"/>
  <c r="D990" i="1"/>
  <c r="AE989" i="1"/>
  <c r="AD989" i="1"/>
  <c r="AC989" i="1"/>
  <c r="AB989" i="1"/>
  <c r="AA989" i="1"/>
  <c r="Z989" i="1"/>
  <c r="Y989" i="1"/>
  <c r="X989" i="1"/>
  <c r="W989" i="1"/>
  <c r="V989" i="1"/>
  <c r="U989" i="1"/>
  <c r="T989" i="1"/>
  <c r="S989" i="1"/>
  <c r="R989" i="1"/>
  <c r="Q989" i="1"/>
  <c r="P989" i="1"/>
  <c r="O989" i="1"/>
  <c r="M989" i="1"/>
  <c r="L989" i="1"/>
  <c r="K989" i="1"/>
  <c r="J989" i="1"/>
  <c r="I989" i="1"/>
  <c r="H989" i="1"/>
  <c r="E984" i="1"/>
  <c r="D984" i="1"/>
  <c r="C984" i="1"/>
  <c r="C982" i="1" s="1"/>
  <c r="B984" i="1"/>
  <c r="E983" i="1"/>
  <c r="E982" i="1" s="1"/>
  <c r="AE982" i="1"/>
  <c r="AD982" i="1"/>
  <c r="AC982" i="1"/>
  <c r="AB982" i="1"/>
  <c r="AA982" i="1"/>
  <c r="Z982" i="1"/>
  <c r="Y982" i="1"/>
  <c r="X982" i="1"/>
  <c r="W982" i="1"/>
  <c r="V982" i="1"/>
  <c r="U982" i="1"/>
  <c r="T982" i="1"/>
  <c r="S982" i="1"/>
  <c r="R982" i="1"/>
  <c r="Q982" i="1"/>
  <c r="P982" i="1"/>
  <c r="O982" i="1"/>
  <c r="N982" i="1"/>
  <c r="M982" i="1"/>
  <c r="L982" i="1"/>
  <c r="K982" i="1"/>
  <c r="J982" i="1"/>
  <c r="I982" i="1"/>
  <c r="H982" i="1"/>
  <c r="AE981" i="1"/>
  <c r="AD981" i="1"/>
  <c r="AC981" i="1"/>
  <c r="AB981" i="1"/>
  <c r="AA981" i="1"/>
  <c r="Z981" i="1"/>
  <c r="Y981" i="1"/>
  <c r="X981" i="1"/>
  <c r="W981" i="1"/>
  <c r="V981" i="1"/>
  <c r="U981" i="1"/>
  <c r="T981" i="1"/>
  <c r="S981" i="1"/>
  <c r="R981" i="1"/>
  <c r="Q981" i="1"/>
  <c r="P981" i="1"/>
  <c r="O981" i="1"/>
  <c r="N981" i="1"/>
  <c r="M981" i="1"/>
  <c r="L981" i="1"/>
  <c r="K981" i="1"/>
  <c r="J981" i="1"/>
  <c r="I981" i="1"/>
  <c r="H981" i="1"/>
  <c r="E978" i="1"/>
  <c r="D978" i="1"/>
  <c r="D975" i="1" s="1"/>
  <c r="C978" i="1"/>
  <c r="B978" i="1"/>
  <c r="AD976" i="1"/>
  <c r="AC976" i="1"/>
  <c r="AB976" i="1"/>
  <c r="AA976" i="1"/>
  <c r="Z976" i="1"/>
  <c r="Y976" i="1"/>
  <c r="X976" i="1"/>
  <c r="W976" i="1"/>
  <c r="V976" i="1"/>
  <c r="U976" i="1"/>
  <c r="T976" i="1"/>
  <c r="S976" i="1"/>
  <c r="R976" i="1"/>
  <c r="Q976" i="1"/>
  <c r="P976" i="1"/>
  <c r="O976" i="1"/>
  <c r="N976" i="1"/>
  <c r="M976" i="1"/>
  <c r="L976" i="1"/>
  <c r="K976" i="1"/>
  <c r="J976" i="1"/>
  <c r="I976" i="1"/>
  <c r="H976" i="1"/>
  <c r="D976" i="1"/>
  <c r="AE975" i="1"/>
  <c r="AD975" i="1"/>
  <c r="AC975" i="1"/>
  <c r="AB975" i="1"/>
  <c r="AA975" i="1"/>
  <c r="Z975" i="1"/>
  <c r="Y975" i="1"/>
  <c r="X975" i="1"/>
  <c r="W975" i="1"/>
  <c r="V975" i="1"/>
  <c r="U975" i="1"/>
  <c r="T975" i="1"/>
  <c r="S975" i="1"/>
  <c r="R975" i="1"/>
  <c r="Q975" i="1"/>
  <c r="P975" i="1"/>
  <c r="O975" i="1"/>
  <c r="N975" i="1"/>
  <c r="M975" i="1"/>
  <c r="L975" i="1"/>
  <c r="K975" i="1"/>
  <c r="J975" i="1"/>
  <c r="I975" i="1"/>
  <c r="H975" i="1"/>
  <c r="AE971" i="1"/>
  <c r="AD971" i="1"/>
  <c r="AC971" i="1"/>
  <c r="AB971" i="1"/>
  <c r="AA971" i="1"/>
  <c r="Z971" i="1"/>
  <c r="Y971" i="1"/>
  <c r="X971" i="1"/>
  <c r="W971" i="1"/>
  <c r="V971" i="1"/>
  <c r="U971" i="1"/>
  <c r="T971" i="1"/>
  <c r="S971" i="1"/>
  <c r="R971" i="1"/>
  <c r="Q971" i="1"/>
  <c r="P971" i="1"/>
  <c r="O971" i="1"/>
  <c r="N971" i="1"/>
  <c r="M971" i="1"/>
  <c r="L971" i="1"/>
  <c r="K971" i="1"/>
  <c r="J971" i="1"/>
  <c r="I971" i="1"/>
  <c r="H971" i="1"/>
  <c r="C971" i="1" s="1"/>
  <c r="D971" i="1"/>
  <c r="B966" i="1"/>
  <c r="B965" i="1"/>
  <c r="B964" i="1"/>
  <c r="E963" i="1"/>
  <c r="D963" i="1"/>
  <c r="C963" i="1"/>
  <c r="B963" i="1"/>
  <c r="AE962" i="1"/>
  <c r="AE961" i="1" s="1"/>
  <c r="AD962" i="1"/>
  <c r="AD961" i="1" s="1"/>
  <c r="AC962" i="1"/>
  <c r="AC961" i="1" s="1"/>
  <c r="AB962" i="1"/>
  <c r="AB961" i="1" s="1"/>
  <c r="AA962" i="1"/>
  <c r="AA961" i="1" s="1"/>
  <c r="Z962" i="1"/>
  <c r="Z961" i="1" s="1"/>
  <c r="Y962" i="1"/>
  <c r="Y961" i="1" s="1"/>
  <c r="X962" i="1"/>
  <c r="X961" i="1" s="1"/>
  <c r="W962" i="1"/>
  <c r="W961" i="1" s="1"/>
  <c r="V962" i="1"/>
  <c r="V961" i="1" s="1"/>
  <c r="U962" i="1"/>
  <c r="U961" i="1" s="1"/>
  <c r="T962" i="1"/>
  <c r="T961" i="1" s="1"/>
  <c r="S962" i="1"/>
  <c r="S961" i="1" s="1"/>
  <c r="R962" i="1"/>
  <c r="R961" i="1" s="1"/>
  <c r="Q962" i="1"/>
  <c r="Q961" i="1" s="1"/>
  <c r="P962" i="1"/>
  <c r="P961" i="1" s="1"/>
  <c r="O962" i="1"/>
  <c r="O961" i="1" s="1"/>
  <c r="N962" i="1"/>
  <c r="N961" i="1" s="1"/>
  <c r="M962" i="1"/>
  <c r="M961" i="1" s="1"/>
  <c r="L962" i="1"/>
  <c r="L961" i="1" s="1"/>
  <c r="K962" i="1"/>
  <c r="K961" i="1" s="1"/>
  <c r="J962" i="1"/>
  <c r="J961" i="1" s="1"/>
  <c r="I962" i="1"/>
  <c r="I961" i="1" s="1"/>
  <c r="H962" i="1"/>
  <c r="H961" i="1" s="1"/>
  <c r="E962" i="1"/>
  <c r="E961" i="1" s="1"/>
  <c r="B960" i="1"/>
  <c r="B959" i="1"/>
  <c r="B958" i="1"/>
  <c r="B957" i="1"/>
  <c r="AE956" i="1"/>
  <c r="AE955" i="1" s="1"/>
  <c r="AD956" i="1"/>
  <c r="AC956" i="1"/>
  <c r="AC955" i="1" s="1"/>
  <c r="AB956" i="1"/>
  <c r="AB955" i="1" s="1"/>
  <c r="AA956" i="1"/>
  <c r="AA955" i="1" s="1"/>
  <c r="Z956" i="1"/>
  <c r="Z955" i="1" s="1"/>
  <c r="Y956" i="1"/>
  <c r="Y955" i="1" s="1"/>
  <c r="X956" i="1"/>
  <c r="X955" i="1" s="1"/>
  <c r="W956" i="1"/>
  <c r="W955" i="1" s="1"/>
  <c r="V956" i="1"/>
  <c r="V955" i="1" s="1"/>
  <c r="U956" i="1"/>
  <c r="U955" i="1" s="1"/>
  <c r="T956" i="1"/>
  <c r="T955" i="1" s="1"/>
  <c r="S956" i="1"/>
  <c r="S955" i="1" s="1"/>
  <c r="R956" i="1"/>
  <c r="R955" i="1" s="1"/>
  <c r="Q956" i="1"/>
  <c r="Q955" i="1" s="1"/>
  <c r="P956" i="1"/>
  <c r="P955" i="1" s="1"/>
  <c r="O956" i="1"/>
  <c r="O955" i="1" s="1"/>
  <c r="N956" i="1"/>
  <c r="N955" i="1" s="1"/>
  <c r="M956" i="1"/>
  <c r="M955" i="1" s="1"/>
  <c r="L956" i="1"/>
  <c r="L955" i="1" s="1"/>
  <c r="K956" i="1"/>
  <c r="K955" i="1" s="1"/>
  <c r="J956" i="1"/>
  <c r="J955" i="1" s="1"/>
  <c r="I956" i="1"/>
  <c r="I955" i="1" s="1"/>
  <c r="H956" i="1"/>
  <c r="H955" i="1" s="1"/>
  <c r="G956" i="1"/>
  <c r="G955" i="1" s="1"/>
  <c r="F956" i="1"/>
  <c r="F955" i="1" s="1"/>
  <c r="E956" i="1"/>
  <c r="E955" i="1" s="1"/>
  <c r="D956" i="1"/>
  <c r="D955" i="1" s="1"/>
  <c r="C956" i="1"/>
  <c r="C955" i="1" s="1"/>
  <c r="AD955" i="1"/>
  <c r="P950" i="1"/>
  <c r="P969" i="1" s="1"/>
  <c r="J950" i="1"/>
  <c r="J969" i="1" s="1"/>
  <c r="E950" i="1"/>
  <c r="D950" i="1"/>
  <c r="E949" i="1"/>
  <c r="B949" i="1"/>
  <c r="AE948" i="1"/>
  <c r="AD948" i="1"/>
  <c r="AC948" i="1"/>
  <c r="AC947" i="1" s="1"/>
  <c r="AB948" i="1"/>
  <c r="AB947" i="1" s="1"/>
  <c r="AA948" i="1"/>
  <c r="Z948" i="1"/>
  <c r="Y948" i="1"/>
  <c r="Y947" i="1" s="1"/>
  <c r="X948" i="1"/>
  <c r="X947" i="1" s="1"/>
  <c r="W948" i="1"/>
  <c r="V948" i="1"/>
  <c r="U948" i="1"/>
  <c r="U947" i="1" s="1"/>
  <c r="T948" i="1"/>
  <c r="T947" i="1" s="1"/>
  <c r="S948" i="1"/>
  <c r="R948" i="1"/>
  <c r="Q948" i="1"/>
  <c r="Q947" i="1" s="1"/>
  <c r="O948" i="1"/>
  <c r="O947" i="1" s="1"/>
  <c r="N948" i="1"/>
  <c r="N947" i="1" s="1"/>
  <c r="M948" i="1"/>
  <c r="M947" i="1" s="1"/>
  <c r="L948" i="1"/>
  <c r="L947" i="1" s="1"/>
  <c r="K948" i="1"/>
  <c r="K947" i="1" s="1"/>
  <c r="I948" i="1"/>
  <c r="I947" i="1" s="1"/>
  <c r="H948" i="1"/>
  <c r="AE947" i="1"/>
  <c r="AD947" i="1"/>
  <c r="AA947" i="1"/>
  <c r="Z947" i="1"/>
  <c r="W947" i="1"/>
  <c r="V947" i="1"/>
  <c r="S947" i="1"/>
  <c r="R947" i="1"/>
  <c r="H947" i="1"/>
  <c r="E943" i="1"/>
  <c r="D943" i="1"/>
  <c r="D942" i="1" s="1"/>
  <c r="D941" i="1" s="1"/>
  <c r="C943" i="1"/>
  <c r="C942" i="1" s="1"/>
  <c r="C941" i="1" s="1"/>
  <c r="B943" i="1"/>
  <c r="B942" i="1" s="1"/>
  <c r="B941" i="1" s="1"/>
  <c r="AE942" i="1"/>
  <c r="AE941" i="1" s="1"/>
  <c r="AD942" i="1"/>
  <c r="AD941" i="1" s="1"/>
  <c r="AC942" i="1"/>
  <c r="AC941" i="1" s="1"/>
  <c r="AB942" i="1"/>
  <c r="AB941" i="1" s="1"/>
  <c r="AA942" i="1"/>
  <c r="AA941" i="1" s="1"/>
  <c r="Z942" i="1"/>
  <c r="Z941" i="1" s="1"/>
  <c r="Y942" i="1"/>
  <c r="Y941" i="1" s="1"/>
  <c r="X942" i="1"/>
  <c r="X941" i="1" s="1"/>
  <c r="W942" i="1"/>
  <c r="W941" i="1" s="1"/>
  <c r="V942" i="1"/>
  <c r="V941" i="1" s="1"/>
  <c r="U942" i="1"/>
  <c r="U941" i="1" s="1"/>
  <c r="T942" i="1"/>
  <c r="T941" i="1" s="1"/>
  <c r="S942" i="1"/>
  <c r="S941" i="1" s="1"/>
  <c r="R942" i="1"/>
  <c r="R941" i="1" s="1"/>
  <c r="Q942" i="1"/>
  <c r="Q941" i="1" s="1"/>
  <c r="P942" i="1"/>
  <c r="P941" i="1" s="1"/>
  <c r="O942" i="1"/>
  <c r="O941" i="1" s="1"/>
  <c r="N942" i="1"/>
  <c r="N941" i="1" s="1"/>
  <c r="M942" i="1"/>
  <c r="M941" i="1" s="1"/>
  <c r="L942" i="1"/>
  <c r="L941" i="1" s="1"/>
  <c r="K942" i="1"/>
  <c r="K941" i="1" s="1"/>
  <c r="J942" i="1"/>
  <c r="J941" i="1" s="1"/>
  <c r="I942" i="1"/>
  <c r="I941" i="1" s="1"/>
  <c r="H942" i="1"/>
  <c r="H941" i="1" s="1"/>
  <c r="E938" i="1"/>
  <c r="D938" i="1"/>
  <c r="C938" i="1"/>
  <c r="B938" i="1"/>
  <c r="E937" i="1"/>
  <c r="D937" i="1"/>
  <c r="D936" i="1" s="1"/>
  <c r="D935" i="1" s="1"/>
  <c r="C937" i="1"/>
  <c r="C936" i="1" s="1"/>
  <c r="C935" i="1" s="1"/>
  <c r="B937" i="1"/>
  <c r="B936" i="1" s="1"/>
  <c r="B935" i="1" s="1"/>
  <c r="AE936" i="1"/>
  <c r="AE935" i="1" s="1"/>
  <c r="AE933" i="1" s="1"/>
  <c r="AD936" i="1"/>
  <c r="AD935" i="1" s="1"/>
  <c r="AD933" i="1" s="1"/>
  <c r="AC936" i="1"/>
  <c r="AC935" i="1" s="1"/>
  <c r="AB936" i="1"/>
  <c r="AB935" i="1" s="1"/>
  <c r="AA936" i="1"/>
  <c r="AA935" i="1" s="1"/>
  <c r="AA933" i="1" s="1"/>
  <c r="Z936" i="1"/>
  <c r="Z935" i="1" s="1"/>
  <c r="Z933" i="1" s="1"/>
  <c r="Y936" i="1"/>
  <c r="Y935" i="1" s="1"/>
  <c r="X936" i="1"/>
  <c r="X935" i="1" s="1"/>
  <c r="W936" i="1"/>
  <c r="W935" i="1" s="1"/>
  <c r="W933" i="1" s="1"/>
  <c r="V936" i="1"/>
  <c r="V935" i="1" s="1"/>
  <c r="V933" i="1" s="1"/>
  <c r="U936" i="1"/>
  <c r="U935" i="1" s="1"/>
  <c r="T936" i="1"/>
  <c r="T935" i="1" s="1"/>
  <c r="S936" i="1"/>
  <c r="S935" i="1" s="1"/>
  <c r="S933" i="1" s="1"/>
  <c r="R936" i="1"/>
  <c r="R935" i="1" s="1"/>
  <c r="R933" i="1" s="1"/>
  <c r="Q936" i="1"/>
  <c r="Q935" i="1" s="1"/>
  <c r="P936" i="1"/>
  <c r="P935" i="1" s="1"/>
  <c r="O936" i="1"/>
  <c r="O935" i="1" s="1"/>
  <c r="O933" i="1" s="1"/>
  <c r="N936" i="1"/>
  <c r="N935" i="1" s="1"/>
  <c r="M936" i="1"/>
  <c r="M935" i="1" s="1"/>
  <c r="M933" i="1" s="1"/>
  <c r="L936" i="1"/>
  <c r="L935" i="1" s="1"/>
  <c r="K936" i="1"/>
  <c r="K935" i="1" s="1"/>
  <c r="K933" i="1" s="1"/>
  <c r="J936" i="1"/>
  <c r="J935" i="1" s="1"/>
  <c r="I936" i="1"/>
  <c r="I935" i="1" s="1"/>
  <c r="I933" i="1" s="1"/>
  <c r="H936" i="1"/>
  <c r="H935" i="1" s="1"/>
  <c r="H933" i="1" s="1"/>
  <c r="E930" i="1"/>
  <c r="B930" i="1"/>
  <c r="E929" i="1"/>
  <c r="D929" i="1"/>
  <c r="C929" i="1"/>
  <c r="C928" i="1" s="1"/>
  <c r="C927" i="1" s="1"/>
  <c r="C925" i="1" s="1"/>
  <c r="B929" i="1"/>
  <c r="AE928" i="1"/>
  <c r="AE927" i="1" s="1"/>
  <c r="AE925" i="1" s="1"/>
  <c r="AD928" i="1"/>
  <c r="AC928" i="1"/>
  <c r="AC927" i="1" s="1"/>
  <c r="AC925" i="1" s="1"/>
  <c r="AB928" i="1"/>
  <c r="AB927" i="1" s="1"/>
  <c r="AB925" i="1" s="1"/>
  <c r="AA928" i="1"/>
  <c r="AA927" i="1" s="1"/>
  <c r="AA925" i="1" s="1"/>
  <c r="Z928" i="1"/>
  <c r="Z927" i="1" s="1"/>
  <c r="Z925" i="1" s="1"/>
  <c r="Y928" i="1"/>
  <c r="Y927" i="1" s="1"/>
  <c r="Y925" i="1" s="1"/>
  <c r="X928" i="1"/>
  <c r="X927" i="1" s="1"/>
  <c r="X925" i="1" s="1"/>
  <c r="W928" i="1"/>
  <c r="W927" i="1" s="1"/>
  <c r="W925" i="1" s="1"/>
  <c r="V928" i="1"/>
  <c r="V927" i="1" s="1"/>
  <c r="V925" i="1" s="1"/>
  <c r="U928" i="1"/>
  <c r="U927" i="1" s="1"/>
  <c r="U925" i="1" s="1"/>
  <c r="T928" i="1"/>
  <c r="T927" i="1" s="1"/>
  <c r="T925" i="1" s="1"/>
  <c r="S928" i="1"/>
  <c r="S927" i="1" s="1"/>
  <c r="S925" i="1" s="1"/>
  <c r="R928" i="1"/>
  <c r="R927" i="1" s="1"/>
  <c r="R925" i="1" s="1"/>
  <c r="Q928" i="1"/>
  <c r="Q927" i="1" s="1"/>
  <c r="Q925" i="1" s="1"/>
  <c r="P928" i="1"/>
  <c r="P927" i="1" s="1"/>
  <c r="P925" i="1" s="1"/>
  <c r="O928" i="1"/>
  <c r="O927" i="1" s="1"/>
  <c r="O925" i="1" s="1"/>
  <c r="N928" i="1"/>
  <c r="N927" i="1" s="1"/>
  <c r="N925" i="1" s="1"/>
  <c r="M928" i="1"/>
  <c r="M927" i="1" s="1"/>
  <c r="M925" i="1" s="1"/>
  <c r="L928" i="1"/>
  <c r="L927" i="1" s="1"/>
  <c r="L925" i="1" s="1"/>
  <c r="K928" i="1"/>
  <c r="K927" i="1" s="1"/>
  <c r="K925" i="1" s="1"/>
  <c r="J928" i="1"/>
  <c r="J927" i="1" s="1"/>
  <c r="J925" i="1" s="1"/>
  <c r="I928" i="1"/>
  <c r="I927" i="1" s="1"/>
  <c r="I925" i="1" s="1"/>
  <c r="H928" i="1"/>
  <c r="H927" i="1" s="1"/>
  <c r="H925" i="1" s="1"/>
  <c r="D928" i="1"/>
  <c r="D927" i="1" s="1"/>
  <c r="D925" i="1" s="1"/>
  <c r="AD927" i="1"/>
  <c r="AD925" i="1" s="1"/>
  <c r="L923" i="1"/>
  <c r="L970" i="1" s="1"/>
  <c r="J923" i="1"/>
  <c r="J970" i="1" s="1"/>
  <c r="E923" i="1"/>
  <c r="D923" i="1"/>
  <c r="E922" i="1"/>
  <c r="B922" i="1"/>
  <c r="E921" i="1"/>
  <c r="E920" i="1" s="1"/>
  <c r="E919" i="1" s="1"/>
  <c r="B921" i="1"/>
  <c r="AE920" i="1"/>
  <c r="AE919" i="1" s="1"/>
  <c r="AD920" i="1"/>
  <c r="AD919" i="1" s="1"/>
  <c r="AC920" i="1"/>
  <c r="AC919" i="1" s="1"/>
  <c r="AB920" i="1"/>
  <c r="AB919" i="1" s="1"/>
  <c r="AA920" i="1"/>
  <c r="AA919" i="1" s="1"/>
  <c r="Z920" i="1"/>
  <c r="Z919" i="1" s="1"/>
  <c r="Y920" i="1"/>
  <c r="Y919" i="1" s="1"/>
  <c r="X920" i="1"/>
  <c r="X919" i="1" s="1"/>
  <c r="W920" i="1"/>
  <c r="W919" i="1" s="1"/>
  <c r="V920" i="1"/>
  <c r="V919" i="1" s="1"/>
  <c r="U920" i="1"/>
  <c r="U919" i="1" s="1"/>
  <c r="T920" i="1"/>
  <c r="T919" i="1" s="1"/>
  <c r="S920" i="1"/>
  <c r="S919" i="1" s="1"/>
  <c r="R920" i="1"/>
  <c r="R919" i="1" s="1"/>
  <c r="Q920" i="1"/>
  <c r="Q919" i="1" s="1"/>
  <c r="P920" i="1"/>
  <c r="P919" i="1" s="1"/>
  <c r="O920" i="1"/>
  <c r="O919" i="1" s="1"/>
  <c r="N920" i="1"/>
  <c r="N919" i="1" s="1"/>
  <c r="M920" i="1"/>
  <c r="M919" i="1" s="1"/>
  <c r="K920" i="1"/>
  <c r="K919" i="1" s="1"/>
  <c r="I920" i="1"/>
  <c r="I919" i="1" s="1"/>
  <c r="H920" i="1"/>
  <c r="H919" i="1" s="1"/>
  <c r="E918" i="1"/>
  <c r="E971" i="1" s="1"/>
  <c r="B918" i="1"/>
  <c r="E917" i="1"/>
  <c r="B917" i="1"/>
  <c r="E916" i="1"/>
  <c r="B916" i="1"/>
  <c r="E915" i="1"/>
  <c r="D915" i="1"/>
  <c r="D914" i="1" s="1"/>
  <c r="D913" i="1" s="1"/>
  <c r="C915" i="1"/>
  <c r="C914" i="1" s="1"/>
  <c r="C913" i="1" s="1"/>
  <c r="B915" i="1"/>
  <c r="AE914" i="1"/>
  <c r="AE913" i="1" s="1"/>
  <c r="AD914" i="1"/>
  <c r="AD913" i="1" s="1"/>
  <c r="AC914" i="1"/>
  <c r="AC913" i="1" s="1"/>
  <c r="AB914" i="1"/>
  <c r="AB913" i="1" s="1"/>
  <c r="AA914" i="1"/>
  <c r="AA913" i="1" s="1"/>
  <c r="Z914" i="1"/>
  <c r="Z913" i="1" s="1"/>
  <c r="Y914" i="1"/>
  <c r="Y913" i="1" s="1"/>
  <c r="X914" i="1"/>
  <c r="X913" i="1" s="1"/>
  <c r="W914" i="1"/>
  <c r="W913" i="1" s="1"/>
  <c r="V914" i="1"/>
  <c r="V913" i="1" s="1"/>
  <c r="U914" i="1"/>
  <c r="U913" i="1" s="1"/>
  <c r="T914" i="1"/>
  <c r="T913" i="1" s="1"/>
  <c r="S914" i="1"/>
  <c r="S913" i="1" s="1"/>
  <c r="R914" i="1"/>
  <c r="R913" i="1" s="1"/>
  <c r="Q914" i="1"/>
  <c r="Q913" i="1" s="1"/>
  <c r="P914" i="1"/>
  <c r="P913" i="1" s="1"/>
  <c r="O914" i="1"/>
  <c r="O913" i="1" s="1"/>
  <c r="N914" i="1"/>
  <c r="N913" i="1" s="1"/>
  <c r="M914" i="1"/>
  <c r="M913" i="1" s="1"/>
  <c r="L914" i="1"/>
  <c r="L913" i="1" s="1"/>
  <c r="K914" i="1"/>
  <c r="K913" i="1" s="1"/>
  <c r="J914" i="1"/>
  <c r="J913" i="1" s="1"/>
  <c r="I914" i="1"/>
  <c r="I913" i="1" s="1"/>
  <c r="H914" i="1"/>
  <c r="H913" i="1" s="1"/>
  <c r="AE908" i="1"/>
  <c r="AH908" i="1" s="1"/>
  <c r="AD908" i="1"/>
  <c r="AC908" i="1"/>
  <c r="AB908" i="1"/>
  <c r="AA908" i="1"/>
  <c r="Z908" i="1"/>
  <c r="Y908" i="1"/>
  <c r="X908" i="1"/>
  <c r="W908" i="1"/>
  <c r="V908" i="1"/>
  <c r="U908" i="1"/>
  <c r="T908" i="1"/>
  <c r="S908" i="1"/>
  <c r="R908" i="1"/>
  <c r="Q908" i="1"/>
  <c r="P908" i="1"/>
  <c r="O908" i="1"/>
  <c r="N908" i="1"/>
  <c r="M908" i="1"/>
  <c r="L908" i="1"/>
  <c r="K908" i="1"/>
  <c r="J908" i="1"/>
  <c r="I908" i="1"/>
  <c r="D908" i="1" s="1"/>
  <c r="H908" i="1"/>
  <c r="AE907" i="1"/>
  <c r="AD907" i="1"/>
  <c r="AC907" i="1"/>
  <c r="AB907" i="1"/>
  <c r="AA907" i="1"/>
  <c r="Z907" i="1"/>
  <c r="Y907" i="1"/>
  <c r="X907" i="1"/>
  <c r="W907" i="1"/>
  <c r="V907" i="1"/>
  <c r="U907" i="1"/>
  <c r="T907" i="1"/>
  <c r="S907" i="1"/>
  <c r="R907" i="1"/>
  <c r="Q907" i="1"/>
  <c r="P907" i="1"/>
  <c r="O907" i="1"/>
  <c r="N907" i="1"/>
  <c r="M907" i="1"/>
  <c r="L907" i="1"/>
  <c r="J907" i="1"/>
  <c r="I907" i="1"/>
  <c r="H907" i="1"/>
  <c r="AE906" i="1"/>
  <c r="AD906" i="1"/>
  <c r="AC906" i="1"/>
  <c r="AB906" i="1"/>
  <c r="AA906" i="1"/>
  <c r="Z906" i="1"/>
  <c r="Y906" i="1"/>
  <c r="X906" i="1"/>
  <c r="W906" i="1"/>
  <c r="V906" i="1"/>
  <c r="U906" i="1"/>
  <c r="T906" i="1"/>
  <c r="S906" i="1"/>
  <c r="R906" i="1"/>
  <c r="Q906" i="1"/>
  <c r="P906" i="1"/>
  <c r="O906" i="1"/>
  <c r="N906" i="1"/>
  <c r="M906" i="1"/>
  <c r="L906" i="1"/>
  <c r="K906" i="1"/>
  <c r="J906" i="1"/>
  <c r="I906" i="1"/>
  <c r="H906" i="1"/>
  <c r="AE905" i="1"/>
  <c r="AD905" i="1"/>
  <c r="AC905" i="1"/>
  <c r="AB905" i="1"/>
  <c r="AA905" i="1"/>
  <c r="Z905" i="1"/>
  <c r="Y905" i="1"/>
  <c r="X905" i="1"/>
  <c r="W905" i="1"/>
  <c r="V905" i="1"/>
  <c r="U905" i="1"/>
  <c r="T905" i="1"/>
  <c r="S905" i="1"/>
  <c r="R905" i="1"/>
  <c r="Q905" i="1"/>
  <c r="P905" i="1"/>
  <c r="O905" i="1"/>
  <c r="N905" i="1"/>
  <c r="M905" i="1"/>
  <c r="L905" i="1"/>
  <c r="J905" i="1"/>
  <c r="I905" i="1"/>
  <c r="H905" i="1"/>
  <c r="B903" i="1"/>
  <c r="B901" i="1"/>
  <c r="E900" i="1"/>
  <c r="D900" i="1"/>
  <c r="D899" i="1" s="1"/>
  <c r="D898" i="1" s="1"/>
  <c r="C900" i="1"/>
  <c r="C899" i="1" s="1"/>
  <c r="C898" i="1" s="1"/>
  <c r="B900" i="1"/>
  <c r="AE899" i="1"/>
  <c r="AE898" i="1" s="1"/>
  <c r="AD899" i="1"/>
  <c r="AD898" i="1" s="1"/>
  <c r="AC899" i="1"/>
  <c r="AC898" i="1" s="1"/>
  <c r="AB899" i="1"/>
  <c r="AB898" i="1" s="1"/>
  <c r="AA899" i="1"/>
  <c r="AA898" i="1" s="1"/>
  <c r="Z899" i="1"/>
  <c r="Z898" i="1" s="1"/>
  <c r="Y899" i="1"/>
  <c r="Y898" i="1" s="1"/>
  <c r="X899" i="1"/>
  <c r="X898" i="1" s="1"/>
  <c r="W899" i="1"/>
  <c r="W898" i="1" s="1"/>
  <c r="V899" i="1"/>
  <c r="V898" i="1" s="1"/>
  <c r="U899" i="1"/>
  <c r="U898" i="1" s="1"/>
  <c r="T899" i="1"/>
  <c r="T898" i="1" s="1"/>
  <c r="S899" i="1"/>
  <c r="S898" i="1" s="1"/>
  <c r="R899" i="1"/>
  <c r="R898" i="1" s="1"/>
  <c r="Q899" i="1"/>
  <c r="Q898" i="1" s="1"/>
  <c r="P899" i="1"/>
  <c r="P898" i="1" s="1"/>
  <c r="O899" i="1"/>
  <c r="O898" i="1" s="1"/>
  <c r="N899" i="1"/>
  <c r="N898" i="1" s="1"/>
  <c r="M899" i="1"/>
  <c r="M898" i="1" s="1"/>
  <c r="L899" i="1"/>
  <c r="L898" i="1" s="1"/>
  <c r="K899" i="1"/>
  <c r="K898" i="1" s="1"/>
  <c r="J899" i="1"/>
  <c r="J898" i="1" s="1"/>
  <c r="I899" i="1"/>
  <c r="I898" i="1" s="1"/>
  <c r="H899" i="1"/>
  <c r="H898" i="1" s="1"/>
  <c r="E899" i="1"/>
  <c r="E898" i="1" s="1"/>
  <c r="E897" i="1"/>
  <c r="D897" i="1"/>
  <c r="C897" i="1"/>
  <c r="B897" i="1"/>
  <c r="E896" i="1"/>
  <c r="D896" i="1"/>
  <c r="D895" i="1" s="1"/>
  <c r="D894" i="1" s="1"/>
  <c r="C896" i="1"/>
  <c r="C895" i="1" s="1"/>
  <c r="C894" i="1" s="1"/>
  <c r="B896" i="1"/>
  <c r="AE895" i="1"/>
  <c r="AE894" i="1" s="1"/>
  <c r="AD895" i="1"/>
  <c r="AD894" i="1" s="1"/>
  <c r="AC895" i="1"/>
  <c r="AC894" i="1" s="1"/>
  <c r="AB895" i="1"/>
  <c r="AB894" i="1" s="1"/>
  <c r="AA895" i="1"/>
  <c r="AA894" i="1" s="1"/>
  <c r="Z895" i="1"/>
  <c r="Z894" i="1" s="1"/>
  <c r="Y895" i="1"/>
  <c r="Y894" i="1" s="1"/>
  <c r="X895" i="1"/>
  <c r="X894" i="1" s="1"/>
  <c r="W895" i="1"/>
  <c r="W894" i="1" s="1"/>
  <c r="V895" i="1"/>
  <c r="V894" i="1" s="1"/>
  <c r="U895" i="1"/>
  <c r="U894" i="1" s="1"/>
  <c r="T895" i="1"/>
  <c r="T894" i="1" s="1"/>
  <c r="S895" i="1"/>
  <c r="S894" i="1" s="1"/>
  <c r="R895" i="1"/>
  <c r="R894" i="1" s="1"/>
  <c r="Q895" i="1"/>
  <c r="Q894" i="1" s="1"/>
  <c r="P895" i="1"/>
  <c r="P894" i="1" s="1"/>
  <c r="O895" i="1"/>
  <c r="O894" i="1" s="1"/>
  <c r="N895" i="1"/>
  <c r="N894" i="1" s="1"/>
  <c r="M895" i="1"/>
  <c r="M894" i="1" s="1"/>
  <c r="L895" i="1"/>
  <c r="L894" i="1" s="1"/>
  <c r="K895" i="1"/>
  <c r="K894" i="1" s="1"/>
  <c r="J895" i="1"/>
  <c r="J894" i="1" s="1"/>
  <c r="I895" i="1"/>
  <c r="I894" i="1" s="1"/>
  <c r="H895" i="1"/>
  <c r="H894" i="1" s="1"/>
  <c r="E895" i="1"/>
  <c r="E894" i="1" s="1"/>
  <c r="E890" i="1"/>
  <c r="D890" i="1"/>
  <c r="C890" i="1"/>
  <c r="B890" i="1"/>
  <c r="E889" i="1"/>
  <c r="D889" i="1"/>
  <c r="C889" i="1"/>
  <c r="G888" i="1"/>
  <c r="F888" i="1"/>
  <c r="E888" i="1"/>
  <c r="D888" i="1"/>
  <c r="C888" i="1"/>
  <c r="B888" i="1"/>
  <c r="AE887" i="1"/>
  <c r="AE886" i="1" s="1"/>
  <c r="AD887" i="1"/>
  <c r="AD886" i="1" s="1"/>
  <c r="AC887" i="1"/>
  <c r="AC886" i="1" s="1"/>
  <c r="AB887" i="1"/>
  <c r="AB886" i="1" s="1"/>
  <c r="AA887" i="1"/>
  <c r="AA886" i="1" s="1"/>
  <c r="Z887" i="1"/>
  <c r="Z886" i="1" s="1"/>
  <c r="Y887" i="1"/>
  <c r="Y886" i="1" s="1"/>
  <c r="X887" i="1"/>
  <c r="X886" i="1" s="1"/>
  <c r="W887" i="1"/>
  <c r="W886" i="1" s="1"/>
  <c r="V887" i="1"/>
  <c r="V886" i="1" s="1"/>
  <c r="U887" i="1"/>
  <c r="U886" i="1" s="1"/>
  <c r="T887" i="1"/>
  <c r="T886" i="1" s="1"/>
  <c r="S887" i="1"/>
  <c r="S886" i="1" s="1"/>
  <c r="R887" i="1"/>
  <c r="R886" i="1" s="1"/>
  <c r="Q887" i="1"/>
  <c r="Q886" i="1" s="1"/>
  <c r="P887" i="1"/>
  <c r="P886" i="1" s="1"/>
  <c r="O887" i="1"/>
  <c r="O886" i="1" s="1"/>
  <c r="N887" i="1"/>
  <c r="N886" i="1" s="1"/>
  <c r="M887" i="1"/>
  <c r="M886" i="1" s="1"/>
  <c r="L887" i="1"/>
  <c r="L886" i="1" s="1"/>
  <c r="K887" i="1"/>
  <c r="K886" i="1" s="1"/>
  <c r="J887" i="1"/>
  <c r="J886" i="1" s="1"/>
  <c r="I887" i="1"/>
  <c r="I886" i="1" s="1"/>
  <c r="H887" i="1"/>
  <c r="H886" i="1" s="1"/>
  <c r="E885" i="1"/>
  <c r="D885" i="1"/>
  <c r="D882" i="1" s="1"/>
  <c r="D881" i="1" s="1"/>
  <c r="C885" i="1"/>
  <c r="C882" i="1" s="1"/>
  <c r="C881" i="1" s="1"/>
  <c r="B885" i="1"/>
  <c r="B882" i="1" s="1"/>
  <c r="B881" i="1" s="1"/>
  <c r="E884" i="1"/>
  <c r="E883" i="1"/>
  <c r="AE882" i="1"/>
  <c r="AE881" i="1" s="1"/>
  <c r="AD882" i="1"/>
  <c r="AD881" i="1" s="1"/>
  <c r="AC882" i="1"/>
  <c r="AC881" i="1" s="1"/>
  <c r="AB882" i="1"/>
  <c r="AB881" i="1" s="1"/>
  <c r="AA882" i="1"/>
  <c r="AA881" i="1" s="1"/>
  <c r="Z882" i="1"/>
  <c r="Z881" i="1" s="1"/>
  <c r="Y882" i="1"/>
  <c r="Y881" i="1" s="1"/>
  <c r="X882" i="1"/>
  <c r="X881" i="1" s="1"/>
  <c r="W882" i="1"/>
  <c r="W881" i="1" s="1"/>
  <c r="V882" i="1"/>
  <c r="V881" i="1" s="1"/>
  <c r="U882" i="1"/>
  <c r="U881" i="1" s="1"/>
  <c r="T882" i="1"/>
  <c r="T881" i="1" s="1"/>
  <c r="S882" i="1"/>
  <c r="S881" i="1" s="1"/>
  <c r="R882" i="1"/>
  <c r="R881" i="1" s="1"/>
  <c r="Q882" i="1"/>
  <c r="Q881" i="1" s="1"/>
  <c r="P882" i="1"/>
  <c r="P881" i="1" s="1"/>
  <c r="O882" i="1"/>
  <c r="O881" i="1" s="1"/>
  <c r="N882" i="1"/>
  <c r="N881" i="1" s="1"/>
  <c r="M882" i="1"/>
  <c r="M881" i="1" s="1"/>
  <c r="L882" i="1"/>
  <c r="L881" i="1" s="1"/>
  <c r="K882" i="1"/>
  <c r="K881" i="1" s="1"/>
  <c r="J882" i="1"/>
  <c r="J881" i="1" s="1"/>
  <c r="I882" i="1"/>
  <c r="I881" i="1" s="1"/>
  <c r="H882" i="1"/>
  <c r="H881" i="1" s="1"/>
  <c r="E880" i="1"/>
  <c r="D880" i="1"/>
  <c r="C880" i="1"/>
  <c r="B880" i="1"/>
  <c r="E879" i="1"/>
  <c r="D879" i="1"/>
  <c r="C879" i="1"/>
  <c r="B879" i="1"/>
  <c r="E878" i="1"/>
  <c r="D878" i="1"/>
  <c r="C878" i="1"/>
  <c r="B878" i="1"/>
  <c r="V877" i="1"/>
  <c r="V876" i="1" s="1"/>
  <c r="S877" i="1"/>
  <c r="S876" i="1" s="1"/>
  <c r="Q877" i="1"/>
  <c r="Q876" i="1" s="1"/>
  <c r="P877" i="1"/>
  <c r="P876" i="1" s="1"/>
  <c r="N877" i="1"/>
  <c r="N876" i="1" s="1"/>
  <c r="E875" i="1"/>
  <c r="D875" i="1"/>
  <c r="C875" i="1"/>
  <c r="B875" i="1"/>
  <c r="E874" i="1"/>
  <c r="D874" i="1"/>
  <c r="C874" i="1"/>
  <c r="B874" i="1"/>
  <c r="E873" i="1"/>
  <c r="D873" i="1"/>
  <c r="C873" i="1"/>
  <c r="B873" i="1"/>
  <c r="AE872" i="1"/>
  <c r="AD872" i="1"/>
  <c r="AD871" i="1" s="1"/>
  <c r="AC872" i="1"/>
  <c r="AC871" i="1" s="1"/>
  <c r="AB872" i="1"/>
  <c r="AB871" i="1" s="1"/>
  <c r="AA872" i="1"/>
  <c r="AA871" i="1" s="1"/>
  <c r="Z872" i="1"/>
  <c r="Z871" i="1" s="1"/>
  <c r="Y872" i="1"/>
  <c r="Y871" i="1" s="1"/>
  <c r="X872" i="1"/>
  <c r="X871" i="1" s="1"/>
  <c r="W872" i="1"/>
  <c r="W871" i="1" s="1"/>
  <c r="V872" i="1"/>
  <c r="V871" i="1" s="1"/>
  <c r="U872" i="1"/>
  <c r="U871" i="1" s="1"/>
  <c r="T872" i="1"/>
  <c r="T871" i="1" s="1"/>
  <c r="S872" i="1"/>
  <c r="S871" i="1" s="1"/>
  <c r="R872" i="1"/>
  <c r="R871" i="1" s="1"/>
  <c r="Q872" i="1"/>
  <c r="Q871" i="1" s="1"/>
  <c r="P872" i="1"/>
  <c r="P871" i="1" s="1"/>
  <c r="O872" i="1"/>
  <c r="O871" i="1" s="1"/>
  <c r="N872" i="1"/>
  <c r="N871" i="1" s="1"/>
  <c r="M872" i="1"/>
  <c r="M871" i="1" s="1"/>
  <c r="L872" i="1"/>
  <c r="L871" i="1" s="1"/>
  <c r="K872" i="1"/>
  <c r="K871" i="1" s="1"/>
  <c r="J872" i="1"/>
  <c r="J871" i="1" s="1"/>
  <c r="I872" i="1"/>
  <c r="I871" i="1" s="1"/>
  <c r="H872" i="1"/>
  <c r="H871" i="1" s="1"/>
  <c r="AE871" i="1"/>
  <c r="E867" i="1"/>
  <c r="D867" i="1"/>
  <c r="C867" i="1"/>
  <c r="C865" i="1" s="1"/>
  <c r="C864" i="1" s="1"/>
  <c r="B867" i="1"/>
  <c r="B865" i="1" s="1"/>
  <c r="B864" i="1" s="1"/>
  <c r="E866" i="1"/>
  <c r="E865" i="1" s="1"/>
  <c r="E864" i="1" s="1"/>
  <c r="AE865" i="1"/>
  <c r="AE864" i="1" s="1"/>
  <c r="AD865" i="1"/>
  <c r="AD864" i="1" s="1"/>
  <c r="AC865" i="1"/>
  <c r="AC864" i="1" s="1"/>
  <c r="AB865" i="1"/>
  <c r="AB864" i="1" s="1"/>
  <c r="AA865" i="1"/>
  <c r="AA864" i="1" s="1"/>
  <c r="Z865" i="1"/>
  <c r="Z864" i="1" s="1"/>
  <c r="Y865" i="1"/>
  <c r="Y864" i="1" s="1"/>
  <c r="X865" i="1"/>
  <c r="X864" i="1" s="1"/>
  <c r="W865" i="1"/>
  <c r="W864" i="1" s="1"/>
  <c r="V865" i="1"/>
  <c r="V864" i="1" s="1"/>
  <c r="U865" i="1"/>
  <c r="U864" i="1" s="1"/>
  <c r="T865" i="1"/>
  <c r="T864" i="1" s="1"/>
  <c r="S865" i="1"/>
  <c r="S864" i="1" s="1"/>
  <c r="R865" i="1"/>
  <c r="R864" i="1" s="1"/>
  <c r="Q865" i="1"/>
  <c r="Q864" i="1" s="1"/>
  <c r="P865" i="1"/>
  <c r="P864" i="1" s="1"/>
  <c r="O865" i="1"/>
  <c r="O864" i="1" s="1"/>
  <c r="N865" i="1"/>
  <c r="N864" i="1" s="1"/>
  <c r="M865" i="1"/>
  <c r="M864" i="1" s="1"/>
  <c r="L865" i="1"/>
  <c r="L864" i="1" s="1"/>
  <c r="K865" i="1"/>
  <c r="K864" i="1" s="1"/>
  <c r="J865" i="1"/>
  <c r="J864" i="1" s="1"/>
  <c r="I865" i="1"/>
  <c r="I864" i="1" s="1"/>
  <c r="H865" i="1"/>
  <c r="H864" i="1" s="1"/>
  <c r="D865" i="1"/>
  <c r="D864" i="1" s="1"/>
  <c r="E863" i="1"/>
  <c r="D863" i="1"/>
  <c r="D860" i="1" s="1"/>
  <c r="D859" i="1" s="1"/>
  <c r="C863" i="1"/>
  <c r="B863" i="1"/>
  <c r="B860" i="1" s="1"/>
  <c r="B859" i="1" s="1"/>
  <c r="E862" i="1"/>
  <c r="C862" i="1"/>
  <c r="E861" i="1"/>
  <c r="E860" i="1" s="1"/>
  <c r="E859" i="1" s="1"/>
  <c r="C861" i="1"/>
  <c r="AE860" i="1"/>
  <c r="AE859" i="1" s="1"/>
  <c r="AD860" i="1"/>
  <c r="AD859" i="1" s="1"/>
  <c r="AC860" i="1"/>
  <c r="AC859" i="1" s="1"/>
  <c r="AB860" i="1"/>
  <c r="AB859" i="1" s="1"/>
  <c r="AA860" i="1"/>
  <c r="AA859" i="1" s="1"/>
  <c r="Z860" i="1"/>
  <c r="Z859" i="1" s="1"/>
  <c r="Y860" i="1"/>
  <c r="Y859" i="1" s="1"/>
  <c r="X860" i="1"/>
  <c r="X859" i="1" s="1"/>
  <c r="W860" i="1"/>
  <c r="W859" i="1" s="1"/>
  <c r="V860" i="1"/>
  <c r="V859" i="1" s="1"/>
  <c r="U860" i="1"/>
  <c r="U859" i="1" s="1"/>
  <c r="T860" i="1"/>
  <c r="T859" i="1" s="1"/>
  <c r="S860" i="1"/>
  <c r="S859" i="1" s="1"/>
  <c r="R860" i="1"/>
  <c r="R859" i="1" s="1"/>
  <c r="Q860" i="1"/>
  <c r="Q859" i="1" s="1"/>
  <c r="P860" i="1"/>
  <c r="P859" i="1" s="1"/>
  <c r="O860" i="1"/>
  <c r="O859" i="1" s="1"/>
  <c r="N860" i="1"/>
  <c r="N859" i="1" s="1"/>
  <c r="M860" i="1"/>
  <c r="M859" i="1" s="1"/>
  <c r="L860" i="1"/>
  <c r="L859" i="1" s="1"/>
  <c r="K860" i="1"/>
  <c r="J860" i="1"/>
  <c r="J859" i="1" s="1"/>
  <c r="I860" i="1"/>
  <c r="I859" i="1" s="1"/>
  <c r="H860" i="1"/>
  <c r="H859" i="1" s="1"/>
  <c r="E858" i="1"/>
  <c r="C858" i="1"/>
  <c r="C856" i="1" s="1"/>
  <c r="C855" i="1" s="1"/>
  <c r="B858" i="1"/>
  <c r="E857" i="1"/>
  <c r="B857" i="1"/>
  <c r="AE856" i="1"/>
  <c r="AE855" i="1" s="1"/>
  <c r="AD856" i="1"/>
  <c r="AD855" i="1" s="1"/>
  <c r="AC856" i="1"/>
  <c r="AC855" i="1" s="1"/>
  <c r="AB856" i="1"/>
  <c r="AB855" i="1" s="1"/>
  <c r="AA856" i="1"/>
  <c r="AA855" i="1" s="1"/>
  <c r="Z856" i="1"/>
  <c r="Z855" i="1" s="1"/>
  <c r="Y856" i="1"/>
  <c r="Y855" i="1" s="1"/>
  <c r="X856" i="1"/>
  <c r="X855" i="1" s="1"/>
  <c r="W856" i="1"/>
  <c r="W855" i="1" s="1"/>
  <c r="V856" i="1"/>
  <c r="V855" i="1" s="1"/>
  <c r="U856" i="1"/>
  <c r="U855" i="1" s="1"/>
  <c r="T856" i="1"/>
  <c r="T855" i="1" s="1"/>
  <c r="S856" i="1"/>
  <c r="S855" i="1" s="1"/>
  <c r="R856" i="1"/>
  <c r="R855" i="1" s="1"/>
  <c r="Q856" i="1"/>
  <c r="Q855" i="1" s="1"/>
  <c r="P856" i="1"/>
  <c r="P855" i="1" s="1"/>
  <c r="O856" i="1"/>
  <c r="O855" i="1" s="1"/>
  <c r="N856" i="1"/>
  <c r="N855" i="1" s="1"/>
  <c r="M856" i="1"/>
  <c r="M855" i="1" s="1"/>
  <c r="L856" i="1"/>
  <c r="L855" i="1" s="1"/>
  <c r="K856" i="1"/>
  <c r="K855" i="1" s="1"/>
  <c r="J856" i="1"/>
  <c r="J855" i="1" s="1"/>
  <c r="I856" i="1"/>
  <c r="I855" i="1" s="1"/>
  <c r="H856" i="1"/>
  <c r="H855" i="1" s="1"/>
  <c r="G856" i="1"/>
  <c r="G855" i="1" s="1"/>
  <c r="F856" i="1"/>
  <c r="F855" i="1" s="1"/>
  <c r="D856" i="1"/>
  <c r="D855" i="1" s="1"/>
  <c r="E854" i="1"/>
  <c r="D854" i="1"/>
  <c r="C854" i="1"/>
  <c r="B854" i="1"/>
  <c r="E853" i="1"/>
  <c r="D853" i="1"/>
  <c r="C853" i="1"/>
  <c r="C852" i="1" s="1"/>
  <c r="C851" i="1" s="1"/>
  <c r="B853" i="1"/>
  <c r="AE852" i="1"/>
  <c r="AE851" i="1" s="1"/>
  <c r="AD852" i="1"/>
  <c r="AD851" i="1" s="1"/>
  <c r="AC852" i="1"/>
  <c r="AC851" i="1" s="1"/>
  <c r="AB852" i="1"/>
  <c r="AB851" i="1" s="1"/>
  <c r="AA852" i="1"/>
  <c r="AA851" i="1" s="1"/>
  <c r="Z852" i="1"/>
  <c r="Z851" i="1" s="1"/>
  <c r="Y852" i="1"/>
  <c r="Y851" i="1" s="1"/>
  <c r="X852" i="1"/>
  <c r="X851" i="1" s="1"/>
  <c r="W852" i="1"/>
  <c r="W851" i="1" s="1"/>
  <c r="V852" i="1"/>
  <c r="V851" i="1" s="1"/>
  <c r="U852" i="1"/>
  <c r="U851" i="1" s="1"/>
  <c r="T852" i="1"/>
  <c r="T851" i="1" s="1"/>
  <c r="S852" i="1"/>
  <c r="S851" i="1" s="1"/>
  <c r="R852" i="1"/>
  <c r="R851" i="1" s="1"/>
  <c r="Q852" i="1"/>
  <c r="Q851" i="1" s="1"/>
  <c r="P852" i="1"/>
  <c r="P851" i="1" s="1"/>
  <c r="O852" i="1"/>
  <c r="O851" i="1" s="1"/>
  <c r="N852" i="1"/>
  <c r="N851" i="1" s="1"/>
  <c r="M852" i="1"/>
  <c r="M851" i="1" s="1"/>
  <c r="L852" i="1"/>
  <c r="L851" i="1" s="1"/>
  <c r="K852" i="1"/>
  <c r="K851" i="1" s="1"/>
  <c r="J852" i="1"/>
  <c r="J851" i="1" s="1"/>
  <c r="I852" i="1"/>
  <c r="I851" i="1" s="1"/>
  <c r="H852" i="1"/>
  <c r="H851" i="1" s="1"/>
  <c r="E852" i="1"/>
  <c r="E849" i="1"/>
  <c r="D849" i="1"/>
  <c r="C849" i="1"/>
  <c r="B849" i="1"/>
  <c r="E848" i="1"/>
  <c r="D848" i="1"/>
  <c r="C848" i="1"/>
  <c r="C847" i="1" s="1"/>
  <c r="C846" i="1" s="1"/>
  <c r="B848" i="1"/>
  <c r="B847" i="1" s="1"/>
  <c r="B846" i="1" s="1"/>
  <c r="AE847" i="1"/>
  <c r="AE846" i="1" s="1"/>
  <c r="AD847" i="1"/>
  <c r="AD846" i="1" s="1"/>
  <c r="AC847" i="1"/>
  <c r="AC846" i="1" s="1"/>
  <c r="AA847" i="1"/>
  <c r="AA846" i="1" s="1"/>
  <c r="Z847" i="1"/>
  <c r="Z846" i="1" s="1"/>
  <c r="W847" i="1"/>
  <c r="W846" i="1" s="1"/>
  <c r="V847" i="1"/>
  <c r="V846" i="1" s="1"/>
  <c r="U847" i="1"/>
  <c r="T847" i="1"/>
  <c r="T846" i="1" s="1"/>
  <c r="S847" i="1"/>
  <c r="S846" i="1" s="1"/>
  <c r="R847" i="1"/>
  <c r="R846" i="1" s="1"/>
  <c r="Q847" i="1"/>
  <c r="Q846" i="1" s="1"/>
  <c r="P847" i="1"/>
  <c r="P846" i="1" s="1"/>
  <c r="O847" i="1"/>
  <c r="O846" i="1" s="1"/>
  <c r="N847" i="1"/>
  <c r="N846" i="1" s="1"/>
  <c r="M847" i="1"/>
  <c r="M846" i="1" s="1"/>
  <c r="L847" i="1"/>
  <c r="L846" i="1" s="1"/>
  <c r="K847" i="1"/>
  <c r="K846" i="1" s="1"/>
  <c r="J847" i="1"/>
  <c r="J846" i="1" s="1"/>
  <c r="I847" i="1"/>
  <c r="I846" i="1" s="1"/>
  <c r="H847" i="1"/>
  <c r="H846" i="1" s="1"/>
  <c r="D847" i="1"/>
  <c r="D846" i="1" s="1"/>
  <c r="AB846" i="1"/>
  <c r="Y846" i="1"/>
  <c r="X846" i="1"/>
  <c r="U846" i="1"/>
  <c r="E842" i="1"/>
  <c r="D842" i="1"/>
  <c r="C842" i="1"/>
  <c r="B842" i="1"/>
  <c r="E841" i="1"/>
  <c r="D841" i="1"/>
  <c r="C841" i="1"/>
  <c r="B841" i="1"/>
  <c r="E840" i="1"/>
  <c r="E839" i="1" s="1"/>
  <c r="E838" i="1" s="1"/>
  <c r="D840" i="1"/>
  <c r="C840" i="1"/>
  <c r="C839" i="1" s="1"/>
  <c r="C838" i="1" s="1"/>
  <c r="B840" i="1"/>
  <c r="AE839" i="1"/>
  <c r="AE838" i="1" s="1"/>
  <c r="AD839" i="1"/>
  <c r="AD838" i="1"/>
  <c r="B837" i="1"/>
  <c r="B835" i="1" s="1"/>
  <c r="B834" i="1" s="1"/>
  <c r="AD835" i="1"/>
  <c r="AD834" i="1" s="1"/>
  <c r="C833" i="1"/>
  <c r="C831" i="1" s="1"/>
  <c r="B833" i="1"/>
  <c r="AD831" i="1"/>
  <c r="AD830" i="1" s="1"/>
  <c r="B831" i="1"/>
  <c r="B830" i="1" s="1"/>
  <c r="C830" i="1"/>
  <c r="C829" i="1"/>
  <c r="C827" i="1" s="1"/>
  <c r="B829" i="1"/>
  <c r="B827" i="1" s="1"/>
  <c r="B826" i="1" s="1"/>
  <c r="AD827" i="1"/>
  <c r="AD826" i="1" s="1"/>
  <c r="C826" i="1"/>
  <c r="AE825" i="1"/>
  <c r="E825" i="1"/>
  <c r="D825" i="1"/>
  <c r="E816" i="1"/>
  <c r="D816" i="1"/>
  <c r="C816" i="1"/>
  <c r="B816" i="1"/>
  <c r="AE814" i="1"/>
  <c r="AC814" i="1"/>
  <c r="R814" i="1"/>
  <c r="H814" i="1"/>
  <c r="E814" i="1"/>
  <c r="E812" i="1"/>
  <c r="D812" i="1"/>
  <c r="D810" i="1" s="1"/>
  <c r="D809" i="1" s="1"/>
  <c r="C812" i="1"/>
  <c r="C810" i="1" s="1"/>
  <c r="C809" i="1" s="1"/>
  <c r="B812" i="1"/>
  <c r="E811" i="1"/>
  <c r="B811" i="1"/>
  <c r="AE810" i="1"/>
  <c r="AE809" i="1" s="1"/>
  <c r="AD810" i="1"/>
  <c r="AD809" i="1" s="1"/>
  <c r="AC810" i="1"/>
  <c r="AC809" i="1" s="1"/>
  <c r="AB810" i="1"/>
  <c r="AB809" i="1" s="1"/>
  <c r="AA810" i="1"/>
  <c r="AA809" i="1" s="1"/>
  <c r="Z810" i="1"/>
  <c r="Z809" i="1" s="1"/>
  <c r="Y810" i="1"/>
  <c r="Y809" i="1" s="1"/>
  <c r="X810" i="1"/>
  <c r="X809" i="1" s="1"/>
  <c r="W810" i="1"/>
  <c r="W809" i="1" s="1"/>
  <c r="V810" i="1"/>
  <c r="V809" i="1" s="1"/>
  <c r="U810" i="1"/>
  <c r="U809" i="1" s="1"/>
  <c r="T810" i="1"/>
  <c r="T809" i="1" s="1"/>
  <c r="S810" i="1"/>
  <c r="S809" i="1" s="1"/>
  <c r="R810" i="1"/>
  <c r="R809" i="1" s="1"/>
  <c r="Q810" i="1"/>
  <c r="Q809" i="1" s="1"/>
  <c r="P810" i="1"/>
  <c r="P809" i="1" s="1"/>
  <c r="O810" i="1"/>
  <c r="O809" i="1" s="1"/>
  <c r="N810" i="1"/>
  <c r="N809" i="1" s="1"/>
  <c r="M810" i="1"/>
  <c r="M809" i="1" s="1"/>
  <c r="L810" i="1"/>
  <c r="L809" i="1" s="1"/>
  <c r="K810" i="1"/>
  <c r="K809" i="1" s="1"/>
  <c r="J810" i="1"/>
  <c r="J809" i="1" s="1"/>
  <c r="I810" i="1"/>
  <c r="I809" i="1" s="1"/>
  <c r="H810" i="1"/>
  <c r="H809" i="1" s="1"/>
  <c r="E808" i="1"/>
  <c r="E807" i="1"/>
  <c r="D807" i="1"/>
  <c r="C807" i="1"/>
  <c r="C805" i="1" s="1"/>
  <c r="C804" i="1" s="1"/>
  <c r="B807" i="1"/>
  <c r="B805" i="1" s="1"/>
  <c r="B804" i="1" s="1"/>
  <c r="E806" i="1"/>
  <c r="E805" i="1" s="1"/>
  <c r="AE805" i="1"/>
  <c r="AE804" i="1" s="1"/>
  <c r="AD805" i="1"/>
  <c r="AD804" i="1" s="1"/>
  <c r="AC805" i="1"/>
  <c r="AC804" i="1" s="1"/>
  <c r="AB805" i="1"/>
  <c r="AB804" i="1" s="1"/>
  <c r="AA805" i="1"/>
  <c r="AA804" i="1" s="1"/>
  <c r="Z805" i="1"/>
  <c r="Z804" i="1" s="1"/>
  <c r="Y805" i="1"/>
  <c r="Y804" i="1" s="1"/>
  <c r="X805" i="1"/>
  <c r="X804" i="1" s="1"/>
  <c r="W805" i="1"/>
  <c r="W804" i="1" s="1"/>
  <c r="V805" i="1"/>
  <c r="V804" i="1" s="1"/>
  <c r="U805" i="1"/>
  <c r="U804" i="1" s="1"/>
  <c r="T805" i="1"/>
  <c r="T804" i="1" s="1"/>
  <c r="S805" i="1"/>
  <c r="S804" i="1" s="1"/>
  <c r="R805" i="1"/>
  <c r="R804" i="1" s="1"/>
  <c r="Q805" i="1"/>
  <c r="Q804" i="1" s="1"/>
  <c r="P805" i="1"/>
  <c r="P804" i="1" s="1"/>
  <c r="O805" i="1"/>
  <c r="O804" i="1" s="1"/>
  <c r="N805" i="1"/>
  <c r="N804" i="1" s="1"/>
  <c r="M805" i="1"/>
  <c r="M804" i="1" s="1"/>
  <c r="L805" i="1"/>
  <c r="L804" i="1" s="1"/>
  <c r="K805" i="1"/>
  <c r="K804" i="1" s="1"/>
  <c r="J805" i="1"/>
  <c r="J804" i="1" s="1"/>
  <c r="I805" i="1"/>
  <c r="I804" i="1" s="1"/>
  <c r="H805" i="1"/>
  <c r="H804" i="1" s="1"/>
  <c r="D805" i="1"/>
  <c r="D804" i="1" s="1"/>
  <c r="E803" i="1"/>
  <c r="E802" i="1"/>
  <c r="D802" i="1"/>
  <c r="C802" i="1"/>
  <c r="C800" i="1" s="1"/>
  <c r="C799" i="1" s="1"/>
  <c r="B802" i="1"/>
  <c r="B800" i="1" s="1"/>
  <c r="E801" i="1"/>
  <c r="AE800" i="1"/>
  <c r="AE799" i="1" s="1"/>
  <c r="AD800" i="1"/>
  <c r="AC800" i="1"/>
  <c r="AC799" i="1" s="1"/>
  <c r="AB800" i="1"/>
  <c r="AB799" i="1" s="1"/>
  <c r="AA800" i="1"/>
  <c r="AA799" i="1" s="1"/>
  <c r="Z800" i="1"/>
  <c r="Z799" i="1" s="1"/>
  <c r="Y800" i="1"/>
  <c r="Y799" i="1" s="1"/>
  <c r="X800" i="1"/>
  <c r="X799" i="1" s="1"/>
  <c r="W800" i="1"/>
  <c r="W799" i="1" s="1"/>
  <c r="V800" i="1"/>
  <c r="V799" i="1" s="1"/>
  <c r="U800" i="1"/>
  <c r="U799" i="1" s="1"/>
  <c r="T800" i="1"/>
  <c r="T799" i="1" s="1"/>
  <c r="S800" i="1"/>
  <c r="S799" i="1" s="1"/>
  <c r="R800" i="1"/>
  <c r="R799" i="1" s="1"/>
  <c r="Q800" i="1"/>
  <c r="Q799" i="1" s="1"/>
  <c r="P800" i="1"/>
  <c r="P799" i="1" s="1"/>
  <c r="O800" i="1"/>
  <c r="O799" i="1" s="1"/>
  <c r="N800" i="1"/>
  <c r="N799" i="1" s="1"/>
  <c r="M800" i="1"/>
  <c r="M799" i="1" s="1"/>
  <c r="L800" i="1"/>
  <c r="L799" i="1" s="1"/>
  <c r="K800" i="1"/>
  <c r="K799" i="1" s="1"/>
  <c r="J800" i="1"/>
  <c r="J799" i="1" s="1"/>
  <c r="I800" i="1"/>
  <c r="I799" i="1" s="1"/>
  <c r="H800" i="1"/>
  <c r="H799" i="1" s="1"/>
  <c r="D800" i="1"/>
  <c r="D799" i="1" s="1"/>
  <c r="AD799" i="1"/>
  <c r="E797" i="1"/>
  <c r="D797" i="1"/>
  <c r="C797" i="1"/>
  <c r="B797" i="1"/>
  <c r="G794" i="1"/>
  <c r="F794" i="1"/>
  <c r="E793" i="1"/>
  <c r="D793" i="1"/>
  <c r="C793" i="1"/>
  <c r="B793" i="1"/>
  <c r="G790" i="1"/>
  <c r="F790" i="1"/>
  <c r="E789" i="1"/>
  <c r="D789" i="1"/>
  <c r="C789" i="1"/>
  <c r="B789" i="1"/>
  <c r="E788" i="1"/>
  <c r="D788" i="1"/>
  <c r="D786" i="1" s="1"/>
  <c r="C788" i="1"/>
  <c r="C786" i="1" s="1"/>
  <c r="B788" i="1"/>
  <c r="B786" i="1" s="1"/>
  <c r="AE786" i="1"/>
  <c r="AD786" i="1"/>
  <c r="AC786" i="1"/>
  <c r="Y786" i="1"/>
  <c r="X786" i="1"/>
  <c r="S786" i="1"/>
  <c r="R786" i="1"/>
  <c r="D1054" i="1"/>
  <c r="V781" i="1"/>
  <c r="E785" i="1"/>
  <c r="D785" i="1"/>
  <c r="C785" i="1"/>
  <c r="B785" i="1"/>
  <c r="E784" i="1"/>
  <c r="D784" i="1"/>
  <c r="C784" i="1"/>
  <c r="B784" i="1"/>
  <c r="E783" i="1"/>
  <c r="D783" i="1"/>
  <c r="C783" i="1"/>
  <c r="B783" i="1"/>
  <c r="B782" i="1" s="1"/>
  <c r="AA781" i="1"/>
  <c r="Z781" i="1"/>
  <c r="Y781" i="1"/>
  <c r="U781" i="1"/>
  <c r="T781" i="1"/>
  <c r="AE781" i="1"/>
  <c r="W781" i="1"/>
  <c r="E779" i="1"/>
  <c r="E777" i="1" s="1"/>
  <c r="D779" i="1"/>
  <c r="D777" i="1" s="1"/>
  <c r="D776" i="1" s="1"/>
  <c r="D775" i="1" s="1"/>
  <c r="D774" i="1" s="1"/>
  <c r="C779" i="1"/>
  <c r="C777" i="1" s="1"/>
  <c r="C776" i="1" s="1"/>
  <c r="C775" i="1" s="1"/>
  <c r="C774" i="1" s="1"/>
  <c r="AE777" i="1"/>
  <c r="AE776" i="1" s="1"/>
  <c r="AE775" i="1" s="1"/>
  <c r="AE774" i="1" s="1"/>
  <c r="AD777" i="1"/>
  <c r="AD776" i="1" s="1"/>
  <c r="AD775" i="1" s="1"/>
  <c r="AD774" i="1" s="1"/>
  <c r="AC777" i="1"/>
  <c r="AC776" i="1" s="1"/>
  <c r="AC775" i="1" s="1"/>
  <c r="AC774" i="1" s="1"/>
  <c r="AB777" i="1"/>
  <c r="AB776" i="1" s="1"/>
  <c r="AB775" i="1" s="1"/>
  <c r="AB774" i="1" s="1"/>
  <c r="AA777" i="1"/>
  <c r="AA776" i="1" s="1"/>
  <c r="AA775" i="1" s="1"/>
  <c r="AA774" i="1" s="1"/>
  <c r="Z777" i="1"/>
  <c r="Z776" i="1" s="1"/>
  <c r="Z775" i="1" s="1"/>
  <c r="Z774" i="1" s="1"/>
  <c r="Y777" i="1"/>
  <c r="Y776" i="1" s="1"/>
  <c r="Y775" i="1" s="1"/>
  <c r="Y774" i="1" s="1"/>
  <c r="X777" i="1"/>
  <c r="X776" i="1" s="1"/>
  <c r="X775" i="1" s="1"/>
  <c r="X774" i="1" s="1"/>
  <c r="W777" i="1"/>
  <c r="W776" i="1" s="1"/>
  <c r="W775" i="1" s="1"/>
  <c r="W774" i="1" s="1"/>
  <c r="V777" i="1"/>
  <c r="V776" i="1" s="1"/>
  <c r="V775" i="1" s="1"/>
  <c r="V774" i="1" s="1"/>
  <c r="U777" i="1"/>
  <c r="U776" i="1" s="1"/>
  <c r="U775" i="1" s="1"/>
  <c r="U774" i="1" s="1"/>
  <c r="T777" i="1"/>
  <c r="T776" i="1" s="1"/>
  <c r="T775" i="1" s="1"/>
  <c r="T774" i="1" s="1"/>
  <c r="S777" i="1"/>
  <c r="S776" i="1" s="1"/>
  <c r="S775" i="1" s="1"/>
  <c r="S774" i="1" s="1"/>
  <c r="R777" i="1"/>
  <c r="R776" i="1" s="1"/>
  <c r="R775" i="1" s="1"/>
  <c r="R774" i="1" s="1"/>
  <c r="Q777" i="1"/>
  <c r="Q776" i="1" s="1"/>
  <c r="Q775" i="1" s="1"/>
  <c r="Q774" i="1" s="1"/>
  <c r="P777" i="1"/>
  <c r="P776" i="1" s="1"/>
  <c r="P775" i="1" s="1"/>
  <c r="P774" i="1" s="1"/>
  <c r="O777" i="1"/>
  <c r="O776" i="1" s="1"/>
  <c r="O775" i="1" s="1"/>
  <c r="O774" i="1" s="1"/>
  <c r="N777" i="1"/>
  <c r="N776" i="1" s="1"/>
  <c r="N775" i="1" s="1"/>
  <c r="N774" i="1" s="1"/>
  <c r="M777" i="1"/>
  <c r="M776" i="1" s="1"/>
  <c r="M775" i="1" s="1"/>
  <c r="M774" i="1" s="1"/>
  <c r="L777" i="1"/>
  <c r="L776" i="1" s="1"/>
  <c r="L775" i="1" s="1"/>
  <c r="L774" i="1" s="1"/>
  <c r="K777" i="1"/>
  <c r="K776" i="1" s="1"/>
  <c r="K775" i="1" s="1"/>
  <c r="K774" i="1" s="1"/>
  <c r="J777" i="1"/>
  <c r="J776" i="1" s="1"/>
  <c r="J775" i="1" s="1"/>
  <c r="J774" i="1" s="1"/>
  <c r="I777" i="1"/>
  <c r="H777" i="1"/>
  <c r="H776" i="1" s="1"/>
  <c r="I776" i="1"/>
  <c r="I775" i="1" s="1"/>
  <c r="I774" i="1" s="1"/>
  <c r="AB772" i="1"/>
  <c r="AA772" i="1"/>
  <c r="Z772" i="1"/>
  <c r="Y772" i="1"/>
  <c r="X772" i="1"/>
  <c r="W772" i="1"/>
  <c r="V772" i="1"/>
  <c r="U772" i="1"/>
  <c r="T772" i="1"/>
  <c r="S772" i="1"/>
  <c r="R772" i="1"/>
  <c r="C772" i="1" s="1"/>
  <c r="E772" i="1"/>
  <c r="C766" i="1"/>
  <c r="B766" i="1"/>
  <c r="C765" i="1"/>
  <c r="B765" i="1"/>
  <c r="X764" i="1"/>
  <c r="J764" i="1"/>
  <c r="C764" i="1"/>
  <c r="B764" i="1"/>
  <c r="X763" i="1"/>
  <c r="J763" i="1"/>
  <c r="C763" i="1"/>
  <c r="B763" i="1"/>
  <c r="E759" i="1"/>
  <c r="D759" i="1"/>
  <c r="C759" i="1"/>
  <c r="C758" i="1" s="1"/>
  <c r="C757" i="1" s="1"/>
  <c r="B759" i="1"/>
  <c r="AE758" i="1"/>
  <c r="AD758" i="1"/>
  <c r="AC758" i="1"/>
  <c r="AB758" i="1"/>
  <c r="AA758" i="1"/>
  <c r="Z758" i="1"/>
  <c r="Y758" i="1"/>
  <c r="Y757" i="1" s="1"/>
  <c r="X758" i="1"/>
  <c r="W758" i="1"/>
  <c r="W757" i="1" s="1"/>
  <c r="V758" i="1"/>
  <c r="V757" i="1" s="1"/>
  <c r="U758" i="1"/>
  <c r="T758" i="1"/>
  <c r="S758" i="1"/>
  <c r="R758" i="1"/>
  <c r="Q758" i="1"/>
  <c r="P758" i="1"/>
  <c r="O758" i="1"/>
  <c r="O757" i="1" s="1"/>
  <c r="N758" i="1"/>
  <c r="N757" i="1" s="1"/>
  <c r="M758" i="1"/>
  <c r="L758" i="1"/>
  <c r="L757" i="1" s="1"/>
  <c r="K758" i="1"/>
  <c r="J758" i="1"/>
  <c r="I758" i="1"/>
  <c r="H758" i="1"/>
  <c r="E758" i="1"/>
  <c r="E756" i="1"/>
  <c r="AE755" i="1"/>
  <c r="E754" i="1"/>
  <c r="D754" i="1"/>
  <c r="C754" i="1"/>
  <c r="B754" i="1"/>
  <c r="E753" i="1"/>
  <c r="AD752" i="1"/>
  <c r="AD751" i="1" s="1"/>
  <c r="AC752" i="1"/>
  <c r="AC751" i="1" s="1"/>
  <c r="AB752" i="1"/>
  <c r="AB751" i="1" s="1"/>
  <c r="AA752" i="1"/>
  <c r="AA751" i="1" s="1"/>
  <c r="Z752" i="1"/>
  <c r="Z751" i="1" s="1"/>
  <c r="Y752" i="1"/>
  <c r="Y751" i="1" s="1"/>
  <c r="X752" i="1"/>
  <c r="X751" i="1" s="1"/>
  <c r="W752" i="1"/>
  <c r="W751" i="1" s="1"/>
  <c r="V752" i="1"/>
  <c r="V751" i="1" s="1"/>
  <c r="U752" i="1"/>
  <c r="U751" i="1" s="1"/>
  <c r="T752" i="1"/>
  <c r="T751" i="1" s="1"/>
  <c r="S752" i="1"/>
  <c r="S751" i="1" s="1"/>
  <c r="R752" i="1"/>
  <c r="R751" i="1" s="1"/>
  <c r="Q752" i="1"/>
  <c r="Q751" i="1" s="1"/>
  <c r="P752" i="1"/>
  <c r="P751" i="1" s="1"/>
  <c r="O752" i="1"/>
  <c r="O751" i="1" s="1"/>
  <c r="N752" i="1"/>
  <c r="N751" i="1" s="1"/>
  <c r="M752" i="1"/>
  <c r="M751" i="1" s="1"/>
  <c r="L752" i="1"/>
  <c r="L751" i="1" s="1"/>
  <c r="K752" i="1"/>
  <c r="K751" i="1" s="1"/>
  <c r="J752" i="1"/>
  <c r="J751" i="1" s="1"/>
  <c r="I752" i="1"/>
  <c r="I751" i="1" s="1"/>
  <c r="H752" i="1"/>
  <c r="H751" i="1" s="1"/>
  <c r="E750" i="1"/>
  <c r="E749" i="1"/>
  <c r="E748" i="1"/>
  <c r="D748" i="1"/>
  <c r="C748" i="1"/>
  <c r="B748" i="1"/>
  <c r="E747" i="1"/>
  <c r="D747" i="1"/>
  <c r="D746" i="1" s="1"/>
  <c r="D745" i="1" s="1"/>
  <c r="C747" i="1"/>
  <c r="C746" i="1" s="1"/>
  <c r="C745" i="1" s="1"/>
  <c r="B747" i="1"/>
  <c r="B746" i="1" s="1"/>
  <c r="B745" i="1" s="1"/>
  <c r="AE746" i="1"/>
  <c r="AE745" i="1" s="1"/>
  <c r="AD746" i="1"/>
  <c r="AD745" i="1" s="1"/>
  <c r="AC746" i="1"/>
  <c r="AC745" i="1" s="1"/>
  <c r="AB746" i="1"/>
  <c r="AB745" i="1" s="1"/>
  <c r="AA746" i="1"/>
  <c r="AA745" i="1" s="1"/>
  <c r="Z746" i="1"/>
  <c r="Z745" i="1" s="1"/>
  <c r="Y746" i="1"/>
  <c r="Y745" i="1" s="1"/>
  <c r="X746" i="1"/>
  <c r="X745" i="1" s="1"/>
  <c r="W746" i="1"/>
  <c r="W745" i="1" s="1"/>
  <c r="V746" i="1"/>
  <c r="V745" i="1" s="1"/>
  <c r="U746" i="1"/>
  <c r="U745" i="1" s="1"/>
  <c r="T746" i="1"/>
  <c r="T745" i="1" s="1"/>
  <c r="S746" i="1"/>
  <c r="S745" i="1" s="1"/>
  <c r="R746" i="1"/>
  <c r="R745" i="1" s="1"/>
  <c r="Q746" i="1"/>
  <c r="Q745" i="1" s="1"/>
  <c r="P746" i="1"/>
  <c r="P745" i="1" s="1"/>
  <c r="O746" i="1"/>
  <c r="O745" i="1" s="1"/>
  <c r="N746" i="1"/>
  <c r="N745" i="1" s="1"/>
  <c r="M746" i="1"/>
  <c r="M745" i="1" s="1"/>
  <c r="L746" i="1"/>
  <c r="L745" i="1" s="1"/>
  <c r="K746" i="1"/>
  <c r="K745" i="1" s="1"/>
  <c r="J746" i="1"/>
  <c r="J745" i="1" s="1"/>
  <c r="I746" i="1"/>
  <c r="I745" i="1" s="1"/>
  <c r="H746" i="1"/>
  <c r="H745" i="1" s="1"/>
  <c r="B743" i="1"/>
  <c r="E741" i="1"/>
  <c r="D741" i="1"/>
  <c r="D739" i="1" s="1"/>
  <c r="D738" i="1" s="1"/>
  <c r="C741" i="1"/>
  <c r="C739" i="1" s="1"/>
  <c r="C738" i="1" s="1"/>
  <c r="B741" i="1"/>
  <c r="B739" i="1" s="1"/>
  <c r="B738" i="1" s="1"/>
  <c r="AD739" i="1"/>
  <c r="AD738" i="1" s="1"/>
  <c r="Y739" i="1"/>
  <c r="Y738" i="1" s="1"/>
  <c r="X739" i="1"/>
  <c r="X738" i="1" s="1"/>
  <c r="E737" i="1"/>
  <c r="D737" i="1"/>
  <c r="C737" i="1"/>
  <c r="B737" i="1"/>
  <c r="AD733" i="1"/>
  <c r="AB733" i="1"/>
  <c r="AA733" i="1"/>
  <c r="Z733" i="1"/>
  <c r="Y733" i="1"/>
  <c r="X733" i="1"/>
  <c r="W733" i="1"/>
  <c r="V733" i="1"/>
  <c r="U733" i="1"/>
  <c r="T733" i="1"/>
  <c r="S733" i="1"/>
  <c r="R733" i="1"/>
  <c r="E733" i="1"/>
  <c r="D733" i="1"/>
  <c r="D732" i="1" s="1"/>
  <c r="C733" i="1"/>
  <c r="C732" i="1" s="1"/>
  <c r="B733" i="1"/>
  <c r="B732" i="1" s="1"/>
  <c r="AD732" i="1"/>
  <c r="AB732" i="1"/>
  <c r="AA732" i="1"/>
  <c r="Z732" i="1"/>
  <c r="Y732" i="1"/>
  <c r="X732" i="1"/>
  <c r="W732" i="1"/>
  <c r="V732" i="1"/>
  <c r="U732" i="1"/>
  <c r="T732" i="1"/>
  <c r="S732" i="1"/>
  <c r="R732" i="1"/>
  <c r="B731" i="1"/>
  <c r="B727" i="1" s="1"/>
  <c r="B726" i="1" s="1"/>
  <c r="X727" i="1"/>
  <c r="X726" i="1" s="1"/>
  <c r="E725" i="1"/>
  <c r="E724" i="1"/>
  <c r="E723" i="1"/>
  <c r="D723" i="1"/>
  <c r="D721" i="1" s="1"/>
  <c r="D720" i="1" s="1"/>
  <c r="C723" i="1"/>
  <c r="C721" i="1" s="1"/>
  <c r="C720" i="1" s="1"/>
  <c r="B723" i="1"/>
  <c r="E722" i="1"/>
  <c r="B722" i="1"/>
  <c r="AE721" i="1"/>
  <c r="AE720" i="1" s="1"/>
  <c r="AE719" i="1" s="1"/>
  <c r="AD721" i="1"/>
  <c r="AD720" i="1" s="1"/>
  <c r="AC721" i="1"/>
  <c r="AC720" i="1" s="1"/>
  <c r="AC719" i="1" s="1"/>
  <c r="AB721" i="1"/>
  <c r="AB720" i="1" s="1"/>
  <c r="AA721" i="1"/>
  <c r="AA720" i="1" s="1"/>
  <c r="Z721" i="1"/>
  <c r="Z720" i="1" s="1"/>
  <c r="Y721" i="1"/>
  <c r="Y720" i="1" s="1"/>
  <c r="X721" i="1"/>
  <c r="X720" i="1" s="1"/>
  <c r="W721" i="1"/>
  <c r="W720" i="1" s="1"/>
  <c r="V721" i="1"/>
  <c r="V720" i="1" s="1"/>
  <c r="U721" i="1"/>
  <c r="U720" i="1" s="1"/>
  <c r="T721" i="1"/>
  <c r="T720" i="1" s="1"/>
  <c r="S721" i="1"/>
  <c r="S720" i="1" s="1"/>
  <c r="R721" i="1"/>
  <c r="R720" i="1" s="1"/>
  <c r="Q721" i="1"/>
  <c r="Q720" i="1" s="1"/>
  <c r="Q719" i="1" s="1"/>
  <c r="P721" i="1"/>
  <c r="P720" i="1" s="1"/>
  <c r="P719" i="1" s="1"/>
  <c r="O721" i="1"/>
  <c r="O720" i="1" s="1"/>
  <c r="O719" i="1" s="1"/>
  <c r="N721" i="1"/>
  <c r="N720" i="1" s="1"/>
  <c r="N719" i="1" s="1"/>
  <c r="M721" i="1"/>
  <c r="M720" i="1" s="1"/>
  <c r="M719" i="1" s="1"/>
  <c r="L721" i="1"/>
  <c r="L720" i="1" s="1"/>
  <c r="L719" i="1" s="1"/>
  <c r="K721" i="1"/>
  <c r="K720" i="1" s="1"/>
  <c r="K719" i="1" s="1"/>
  <c r="J721" i="1"/>
  <c r="J720" i="1" s="1"/>
  <c r="J719" i="1" s="1"/>
  <c r="I721" i="1"/>
  <c r="I720" i="1" s="1"/>
  <c r="I719" i="1" s="1"/>
  <c r="H721" i="1"/>
  <c r="H720" i="1" s="1"/>
  <c r="H719" i="1" s="1"/>
  <c r="E721" i="1"/>
  <c r="E720" i="1" s="1"/>
  <c r="E718" i="1"/>
  <c r="B718" i="1"/>
  <c r="E717" i="1"/>
  <c r="B717" i="1"/>
  <c r="E716" i="1"/>
  <c r="C716" i="1"/>
  <c r="B716" i="1"/>
  <c r="E715" i="1"/>
  <c r="C715" i="1"/>
  <c r="B715" i="1"/>
  <c r="AD714" i="1"/>
  <c r="AD713" i="1" s="1"/>
  <c r="AB714" i="1"/>
  <c r="Z714" i="1"/>
  <c r="Z713" i="1" s="1"/>
  <c r="X714" i="1"/>
  <c r="X713" i="1" s="1"/>
  <c r="V714" i="1"/>
  <c r="V713" i="1" s="1"/>
  <c r="T714" i="1"/>
  <c r="T713" i="1" s="1"/>
  <c r="R714" i="1"/>
  <c r="R713" i="1" s="1"/>
  <c r="P714" i="1"/>
  <c r="P713" i="1" s="1"/>
  <c r="O714" i="1"/>
  <c r="O713" i="1" s="1"/>
  <c r="N714" i="1"/>
  <c r="N713" i="1" s="1"/>
  <c r="M714" i="1"/>
  <c r="M713" i="1" s="1"/>
  <c r="L714" i="1"/>
  <c r="L713" i="1" s="1"/>
  <c r="K714" i="1"/>
  <c r="K713" i="1" s="1"/>
  <c r="J714" i="1"/>
  <c r="J713" i="1" s="1"/>
  <c r="I714" i="1"/>
  <c r="I713" i="1" s="1"/>
  <c r="H714" i="1"/>
  <c r="H713" i="1" s="1"/>
  <c r="G714" i="1"/>
  <c r="G713" i="1" s="1"/>
  <c r="F714" i="1"/>
  <c r="F713" i="1" s="1"/>
  <c r="D714" i="1"/>
  <c r="D713" i="1" s="1"/>
  <c r="AE713" i="1"/>
  <c r="AC713" i="1"/>
  <c r="AB713" i="1"/>
  <c r="AA713" i="1"/>
  <c r="Y713" i="1"/>
  <c r="W713" i="1"/>
  <c r="U713" i="1"/>
  <c r="S713" i="1"/>
  <c r="Q713" i="1"/>
  <c r="E712" i="1"/>
  <c r="E711" i="1"/>
  <c r="E710" i="1"/>
  <c r="D710" i="1"/>
  <c r="D708" i="1" s="1"/>
  <c r="D707" i="1" s="1"/>
  <c r="C710" i="1"/>
  <c r="C708" i="1" s="1"/>
  <c r="C707" i="1" s="1"/>
  <c r="B710" i="1"/>
  <c r="B708" i="1" s="1"/>
  <c r="B707" i="1" s="1"/>
  <c r="E709" i="1"/>
  <c r="AE708" i="1"/>
  <c r="AE707" i="1" s="1"/>
  <c r="AD708" i="1"/>
  <c r="AD707" i="1" s="1"/>
  <c r="AC708" i="1"/>
  <c r="AC707" i="1" s="1"/>
  <c r="AB708" i="1"/>
  <c r="AB707" i="1" s="1"/>
  <c r="AA708" i="1"/>
  <c r="AA707" i="1" s="1"/>
  <c r="Z708" i="1"/>
  <c r="Z707" i="1" s="1"/>
  <c r="Y708" i="1"/>
  <c r="Y707" i="1" s="1"/>
  <c r="X708" i="1"/>
  <c r="X707" i="1" s="1"/>
  <c r="W708" i="1"/>
  <c r="W707" i="1" s="1"/>
  <c r="V708" i="1"/>
  <c r="V707" i="1" s="1"/>
  <c r="U708" i="1"/>
  <c r="U707" i="1" s="1"/>
  <c r="T708" i="1"/>
  <c r="T707" i="1" s="1"/>
  <c r="S708" i="1"/>
  <c r="S707" i="1" s="1"/>
  <c r="R708" i="1"/>
  <c r="R707" i="1" s="1"/>
  <c r="Q708" i="1"/>
  <c r="Q707" i="1" s="1"/>
  <c r="P708" i="1"/>
  <c r="P707" i="1" s="1"/>
  <c r="O708" i="1"/>
  <c r="O707" i="1" s="1"/>
  <c r="N708" i="1"/>
  <c r="N707" i="1" s="1"/>
  <c r="M708" i="1"/>
  <c r="L708" i="1"/>
  <c r="L707" i="1" s="1"/>
  <c r="K708" i="1"/>
  <c r="K707" i="1" s="1"/>
  <c r="J708" i="1"/>
  <c r="J707" i="1" s="1"/>
  <c r="I708" i="1"/>
  <c r="I707" i="1" s="1"/>
  <c r="H708" i="1"/>
  <c r="H707" i="1" s="1"/>
  <c r="E706" i="1"/>
  <c r="E705" i="1"/>
  <c r="E704" i="1"/>
  <c r="D704" i="1"/>
  <c r="C704" i="1"/>
  <c r="B704" i="1"/>
  <c r="E703" i="1"/>
  <c r="D703" i="1"/>
  <c r="C703" i="1"/>
  <c r="B703" i="1"/>
  <c r="AE702" i="1"/>
  <c r="AE701" i="1" s="1"/>
  <c r="AD702" i="1"/>
  <c r="AB702" i="1"/>
  <c r="AB701" i="1" s="1"/>
  <c r="AA702" i="1"/>
  <c r="AA701" i="1" s="1"/>
  <c r="Z702" i="1"/>
  <c r="Z701" i="1" s="1"/>
  <c r="X702" i="1"/>
  <c r="X701" i="1" s="1"/>
  <c r="V702" i="1"/>
  <c r="V701" i="1" s="1"/>
  <c r="T702" i="1"/>
  <c r="T701" i="1" s="1"/>
  <c r="R702" i="1"/>
  <c r="R701" i="1" s="1"/>
  <c r="P702" i="1"/>
  <c r="P701" i="1" s="1"/>
  <c r="N702" i="1"/>
  <c r="N701" i="1" s="1"/>
  <c r="L702" i="1"/>
  <c r="L701" i="1" s="1"/>
  <c r="K702" i="1"/>
  <c r="K701" i="1" s="1"/>
  <c r="J702" i="1"/>
  <c r="J701" i="1" s="1"/>
  <c r="I702" i="1"/>
  <c r="H702" i="1"/>
  <c r="H701" i="1" s="1"/>
  <c r="C702" i="1"/>
  <c r="C701" i="1" s="1"/>
  <c r="AD701" i="1"/>
  <c r="AC701" i="1"/>
  <c r="Y701" i="1"/>
  <c r="W701" i="1"/>
  <c r="U701" i="1"/>
  <c r="S701" i="1"/>
  <c r="Q701" i="1"/>
  <c r="O701" i="1"/>
  <c r="M701" i="1"/>
  <c r="I701" i="1"/>
  <c r="AE698" i="1"/>
  <c r="E698" i="1" s="1"/>
  <c r="AD698" i="1"/>
  <c r="AB698" i="1"/>
  <c r="I698" i="1"/>
  <c r="H698" i="1"/>
  <c r="AE696" i="1"/>
  <c r="AD696" i="1"/>
  <c r="AC696" i="1"/>
  <c r="AA696" i="1"/>
  <c r="Y696" i="1"/>
  <c r="W696" i="1"/>
  <c r="U696" i="1"/>
  <c r="S696" i="1"/>
  <c r="Q696" i="1"/>
  <c r="O696" i="1"/>
  <c r="M696" i="1"/>
  <c r="K696" i="1"/>
  <c r="J696" i="1"/>
  <c r="I696" i="1"/>
  <c r="AD695" i="1"/>
  <c r="E691" i="1"/>
  <c r="E689" i="1" s="1"/>
  <c r="D691" i="1"/>
  <c r="D689" i="1" s="1"/>
  <c r="C691" i="1"/>
  <c r="B691" i="1"/>
  <c r="AA689" i="1"/>
  <c r="R689" i="1"/>
  <c r="R688" i="1" s="1"/>
  <c r="C689" i="1"/>
  <c r="B689" i="1"/>
  <c r="F688" i="1"/>
  <c r="E685" i="1"/>
  <c r="D685" i="1"/>
  <c r="D683" i="1" s="1"/>
  <c r="D682" i="1" s="1"/>
  <c r="C685" i="1"/>
  <c r="C683" i="1" s="1"/>
  <c r="C682" i="1" s="1"/>
  <c r="B685" i="1"/>
  <c r="B683" i="1" s="1"/>
  <c r="B682" i="1" s="1"/>
  <c r="AE683" i="1"/>
  <c r="AE682" i="1" s="1"/>
  <c r="AD683" i="1"/>
  <c r="AD682" i="1" s="1"/>
  <c r="C681" i="1"/>
  <c r="B681" i="1"/>
  <c r="C679" i="1"/>
  <c r="B679" i="1"/>
  <c r="B677" i="1" s="1"/>
  <c r="B676" i="1" s="1"/>
  <c r="AD677" i="1"/>
  <c r="AB677" i="1"/>
  <c r="AD676" i="1"/>
  <c r="E673" i="1"/>
  <c r="D673" i="1"/>
  <c r="C673" i="1"/>
  <c r="C671" i="1" s="1"/>
  <c r="B673" i="1"/>
  <c r="B671" i="1" s="1"/>
  <c r="B670" i="1" s="1"/>
  <c r="F670" i="1" s="1"/>
  <c r="AC671" i="1"/>
  <c r="AB671" i="1"/>
  <c r="E671" i="1"/>
  <c r="D671" i="1"/>
  <c r="E667" i="1"/>
  <c r="E665" i="1" s="1"/>
  <c r="D667" i="1"/>
  <c r="D665" i="1" s="1"/>
  <c r="C667" i="1"/>
  <c r="B667" i="1"/>
  <c r="B665" i="1" s="1"/>
  <c r="Y665" i="1"/>
  <c r="X665" i="1"/>
  <c r="X664" i="1" s="1"/>
  <c r="W665" i="1"/>
  <c r="W664" i="1" s="1"/>
  <c r="V665" i="1"/>
  <c r="V664" i="1" s="1"/>
  <c r="U665" i="1"/>
  <c r="U664" i="1" s="1"/>
  <c r="T665" i="1"/>
  <c r="T664" i="1" s="1"/>
  <c r="C665" i="1"/>
  <c r="C664" i="1" s="1"/>
  <c r="F664" i="1"/>
  <c r="E661" i="1"/>
  <c r="E659" i="1" s="1"/>
  <c r="D661" i="1"/>
  <c r="D659" i="1" s="1"/>
  <c r="D658" i="1" s="1"/>
  <c r="C661" i="1"/>
  <c r="B661" i="1"/>
  <c r="AA659" i="1"/>
  <c r="Z659" i="1"/>
  <c r="C659" i="1"/>
  <c r="C658" i="1" s="1"/>
  <c r="B659" i="1"/>
  <c r="B658" i="1" s="1"/>
  <c r="C655" i="1"/>
  <c r="C653" i="1" s="1"/>
  <c r="C652" i="1" s="1"/>
  <c r="B655" i="1"/>
  <c r="B654" i="1"/>
  <c r="AE653" i="1"/>
  <c r="AD653" i="1"/>
  <c r="AD652" i="1" s="1"/>
  <c r="AC653" i="1"/>
  <c r="AC652" i="1" s="1"/>
  <c r="AB653" i="1"/>
  <c r="AB652" i="1" s="1"/>
  <c r="AA653" i="1"/>
  <c r="AA652" i="1" s="1"/>
  <c r="Z653" i="1"/>
  <c r="Z652" i="1" s="1"/>
  <c r="Y653" i="1"/>
  <c r="Y652" i="1" s="1"/>
  <c r="X653" i="1"/>
  <c r="X652" i="1" s="1"/>
  <c r="W653" i="1"/>
  <c r="W652" i="1" s="1"/>
  <c r="V653" i="1"/>
  <c r="V652" i="1" s="1"/>
  <c r="U653" i="1"/>
  <c r="U652" i="1" s="1"/>
  <c r="T653" i="1"/>
  <c r="T652" i="1" s="1"/>
  <c r="S653" i="1"/>
  <c r="S652" i="1" s="1"/>
  <c r="R653" i="1"/>
  <c r="R652" i="1" s="1"/>
  <c r="Q653" i="1"/>
  <c r="Q652" i="1" s="1"/>
  <c r="P653" i="1"/>
  <c r="P652" i="1" s="1"/>
  <c r="O653" i="1"/>
  <c r="O652" i="1" s="1"/>
  <c r="N653" i="1"/>
  <c r="N652" i="1" s="1"/>
  <c r="M653" i="1"/>
  <c r="M652" i="1" s="1"/>
  <c r="L653" i="1"/>
  <c r="L652" i="1" s="1"/>
  <c r="K653" i="1"/>
  <c r="K652" i="1" s="1"/>
  <c r="J653" i="1"/>
  <c r="J652" i="1" s="1"/>
  <c r="I653" i="1"/>
  <c r="I652" i="1" s="1"/>
  <c r="H653" i="1"/>
  <c r="H652" i="1" s="1"/>
  <c r="G653" i="1"/>
  <c r="G652" i="1" s="1"/>
  <c r="F653" i="1"/>
  <c r="F652" i="1" s="1"/>
  <c r="E653" i="1"/>
  <c r="E652" i="1" s="1"/>
  <c r="D653" i="1"/>
  <c r="D652" i="1" s="1"/>
  <c r="AE652" i="1"/>
  <c r="E649" i="1"/>
  <c r="D649" i="1"/>
  <c r="D647" i="1" s="1"/>
  <c r="C649" i="1"/>
  <c r="C647" i="1" s="1"/>
  <c r="B649" i="1"/>
  <c r="B648" i="1"/>
  <c r="W647" i="1"/>
  <c r="V647" i="1"/>
  <c r="F646" i="1"/>
  <c r="E643" i="1"/>
  <c r="D643" i="1"/>
  <c r="C643" i="1"/>
  <c r="C641" i="1" s="1"/>
  <c r="C640" i="1" s="1"/>
  <c r="B643" i="1"/>
  <c r="B641" i="1" s="1"/>
  <c r="B640" i="1" s="1"/>
  <c r="E642" i="1"/>
  <c r="E641" i="1" s="1"/>
  <c r="E640" i="1" s="1"/>
  <c r="AE641" i="1"/>
  <c r="AE640" i="1" s="1"/>
  <c r="AD641" i="1"/>
  <c r="AD640" i="1" s="1"/>
  <c r="AC641" i="1"/>
  <c r="AC640" i="1" s="1"/>
  <c r="AB641" i="1"/>
  <c r="AB640" i="1" s="1"/>
  <c r="AA641" i="1"/>
  <c r="AA640" i="1" s="1"/>
  <c r="Z641" i="1"/>
  <c r="Z640" i="1" s="1"/>
  <c r="Y641" i="1"/>
  <c r="Y640" i="1" s="1"/>
  <c r="X641" i="1"/>
  <c r="X640" i="1" s="1"/>
  <c r="W641" i="1"/>
  <c r="W640" i="1" s="1"/>
  <c r="V641" i="1"/>
  <c r="V640" i="1" s="1"/>
  <c r="U641" i="1"/>
  <c r="U640" i="1" s="1"/>
  <c r="T641" i="1"/>
  <c r="T640" i="1" s="1"/>
  <c r="S641" i="1"/>
  <c r="S640" i="1" s="1"/>
  <c r="R641" i="1"/>
  <c r="R640" i="1" s="1"/>
  <c r="Q641" i="1"/>
  <c r="Q640" i="1" s="1"/>
  <c r="P641" i="1"/>
  <c r="P640" i="1" s="1"/>
  <c r="O641" i="1"/>
  <c r="O640" i="1" s="1"/>
  <c r="N641" i="1"/>
  <c r="N640" i="1" s="1"/>
  <c r="M641" i="1"/>
  <c r="M640" i="1" s="1"/>
  <c r="L641" i="1"/>
  <c r="L640" i="1" s="1"/>
  <c r="K641" i="1"/>
  <c r="K640" i="1" s="1"/>
  <c r="J641" i="1"/>
  <c r="J640" i="1" s="1"/>
  <c r="I641" i="1"/>
  <c r="I640" i="1" s="1"/>
  <c r="H641" i="1"/>
  <c r="H640" i="1" s="1"/>
  <c r="D641" i="1"/>
  <c r="D640" i="1" s="1"/>
  <c r="E637" i="1"/>
  <c r="C637" i="1"/>
  <c r="C635" i="1" s="1"/>
  <c r="C634" i="1" s="1"/>
  <c r="B637" i="1"/>
  <c r="B635" i="1" s="1"/>
  <c r="B634" i="1" s="1"/>
  <c r="E636" i="1"/>
  <c r="AE635" i="1"/>
  <c r="AE634" i="1" s="1"/>
  <c r="AD635" i="1"/>
  <c r="AD634" i="1" s="1"/>
  <c r="AC635" i="1"/>
  <c r="AC634" i="1" s="1"/>
  <c r="AB635" i="1"/>
  <c r="AB634" i="1" s="1"/>
  <c r="AA635" i="1"/>
  <c r="AA634" i="1" s="1"/>
  <c r="Z635" i="1"/>
  <c r="Z634" i="1" s="1"/>
  <c r="Y635" i="1"/>
  <c r="Y634" i="1" s="1"/>
  <c r="X635" i="1"/>
  <c r="X634" i="1" s="1"/>
  <c r="W635" i="1"/>
  <c r="W634" i="1" s="1"/>
  <c r="V635" i="1"/>
  <c r="V634" i="1" s="1"/>
  <c r="U635" i="1"/>
  <c r="U634" i="1" s="1"/>
  <c r="T635" i="1"/>
  <c r="T634" i="1" s="1"/>
  <c r="S635" i="1"/>
  <c r="S634" i="1" s="1"/>
  <c r="R635" i="1"/>
  <c r="R634" i="1" s="1"/>
  <c r="Q635" i="1"/>
  <c r="Q634" i="1" s="1"/>
  <c r="P635" i="1"/>
  <c r="P634" i="1" s="1"/>
  <c r="O635" i="1"/>
  <c r="O634" i="1" s="1"/>
  <c r="N635" i="1"/>
  <c r="N634" i="1" s="1"/>
  <c r="M635" i="1"/>
  <c r="M634" i="1" s="1"/>
  <c r="L635" i="1"/>
  <c r="L634" i="1" s="1"/>
  <c r="K635" i="1"/>
  <c r="K634" i="1" s="1"/>
  <c r="J635" i="1"/>
  <c r="J634" i="1" s="1"/>
  <c r="I635" i="1"/>
  <c r="I634" i="1" s="1"/>
  <c r="H635" i="1"/>
  <c r="H634" i="1" s="1"/>
  <c r="G635" i="1"/>
  <c r="D634" i="1"/>
  <c r="E630" i="1"/>
  <c r="D630" i="1"/>
  <c r="D628" i="1" s="1"/>
  <c r="D627" i="1" s="1"/>
  <c r="D626" i="1" s="1"/>
  <c r="C630" i="1"/>
  <c r="C628" i="1" s="1"/>
  <c r="B630" i="1"/>
  <c r="B628" i="1" s="1"/>
  <c r="B627" i="1" s="1"/>
  <c r="B626" i="1" s="1"/>
  <c r="E628" i="1"/>
  <c r="E627" i="1" s="1"/>
  <c r="E626" i="1" s="1"/>
  <c r="AE628" i="1"/>
  <c r="AE627" i="1" s="1"/>
  <c r="AE626" i="1" s="1"/>
  <c r="AD628" i="1"/>
  <c r="AD627" i="1" s="1"/>
  <c r="AD626" i="1" s="1"/>
  <c r="AC628" i="1"/>
  <c r="AC627" i="1" s="1"/>
  <c r="AC626" i="1" s="1"/>
  <c r="AB628" i="1"/>
  <c r="AB627" i="1" s="1"/>
  <c r="AB626" i="1" s="1"/>
  <c r="AA628" i="1"/>
  <c r="AA627" i="1" s="1"/>
  <c r="AA626" i="1" s="1"/>
  <c r="Z628" i="1"/>
  <c r="Z627" i="1" s="1"/>
  <c r="Z626" i="1" s="1"/>
  <c r="Y628" i="1"/>
  <c r="Y627" i="1" s="1"/>
  <c r="Y626" i="1" s="1"/>
  <c r="X628" i="1"/>
  <c r="X627" i="1" s="1"/>
  <c r="X626" i="1" s="1"/>
  <c r="W628" i="1"/>
  <c r="W627" i="1" s="1"/>
  <c r="W626" i="1" s="1"/>
  <c r="V628" i="1"/>
  <c r="V627" i="1" s="1"/>
  <c r="V626" i="1" s="1"/>
  <c r="U628" i="1"/>
  <c r="U627" i="1" s="1"/>
  <c r="U626" i="1" s="1"/>
  <c r="T628" i="1"/>
  <c r="T627" i="1" s="1"/>
  <c r="T626" i="1" s="1"/>
  <c r="S628" i="1"/>
  <c r="S627" i="1" s="1"/>
  <c r="S626" i="1" s="1"/>
  <c r="R628" i="1"/>
  <c r="R627" i="1" s="1"/>
  <c r="R626" i="1" s="1"/>
  <c r="Q628" i="1"/>
  <c r="Q627" i="1" s="1"/>
  <c r="Q626" i="1" s="1"/>
  <c r="P628" i="1"/>
  <c r="P627" i="1" s="1"/>
  <c r="P626" i="1" s="1"/>
  <c r="O628" i="1"/>
  <c r="O627" i="1" s="1"/>
  <c r="O626" i="1" s="1"/>
  <c r="N628" i="1"/>
  <c r="N627" i="1" s="1"/>
  <c r="N626" i="1" s="1"/>
  <c r="M628" i="1"/>
  <c r="M627" i="1" s="1"/>
  <c r="M626" i="1" s="1"/>
  <c r="L628" i="1"/>
  <c r="L627" i="1" s="1"/>
  <c r="L626" i="1" s="1"/>
  <c r="K628" i="1"/>
  <c r="K627" i="1" s="1"/>
  <c r="K626" i="1" s="1"/>
  <c r="J628" i="1"/>
  <c r="J627" i="1" s="1"/>
  <c r="J626" i="1" s="1"/>
  <c r="I628" i="1"/>
  <c r="I627" i="1" s="1"/>
  <c r="I626" i="1" s="1"/>
  <c r="H628" i="1"/>
  <c r="H627" i="1" s="1"/>
  <c r="H626" i="1" s="1"/>
  <c r="E622" i="1"/>
  <c r="D622" i="1"/>
  <c r="D620" i="1" s="1"/>
  <c r="D619" i="1" s="1"/>
  <c r="D618" i="1" s="1"/>
  <c r="D617" i="1" s="1"/>
  <c r="C622" i="1"/>
  <c r="C620" i="1" s="1"/>
  <c r="C619" i="1" s="1"/>
  <c r="C618" i="1" s="1"/>
  <c r="C617" i="1" s="1"/>
  <c r="B622" i="1"/>
  <c r="B620" i="1" s="1"/>
  <c r="B619" i="1" s="1"/>
  <c r="B618" i="1" s="1"/>
  <c r="B617" i="1" s="1"/>
  <c r="AD620" i="1"/>
  <c r="AD619" i="1" s="1"/>
  <c r="AD618" i="1" s="1"/>
  <c r="AD617" i="1" s="1"/>
  <c r="AC620" i="1"/>
  <c r="AC619" i="1" s="1"/>
  <c r="AC618" i="1" s="1"/>
  <c r="AC617" i="1" s="1"/>
  <c r="AB620" i="1"/>
  <c r="AB619" i="1" s="1"/>
  <c r="AB618" i="1" s="1"/>
  <c r="AB617" i="1" s="1"/>
  <c r="AA620" i="1"/>
  <c r="AA619" i="1" s="1"/>
  <c r="AA618" i="1" s="1"/>
  <c r="AA617" i="1" s="1"/>
  <c r="Z620" i="1"/>
  <c r="Z619" i="1" s="1"/>
  <c r="Z618" i="1" s="1"/>
  <c r="Z617" i="1" s="1"/>
  <c r="Y620" i="1"/>
  <c r="Y619" i="1" s="1"/>
  <c r="Y618" i="1" s="1"/>
  <c r="Y617" i="1" s="1"/>
  <c r="X620" i="1"/>
  <c r="X619" i="1" s="1"/>
  <c r="X618" i="1" s="1"/>
  <c r="X617" i="1" s="1"/>
  <c r="W620" i="1"/>
  <c r="W619" i="1" s="1"/>
  <c r="W618" i="1" s="1"/>
  <c r="W617" i="1" s="1"/>
  <c r="V620" i="1"/>
  <c r="V619" i="1" s="1"/>
  <c r="V618" i="1" s="1"/>
  <c r="V617" i="1" s="1"/>
  <c r="U620" i="1"/>
  <c r="U619" i="1" s="1"/>
  <c r="U618" i="1" s="1"/>
  <c r="U617" i="1" s="1"/>
  <c r="T620" i="1"/>
  <c r="T619" i="1" s="1"/>
  <c r="T618" i="1" s="1"/>
  <c r="T617" i="1" s="1"/>
  <c r="S620" i="1"/>
  <c r="S619" i="1" s="1"/>
  <c r="S618" i="1" s="1"/>
  <c r="S617" i="1" s="1"/>
  <c r="R620" i="1"/>
  <c r="R619" i="1" s="1"/>
  <c r="R618" i="1" s="1"/>
  <c r="R617" i="1" s="1"/>
  <c r="Q620" i="1"/>
  <c r="Q619" i="1" s="1"/>
  <c r="Q618" i="1" s="1"/>
  <c r="Q617" i="1" s="1"/>
  <c r="P620" i="1"/>
  <c r="P619" i="1" s="1"/>
  <c r="P618" i="1" s="1"/>
  <c r="P617" i="1" s="1"/>
  <c r="O620" i="1"/>
  <c r="O619" i="1" s="1"/>
  <c r="O618" i="1" s="1"/>
  <c r="O617" i="1" s="1"/>
  <c r="N620" i="1"/>
  <c r="N619" i="1" s="1"/>
  <c r="N618" i="1" s="1"/>
  <c r="N617" i="1" s="1"/>
  <c r="M620" i="1"/>
  <c r="M619" i="1" s="1"/>
  <c r="M618" i="1" s="1"/>
  <c r="M617" i="1" s="1"/>
  <c r="L620" i="1"/>
  <c r="L619" i="1" s="1"/>
  <c r="L618" i="1" s="1"/>
  <c r="L617" i="1" s="1"/>
  <c r="K620" i="1"/>
  <c r="K619" i="1" s="1"/>
  <c r="K618" i="1" s="1"/>
  <c r="K617" i="1" s="1"/>
  <c r="J620" i="1"/>
  <c r="J619" i="1" s="1"/>
  <c r="J618" i="1" s="1"/>
  <c r="J617" i="1" s="1"/>
  <c r="I620" i="1"/>
  <c r="I619" i="1" s="1"/>
  <c r="I618" i="1" s="1"/>
  <c r="I617" i="1" s="1"/>
  <c r="H620" i="1"/>
  <c r="H619" i="1" s="1"/>
  <c r="H618" i="1" s="1"/>
  <c r="H617" i="1" s="1"/>
  <c r="AE619" i="1"/>
  <c r="AE618" i="1" s="1"/>
  <c r="AE617" i="1" s="1"/>
  <c r="E614" i="1"/>
  <c r="C614" i="1"/>
  <c r="C612" i="1" s="1"/>
  <c r="C611" i="1" s="1"/>
  <c r="B614" i="1"/>
  <c r="B612" i="1" s="1"/>
  <c r="B611" i="1" s="1"/>
  <c r="AE612" i="1"/>
  <c r="AE611" i="1" s="1"/>
  <c r="AD612" i="1"/>
  <c r="AD611" i="1" s="1"/>
  <c r="AC612" i="1"/>
  <c r="AC611" i="1" s="1"/>
  <c r="AB612" i="1"/>
  <c r="AB611" i="1" s="1"/>
  <c r="AA612" i="1"/>
  <c r="AA611" i="1" s="1"/>
  <c r="Z612" i="1"/>
  <c r="Z611" i="1" s="1"/>
  <c r="Y612" i="1"/>
  <c r="Y611" i="1" s="1"/>
  <c r="X612" i="1"/>
  <c r="X611" i="1" s="1"/>
  <c r="W612" i="1"/>
  <c r="W611" i="1" s="1"/>
  <c r="V612" i="1"/>
  <c r="V611" i="1" s="1"/>
  <c r="U612" i="1"/>
  <c r="U611" i="1" s="1"/>
  <c r="T612" i="1"/>
  <c r="T611" i="1" s="1"/>
  <c r="S612" i="1"/>
  <c r="S611" i="1" s="1"/>
  <c r="R612" i="1"/>
  <c r="R611" i="1" s="1"/>
  <c r="Q612" i="1"/>
  <c r="Q611" i="1" s="1"/>
  <c r="P612" i="1"/>
  <c r="P611" i="1" s="1"/>
  <c r="O612" i="1"/>
  <c r="O611" i="1" s="1"/>
  <c r="N612" i="1"/>
  <c r="N611" i="1" s="1"/>
  <c r="M612" i="1"/>
  <c r="M611" i="1" s="1"/>
  <c r="L612" i="1"/>
  <c r="L611" i="1" s="1"/>
  <c r="K612" i="1"/>
  <c r="K611" i="1" s="1"/>
  <c r="J612" i="1"/>
  <c r="J611" i="1" s="1"/>
  <c r="I612" i="1"/>
  <c r="I611" i="1" s="1"/>
  <c r="H612" i="1"/>
  <c r="H611" i="1" s="1"/>
  <c r="AB608" i="1"/>
  <c r="AB606" i="1" s="1"/>
  <c r="AB605" i="1" s="1"/>
  <c r="Z608" i="1"/>
  <c r="Z606" i="1" s="1"/>
  <c r="Z605" i="1" s="1"/>
  <c r="X608" i="1"/>
  <c r="X606" i="1" s="1"/>
  <c r="X605" i="1" s="1"/>
  <c r="V608" i="1"/>
  <c r="V606" i="1" s="1"/>
  <c r="V605" i="1" s="1"/>
  <c r="T608" i="1"/>
  <c r="T606" i="1" s="1"/>
  <c r="T605" i="1" s="1"/>
  <c r="R608" i="1"/>
  <c r="R606" i="1" s="1"/>
  <c r="R605" i="1" s="1"/>
  <c r="P608" i="1"/>
  <c r="P606" i="1" s="1"/>
  <c r="P605" i="1" s="1"/>
  <c r="N608" i="1"/>
  <c r="N606" i="1" s="1"/>
  <c r="N605" i="1" s="1"/>
  <c r="L608" i="1"/>
  <c r="L606" i="1" s="1"/>
  <c r="L605" i="1" s="1"/>
  <c r="E608" i="1"/>
  <c r="D608" i="1"/>
  <c r="D606" i="1" s="1"/>
  <c r="D605" i="1" s="1"/>
  <c r="AE606" i="1"/>
  <c r="AE605" i="1" s="1"/>
  <c r="AD606" i="1"/>
  <c r="AD605" i="1" s="1"/>
  <c r="AC606" i="1"/>
  <c r="AC605" i="1" s="1"/>
  <c r="AA606" i="1"/>
  <c r="AA605" i="1" s="1"/>
  <c r="Y606" i="1"/>
  <c r="Y605" i="1" s="1"/>
  <c r="W606" i="1"/>
  <c r="W605" i="1" s="1"/>
  <c r="U606" i="1"/>
  <c r="U605" i="1" s="1"/>
  <c r="S606" i="1"/>
  <c r="S605" i="1" s="1"/>
  <c r="Q606" i="1"/>
  <c r="Q605" i="1" s="1"/>
  <c r="O606" i="1"/>
  <c r="O605" i="1" s="1"/>
  <c r="M606" i="1"/>
  <c r="M605" i="1" s="1"/>
  <c r="K606" i="1"/>
  <c r="K605" i="1" s="1"/>
  <c r="J606" i="1"/>
  <c r="J605" i="1" s="1"/>
  <c r="I606" i="1"/>
  <c r="I605" i="1" s="1"/>
  <c r="H606" i="1"/>
  <c r="H605" i="1" s="1"/>
  <c r="AB602" i="1"/>
  <c r="Z602" i="1"/>
  <c r="X602" i="1"/>
  <c r="V602" i="1"/>
  <c r="T602" i="1"/>
  <c r="R602" i="1"/>
  <c r="R600" i="1" s="1"/>
  <c r="R599" i="1" s="1"/>
  <c r="P602" i="1"/>
  <c r="P600" i="1" s="1"/>
  <c r="P599" i="1" s="1"/>
  <c r="N602" i="1"/>
  <c r="N600" i="1" s="1"/>
  <c r="N599" i="1" s="1"/>
  <c r="L602" i="1"/>
  <c r="L600" i="1" s="1"/>
  <c r="L599" i="1" s="1"/>
  <c r="H602" i="1"/>
  <c r="E602" i="1"/>
  <c r="D602" i="1"/>
  <c r="D600" i="1" s="1"/>
  <c r="D599" i="1" s="1"/>
  <c r="E601" i="1"/>
  <c r="AE600" i="1"/>
  <c r="AE599" i="1" s="1"/>
  <c r="AD600" i="1"/>
  <c r="AD599" i="1" s="1"/>
  <c r="AC600" i="1"/>
  <c r="AC599" i="1" s="1"/>
  <c r="AA600" i="1"/>
  <c r="AA599" i="1" s="1"/>
  <c r="Y600" i="1"/>
  <c r="Y599" i="1" s="1"/>
  <c r="W600" i="1"/>
  <c r="W599" i="1" s="1"/>
  <c r="U600" i="1"/>
  <c r="U599" i="1" s="1"/>
  <c r="S600" i="1"/>
  <c r="S599" i="1" s="1"/>
  <c r="Q600" i="1"/>
  <c r="Q599" i="1" s="1"/>
  <c r="O600" i="1"/>
  <c r="O599" i="1" s="1"/>
  <c r="M600" i="1"/>
  <c r="M599" i="1" s="1"/>
  <c r="K600" i="1"/>
  <c r="K599" i="1" s="1"/>
  <c r="J600" i="1"/>
  <c r="J599" i="1" s="1"/>
  <c r="I600" i="1"/>
  <c r="I599" i="1" s="1"/>
  <c r="E595" i="1"/>
  <c r="D595" i="1"/>
  <c r="D593" i="1" s="1"/>
  <c r="D592" i="1" s="1"/>
  <c r="C595" i="1"/>
  <c r="C593" i="1" s="1"/>
  <c r="C592" i="1" s="1"/>
  <c r="B595" i="1"/>
  <c r="B593" i="1" s="1"/>
  <c r="B592" i="1" s="1"/>
  <c r="AE593" i="1"/>
  <c r="AE592" i="1" s="1"/>
  <c r="AD593" i="1"/>
  <c r="AD592" i="1" s="1"/>
  <c r="AC593" i="1"/>
  <c r="AC592" i="1" s="1"/>
  <c r="AB593" i="1"/>
  <c r="AB592" i="1" s="1"/>
  <c r="AA593" i="1"/>
  <c r="AA592" i="1" s="1"/>
  <c r="Z593" i="1"/>
  <c r="Z592" i="1" s="1"/>
  <c r="Y593" i="1"/>
  <c r="Y592" i="1" s="1"/>
  <c r="X593" i="1"/>
  <c r="X592" i="1" s="1"/>
  <c r="W593" i="1"/>
  <c r="W592" i="1" s="1"/>
  <c r="V593" i="1"/>
  <c r="V592" i="1" s="1"/>
  <c r="U593" i="1"/>
  <c r="U592" i="1" s="1"/>
  <c r="T593" i="1"/>
  <c r="T592" i="1" s="1"/>
  <c r="S593" i="1"/>
  <c r="S592" i="1" s="1"/>
  <c r="R593" i="1"/>
  <c r="R592" i="1" s="1"/>
  <c r="Q593" i="1"/>
  <c r="Q592" i="1" s="1"/>
  <c r="P593" i="1"/>
  <c r="P592" i="1" s="1"/>
  <c r="O593" i="1"/>
  <c r="O592" i="1" s="1"/>
  <c r="N593" i="1"/>
  <c r="N592" i="1" s="1"/>
  <c r="M593" i="1"/>
  <c r="M592" i="1" s="1"/>
  <c r="L593" i="1"/>
  <c r="L592" i="1" s="1"/>
  <c r="K593" i="1"/>
  <c r="K592" i="1" s="1"/>
  <c r="J593" i="1"/>
  <c r="J592" i="1" s="1"/>
  <c r="I593" i="1"/>
  <c r="I592" i="1" s="1"/>
  <c r="H593" i="1"/>
  <c r="H592" i="1" s="1"/>
  <c r="E589" i="1"/>
  <c r="D589" i="1"/>
  <c r="C589" i="1"/>
  <c r="B589" i="1"/>
  <c r="AE587" i="1"/>
  <c r="AD587" i="1"/>
  <c r="AC587" i="1"/>
  <c r="AB587" i="1"/>
  <c r="AA587" i="1"/>
  <c r="Z587" i="1"/>
  <c r="Y587" i="1"/>
  <c r="X587" i="1"/>
  <c r="W587" i="1"/>
  <c r="V587" i="1"/>
  <c r="U587" i="1"/>
  <c r="T587" i="1"/>
  <c r="S587" i="1"/>
  <c r="R587" i="1"/>
  <c r="Q587" i="1"/>
  <c r="P587" i="1"/>
  <c r="O587" i="1"/>
  <c r="N587" i="1"/>
  <c r="M587" i="1"/>
  <c r="L587" i="1"/>
  <c r="K587" i="1"/>
  <c r="J587" i="1"/>
  <c r="I587" i="1"/>
  <c r="H587" i="1"/>
  <c r="E587" i="1"/>
  <c r="D587" i="1"/>
  <c r="D586" i="1" s="1"/>
  <c r="D585" i="1" s="1"/>
  <c r="C587" i="1"/>
  <c r="C586" i="1" s="1"/>
  <c r="B587" i="1"/>
  <c r="B586" i="1" s="1"/>
  <c r="AE586" i="1"/>
  <c r="AD586" i="1"/>
  <c r="AD585" i="1" s="1"/>
  <c r="AC586" i="1"/>
  <c r="AB586" i="1"/>
  <c r="AA586" i="1"/>
  <c r="Z586" i="1"/>
  <c r="Y586" i="1"/>
  <c r="X586" i="1"/>
  <c r="W586" i="1"/>
  <c r="V586" i="1"/>
  <c r="U586" i="1"/>
  <c r="T586" i="1"/>
  <c r="S586" i="1"/>
  <c r="R586" i="1"/>
  <c r="Q586" i="1"/>
  <c r="P586" i="1"/>
  <c r="O586" i="1"/>
  <c r="N586" i="1"/>
  <c r="M586" i="1"/>
  <c r="L586" i="1"/>
  <c r="K586" i="1"/>
  <c r="J586" i="1"/>
  <c r="I586" i="1"/>
  <c r="H586" i="1"/>
  <c r="C581" i="1"/>
  <c r="C580" i="1" s="1"/>
  <c r="C579" i="1" s="1"/>
  <c r="B581" i="1"/>
  <c r="B580" i="1" s="1"/>
  <c r="B579" i="1" s="1"/>
  <c r="AD580" i="1"/>
  <c r="E578" i="1"/>
  <c r="E574" i="1" s="1"/>
  <c r="D578" i="1"/>
  <c r="D574" i="1" s="1"/>
  <c r="C578" i="1"/>
  <c r="C574" i="1" s="1"/>
  <c r="B578" i="1"/>
  <c r="AE574" i="1"/>
  <c r="AE573" i="1" s="1"/>
  <c r="AD574" i="1"/>
  <c r="AD573" i="1" s="1"/>
  <c r="G573" i="1"/>
  <c r="E570" i="1"/>
  <c r="D570" i="1"/>
  <c r="D568" i="1" s="1"/>
  <c r="D567" i="1" s="1"/>
  <c r="C570" i="1"/>
  <c r="C568" i="1" s="1"/>
  <c r="C567" i="1" s="1"/>
  <c r="B570" i="1"/>
  <c r="B568" i="1" s="1"/>
  <c r="B567" i="1" s="1"/>
  <c r="AA568" i="1"/>
  <c r="AA567" i="1" s="1"/>
  <c r="Z568" i="1"/>
  <c r="Z567" i="1" s="1"/>
  <c r="U568" i="1"/>
  <c r="U567" i="1" s="1"/>
  <c r="E564" i="1"/>
  <c r="D564" i="1"/>
  <c r="D562" i="1" s="1"/>
  <c r="D561" i="1" s="1"/>
  <c r="D560" i="1" s="1"/>
  <c r="C564" i="1"/>
  <c r="C562" i="1" s="1"/>
  <c r="C561" i="1" s="1"/>
  <c r="C560" i="1" s="1"/>
  <c r="B564" i="1"/>
  <c r="AE562" i="1"/>
  <c r="AE561" i="1" s="1"/>
  <c r="AD562" i="1"/>
  <c r="AD561" i="1" s="1"/>
  <c r="AC562" i="1"/>
  <c r="AC561" i="1" s="1"/>
  <c r="AC560" i="1" s="1"/>
  <c r="AB562" i="1"/>
  <c r="AB561" i="1" s="1"/>
  <c r="AB560" i="1" s="1"/>
  <c r="AA562" i="1"/>
  <c r="AA561" i="1" s="1"/>
  <c r="Z562" i="1"/>
  <c r="Z561" i="1" s="1"/>
  <c r="Y562" i="1"/>
  <c r="Y561" i="1" s="1"/>
  <c r="Y560" i="1" s="1"/>
  <c r="X562" i="1"/>
  <c r="X561" i="1" s="1"/>
  <c r="X560" i="1" s="1"/>
  <c r="W562" i="1"/>
  <c r="W561" i="1" s="1"/>
  <c r="W560" i="1" s="1"/>
  <c r="V562" i="1"/>
  <c r="V561" i="1" s="1"/>
  <c r="V560" i="1" s="1"/>
  <c r="U562" i="1"/>
  <c r="U561" i="1" s="1"/>
  <c r="T562" i="1"/>
  <c r="T561" i="1" s="1"/>
  <c r="T560" i="1" s="1"/>
  <c r="S562" i="1"/>
  <c r="S561" i="1" s="1"/>
  <c r="S560" i="1" s="1"/>
  <c r="R562" i="1"/>
  <c r="R561" i="1" s="1"/>
  <c r="R560" i="1" s="1"/>
  <c r="Q562" i="1"/>
  <c r="Q561" i="1" s="1"/>
  <c r="Q560" i="1" s="1"/>
  <c r="P562" i="1"/>
  <c r="P561" i="1" s="1"/>
  <c r="P560" i="1" s="1"/>
  <c r="O562" i="1"/>
  <c r="O561" i="1" s="1"/>
  <c r="O560" i="1" s="1"/>
  <c r="N562" i="1"/>
  <c r="N561" i="1" s="1"/>
  <c r="N560" i="1" s="1"/>
  <c r="M562" i="1"/>
  <c r="M561" i="1" s="1"/>
  <c r="M560" i="1" s="1"/>
  <c r="L562" i="1"/>
  <c r="L561" i="1" s="1"/>
  <c r="L560" i="1" s="1"/>
  <c r="K562" i="1"/>
  <c r="K561" i="1" s="1"/>
  <c r="K560" i="1" s="1"/>
  <c r="J562" i="1"/>
  <c r="J561" i="1" s="1"/>
  <c r="J560" i="1" s="1"/>
  <c r="I562" i="1"/>
  <c r="I561" i="1" s="1"/>
  <c r="I560" i="1" s="1"/>
  <c r="H562" i="1"/>
  <c r="H561" i="1" s="1"/>
  <c r="H560" i="1" s="1"/>
  <c r="E562" i="1"/>
  <c r="AE557" i="1"/>
  <c r="AD557" i="1"/>
  <c r="AC557" i="1"/>
  <c r="AB557" i="1"/>
  <c r="AA557" i="1"/>
  <c r="Z557" i="1"/>
  <c r="Y557" i="1"/>
  <c r="X557" i="1"/>
  <c r="W557" i="1"/>
  <c r="V557" i="1"/>
  <c r="U557" i="1"/>
  <c r="T557" i="1"/>
  <c r="S557" i="1"/>
  <c r="R557" i="1"/>
  <c r="Q557" i="1"/>
  <c r="P557" i="1"/>
  <c r="O557" i="1"/>
  <c r="N557" i="1"/>
  <c r="M557" i="1"/>
  <c r="L557" i="1"/>
  <c r="K557" i="1"/>
  <c r="J557" i="1"/>
  <c r="I557" i="1"/>
  <c r="E557" i="1" s="1"/>
  <c r="H557" i="1"/>
  <c r="C557" i="1" s="1"/>
  <c r="AE556" i="1"/>
  <c r="AD556" i="1"/>
  <c r="AC556" i="1"/>
  <c r="AB556" i="1"/>
  <c r="AA556" i="1"/>
  <c r="Z556" i="1"/>
  <c r="Y556" i="1"/>
  <c r="X556" i="1"/>
  <c r="W556" i="1"/>
  <c r="V556" i="1"/>
  <c r="U556" i="1"/>
  <c r="T556" i="1"/>
  <c r="S556" i="1"/>
  <c r="R556" i="1"/>
  <c r="Q556" i="1"/>
  <c r="P556" i="1"/>
  <c r="O556" i="1"/>
  <c r="N556" i="1"/>
  <c r="M556" i="1"/>
  <c r="L556" i="1"/>
  <c r="K556" i="1"/>
  <c r="J556" i="1"/>
  <c r="I556" i="1"/>
  <c r="E556" i="1" s="1"/>
  <c r="H556" i="1"/>
  <c r="AE555" i="1"/>
  <c r="AD555" i="1"/>
  <c r="AC555" i="1"/>
  <c r="AA555" i="1"/>
  <c r="Z555" i="1"/>
  <c r="Y555" i="1"/>
  <c r="X555" i="1"/>
  <c r="W555" i="1"/>
  <c r="V555" i="1"/>
  <c r="U555" i="1"/>
  <c r="T555" i="1"/>
  <c r="S555" i="1"/>
  <c r="R555" i="1"/>
  <c r="Q555" i="1"/>
  <c r="P555" i="1"/>
  <c r="O555" i="1"/>
  <c r="M555" i="1"/>
  <c r="L555" i="1"/>
  <c r="K555" i="1"/>
  <c r="J555" i="1"/>
  <c r="I555" i="1"/>
  <c r="H555" i="1"/>
  <c r="AE554" i="1"/>
  <c r="AD554" i="1"/>
  <c r="AC554" i="1"/>
  <c r="AB554" i="1"/>
  <c r="AA554" i="1"/>
  <c r="Z554" i="1"/>
  <c r="Y554" i="1"/>
  <c r="X554" i="1"/>
  <c r="W554" i="1"/>
  <c r="V554" i="1"/>
  <c r="U554" i="1"/>
  <c r="T554" i="1"/>
  <c r="S554" i="1"/>
  <c r="R554" i="1"/>
  <c r="Q554" i="1"/>
  <c r="P554" i="1"/>
  <c r="O554" i="1"/>
  <c r="N554" i="1"/>
  <c r="M554" i="1"/>
  <c r="L554" i="1"/>
  <c r="K554" i="1"/>
  <c r="J554" i="1"/>
  <c r="I554" i="1"/>
  <c r="E554" i="1" s="1"/>
  <c r="H554" i="1"/>
  <c r="E552" i="1"/>
  <c r="D552" i="1"/>
  <c r="C552" i="1"/>
  <c r="B552" i="1"/>
  <c r="E551" i="1"/>
  <c r="D551" i="1"/>
  <c r="C551" i="1"/>
  <c r="B551" i="1"/>
  <c r="E550" i="1"/>
  <c r="D550" i="1"/>
  <c r="D548" i="1" s="1"/>
  <c r="D547" i="1" s="1"/>
  <c r="C550" i="1"/>
  <c r="B550" i="1"/>
  <c r="E549" i="1"/>
  <c r="E548" i="1" s="1"/>
  <c r="C549" i="1"/>
  <c r="B549" i="1"/>
  <c r="F549" i="1" s="1"/>
  <c r="AE548" i="1"/>
  <c r="AE547" i="1" s="1"/>
  <c r="AD548" i="1"/>
  <c r="AD547" i="1" s="1"/>
  <c r="AC548" i="1"/>
  <c r="AC547" i="1" s="1"/>
  <c r="AB548" i="1"/>
  <c r="AB547" i="1" s="1"/>
  <c r="AA548" i="1"/>
  <c r="AA547" i="1" s="1"/>
  <c r="Z548" i="1"/>
  <c r="Z547" i="1" s="1"/>
  <c r="Y548" i="1"/>
  <c r="Y547" i="1" s="1"/>
  <c r="X548" i="1"/>
  <c r="X547" i="1" s="1"/>
  <c r="W548" i="1"/>
  <c r="W547" i="1" s="1"/>
  <c r="V548" i="1"/>
  <c r="V547" i="1" s="1"/>
  <c r="U548" i="1"/>
  <c r="U547" i="1" s="1"/>
  <c r="T548" i="1"/>
  <c r="T547" i="1" s="1"/>
  <c r="S548" i="1"/>
  <c r="S547" i="1" s="1"/>
  <c r="R548" i="1"/>
  <c r="R547" i="1" s="1"/>
  <c r="Q548" i="1"/>
  <c r="Q547" i="1" s="1"/>
  <c r="P548" i="1"/>
  <c r="P547" i="1" s="1"/>
  <c r="O548" i="1"/>
  <c r="O547" i="1" s="1"/>
  <c r="N548" i="1"/>
  <c r="N547" i="1" s="1"/>
  <c r="M548" i="1"/>
  <c r="M547" i="1" s="1"/>
  <c r="L548" i="1"/>
  <c r="L547" i="1" s="1"/>
  <c r="K548" i="1"/>
  <c r="K547" i="1" s="1"/>
  <c r="J548" i="1"/>
  <c r="J547" i="1" s="1"/>
  <c r="I548" i="1"/>
  <c r="I547" i="1" s="1"/>
  <c r="H548" i="1"/>
  <c r="H547" i="1" s="1"/>
  <c r="E546" i="1"/>
  <c r="D546" i="1"/>
  <c r="C546" i="1"/>
  <c r="B546" i="1"/>
  <c r="E545" i="1"/>
  <c r="D545" i="1"/>
  <c r="C545" i="1"/>
  <c r="B545" i="1"/>
  <c r="E544" i="1"/>
  <c r="D544" i="1"/>
  <c r="D542" i="1" s="1"/>
  <c r="D541" i="1" s="1"/>
  <c r="C544" i="1"/>
  <c r="B544" i="1"/>
  <c r="E543" i="1"/>
  <c r="C543" i="1"/>
  <c r="B543" i="1"/>
  <c r="F543" i="1" s="1"/>
  <c r="AE542" i="1"/>
  <c r="AD542" i="1"/>
  <c r="AD541" i="1" s="1"/>
  <c r="AC542" i="1"/>
  <c r="AC541" i="1" s="1"/>
  <c r="AB542" i="1"/>
  <c r="AB541" i="1" s="1"/>
  <c r="AA542" i="1"/>
  <c r="AA541" i="1" s="1"/>
  <c r="Z542" i="1"/>
  <c r="Z541" i="1" s="1"/>
  <c r="Y542" i="1"/>
  <c r="Y541" i="1" s="1"/>
  <c r="X542" i="1"/>
  <c r="X541" i="1" s="1"/>
  <c r="W542" i="1"/>
  <c r="W541" i="1" s="1"/>
  <c r="V542" i="1"/>
  <c r="V541" i="1" s="1"/>
  <c r="U542" i="1"/>
  <c r="U541" i="1" s="1"/>
  <c r="T542" i="1"/>
  <c r="T541" i="1" s="1"/>
  <c r="S542" i="1"/>
  <c r="S541" i="1" s="1"/>
  <c r="R542" i="1"/>
  <c r="R541" i="1" s="1"/>
  <c r="Q542" i="1"/>
  <c r="Q541" i="1" s="1"/>
  <c r="P542" i="1"/>
  <c r="P541" i="1" s="1"/>
  <c r="O542" i="1"/>
  <c r="O541" i="1" s="1"/>
  <c r="N542" i="1"/>
  <c r="N541" i="1" s="1"/>
  <c r="M542" i="1"/>
  <c r="M541" i="1" s="1"/>
  <c r="L542" i="1"/>
  <c r="L541" i="1" s="1"/>
  <c r="K542" i="1"/>
  <c r="K541" i="1" s="1"/>
  <c r="J542" i="1"/>
  <c r="J541" i="1" s="1"/>
  <c r="I542" i="1"/>
  <c r="I541" i="1" s="1"/>
  <c r="H542" i="1"/>
  <c r="H541" i="1" s="1"/>
  <c r="AE541" i="1"/>
  <c r="E540" i="1"/>
  <c r="D540" i="1"/>
  <c r="C540" i="1"/>
  <c r="B540" i="1"/>
  <c r="E539" i="1"/>
  <c r="D539" i="1"/>
  <c r="C539" i="1"/>
  <c r="B539" i="1"/>
  <c r="E538" i="1"/>
  <c r="D538" i="1"/>
  <c r="D536" i="1" s="1"/>
  <c r="D535" i="1" s="1"/>
  <c r="C538" i="1"/>
  <c r="B538" i="1"/>
  <c r="E537" i="1"/>
  <c r="E536" i="1" s="1"/>
  <c r="C537" i="1"/>
  <c r="B537" i="1"/>
  <c r="AE536" i="1"/>
  <c r="AE535" i="1" s="1"/>
  <c r="AD536" i="1"/>
  <c r="AD535" i="1" s="1"/>
  <c r="AC536" i="1"/>
  <c r="AC535" i="1" s="1"/>
  <c r="AB536" i="1"/>
  <c r="AB535" i="1" s="1"/>
  <c r="AA536" i="1"/>
  <c r="AA535" i="1" s="1"/>
  <c r="Z536" i="1"/>
  <c r="Z535" i="1" s="1"/>
  <c r="Y536" i="1"/>
  <c r="Y535" i="1" s="1"/>
  <c r="X536" i="1"/>
  <c r="X535" i="1" s="1"/>
  <c r="W536" i="1"/>
  <c r="W535" i="1" s="1"/>
  <c r="V536" i="1"/>
  <c r="V535" i="1" s="1"/>
  <c r="U536" i="1"/>
  <c r="U535" i="1" s="1"/>
  <c r="T536" i="1"/>
  <c r="T535" i="1" s="1"/>
  <c r="S536" i="1"/>
  <c r="S535" i="1" s="1"/>
  <c r="R536" i="1"/>
  <c r="R535" i="1" s="1"/>
  <c r="Q536" i="1"/>
  <c r="Q535" i="1" s="1"/>
  <c r="P536" i="1"/>
  <c r="P535" i="1" s="1"/>
  <c r="O536" i="1"/>
  <c r="O535" i="1" s="1"/>
  <c r="N536" i="1"/>
  <c r="N535" i="1" s="1"/>
  <c r="M536" i="1"/>
  <c r="M535" i="1" s="1"/>
  <c r="L536" i="1"/>
  <c r="L535" i="1" s="1"/>
  <c r="K536" i="1"/>
  <c r="K535" i="1" s="1"/>
  <c r="J536" i="1"/>
  <c r="J535" i="1" s="1"/>
  <c r="I536" i="1"/>
  <c r="I535" i="1" s="1"/>
  <c r="H536" i="1"/>
  <c r="H535" i="1" s="1"/>
  <c r="E531" i="1"/>
  <c r="D531" i="1"/>
  <c r="C531" i="1"/>
  <c r="B531" i="1"/>
  <c r="E530" i="1"/>
  <c r="D530" i="1"/>
  <c r="D528" i="1" s="1"/>
  <c r="C530" i="1"/>
  <c r="B530" i="1"/>
  <c r="E529" i="1"/>
  <c r="E528" i="1" s="1"/>
  <c r="C529" i="1"/>
  <c r="B529" i="1"/>
  <c r="F529" i="1" s="1"/>
  <c r="AE528" i="1"/>
  <c r="AE527" i="1" s="1"/>
  <c r="AE525" i="1" s="1"/>
  <c r="AD528" i="1"/>
  <c r="AD527" i="1" s="1"/>
  <c r="AD525" i="1" s="1"/>
  <c r="AC528" i="1"/>
  <c r="AC527" i="1" s="1"/>
  <c r="AC525" i="1" s="1"/>
  <c r="AB528" i="1"/>
  <c r="AB527" i="1" s="1"/>
  <c r="AB525" i="1" s="1"/>
  <c r="AA528" i="1"/>
  <c r="AA527" i="1" s="1"/>
  <c r="AA525" i="1" s="1"/>
  <c r="Z528" i="1"/>
  <c r="Z527" i="1" s="1"/>
  <c r="Z525" i="1" s="1"/>
  <c r="Y528" i="1"/>
  <c r="Y527" i="1" s="1"/>
  <c r="Y525" i="1" s="1"/>
  <c r="X528" i="1"/>
  <c r="X527" i="1" s="1"/>
  <c r="X525" i="1" s="1"/>
  <c r="W528" i="1"/>
  <c r="W527" i="1" s="1"/>
  <c r="W525" i="1" s="1"/>
  <c r="V528" i="1"/>
  <c r="V527" i="1" s="1"/>
  <c r="V525" i="1" s="1"/>
  <c r="U528" i="1"/>
  <c r="U527" i="1" s="1"/>
  <c r="U525" i="1" s="1"/>
  <c r="T528" i="1"/>
  <c r="T527" i="1" s="1"/>
  <c r="T525" i="1" s="1"/>
  <c r="S528" i="1"/>
  <c r="S527" i="1" s="1"/>
  <c r="S525" i="1" s="1"/>
  <c r="R528" i="1"/>
  <c r="R527" i="1" s="1"/>
  <c r="R525" i="1" s="1"/>
  <c r="Q528" i="1"/>
  <c r="Q527" i="1" s="1"/>
  <c r="Q525" i="1" s="1"/>
  <c r="P528" i="1"/>
  <c r="P527" i="1" s="1"/>
  <c r="P525" i="1" s="1"/>
  <c r="O528" i="1"/>
  <c r="O527" i="1" s="1"/>
  <c r="O525" i="1" s="1"/>
  <c r="N528" i="1"/>
  <c r="N527" i="1" s="1"/>
  <c r="N525" i="1" s="1"/>
  <c r="M528" i="1"/>
  <c r="M527" i="1" s="1"/>
  <c r="M525" i="1" s="1"/>
  <c r="L528" i="1"/>
  <c r="L527" i="1" s="1"/>
  <c r="L525" i="1" s="1"/>
  <c r="K528" i="1"/>
  <c r="K527" i="1" s="1"/>
  <c r="K525" i="1" s="1"/>
  <c r="J528" i="1"/>
  <c r="J527" i="1" s="1"/>
  <c r="J525" i="1" s="1"/>
  <c r="I528" i="1"/>
  <c r="I527" i="1" s="1"/>
  <c r="I525" i="1" s="1"/>
  <c r="H528" i="1"/>
  <c r="H527" i="1" s="1"/>
  <c r="H525" i="1" s="1"/>
  <c r="E524" i="1"/>
  <c r="D524" i="1"/>
  <c r="C524" i="1"/>
  <c r="B524" i="1"/>
  <c r="E523" i="1"/>
  <c r="D523" i="1"/>
  <c r="C523" i="1"/>
  <c r="B523" i="1"/>
  <c r="AB522" i="1"/>
  <c r="E522" i="1"/>
  <c r="D522" i="1" s="1"/>
  <c r="E521" i="1"/>
  <c r="C521" i="1"/>
  <c r="B521" i="1"/>
  <c r="AE520" i="1"/>
  <c r="AE519" i="1" s="1"/>
  <c r="AE517" i="1" s="1"/>
  <c r="AD520" i="1"/>
  <c r="AD519" i="1" s="1"/>
  <c r="AD517" i="1" s="1"/>
  <c r="AC520" i="1"/>
  <c r="AC519" i="1" s="1"/>
  <c r="AC517" i="1" s="1"/>
  <c r="AA520" i="1"/>
  <c r="AA519" i="1" s="1"/>
  <c r="AA517" i="1" s="1"/>
  <c r="Z520" i="1"/>
  <c r="Z519" i="1" s="1"/>
  <c r="Z517" i="1" s="1"/>
  <c r="Y520" i="1"/>
  <c r="Y519" i="1" s="1"/>
  <c r="Y517" i="1" s="1"/>
  <c r="X520" i="1"/>
  <c r="X519" i="1" s="1"/>
  <c r="X517" i="1" s="1"/>
  <c r="W520" i="1"/>
  <c r="W519" i="1" s="1"/>
  <c r="W517" i="1" s="1"/>
  <c r="V520" i="1"/>
  <c r="V519" i="1" s="1"/>
  <c r="V517" i="1" s="1"/>
  <c r="U520" i="1"/>
  <c r="U519" i="1" s="1"/>
  <c r="U517" i="1" s="1"/>
  <c r="T520" i="1"/>
  <c r="T519" i="1" s="1"/>
  <c r="T517" i="1" s="1"/>
  <c r="S520" i="1"/>
  <c r="S519" i="1" s="1"/>
  <c r="S517" i="1" s="1"/>
  <c r="R520" i="1"/>
  <c r="R519" i="1" s="1"/>
  <c r="R517" i="1" s="1"/>
  <c r="Q520" i="1"/>
  <c r="Q519" i="1" s="1"/>
  <c r="Q517" i="1" s="1"/>
  <c r="P520" i="1"/>
  <c r="P519" i="1" s="1"/>
  <c r="P517" i="1" s="1"/>
  <c r="O520" i="1"/>
  <c r="O519" i="1" s="1"/>
  <c r="O517" i="1" s="1"/>
  <c r="N520" i="1"/>
  <c r="N519" i="1" s="1"/>
  <c r="N517" i="1" s="1"/>
  <c r="M520" i="1"/>
  <c r="M519" i="1" s="1"/>
  <c r="M517" i="1" s="1"/>
  <c r="L520" i="1"/>
  <c r="L519" i="1" s="1"/>
  <c r="L517" i="1" s="1"/>
  <c r="K520" i="1"/>
  <c r="K519" i="1" s="1"/>
  <c r="K517" i="1" s="1"/>
  <c r="J520" i="1"/>
  <c r="J519" i="1" s="1"/>
  <c r="J517" i="1" s="1"/>
  <c r="I520" i="1"/>
  <c r="I519" i="1" s="1"/>
  <c r="I517" i="1" s="1"/>
  <c r="H520" i="1"/>
  <c r="H519" i="1" s="1"/>
  <c r="H517" i="1" s="1"/>
  <c r="E516" i="1"/>
  <c r="D516" i="1"/>
  <c r="C516" i="1"/>
  <c r="B516" i="1"/>
  <c r="E515" i="1"/>
  <c r="D515" i="1"/>
  <c r="C515" i="1"/>
  <c r="B515" i="1"/>
  <c r="N514" i="1"/>
  <c r="C514" i="1" s="1"/>
  <c r="E514" i="1"/>
  <c r="D514" i="1" s="1"/>
  <c r="D512" i="1" s="1"/>
  <c r="D511" i="1" s="1"/>
  <c r="E513" i="1"/>
  <c r="C513" i="1"/>
  <c r="B513" i="1"/>
  <c r="AE512" i="1"/>
  <c r="AE511" i="1" s="1"/>
  <c r="AD512" i="1"/>
  <c r="AD511" i="1" s="1"/>
  <c r="AC512" i="1"/>
  <c r="AC511" i="1" s="1"/>
  <c r="AB512" i="1"/>
  <c r="AB511" i="1" s="1"/>
  <c r="AA512" i="1"/>
  <c r="AA511" i="1" s="1"/>
  <c r="Z512" i="1"/>
  <c r="Z511" i="1" s="1"/>
  <c r="Y512" i="1"/>
  <c r="Y511" i="1" s="1"/>
  <c r="X512" i="1"/>
  <c r="X511" i="1" s="1"/>
  <c r="W512" i="1"/>
  <c r="W511" i="1" s="1"/>
  <c r="V512" i="1"/>
  <c r="V511" i="1" s="1"/>
  <c r="U512" i="1"/>
  <c r="U511" i="1" s="1"/>
  <c r="T512" i="1"/>
  <c r="T511" i="1" s="1"/>
  <c r="S512" i="1"/>
  <c r="S511" i="1" s="1"/>
  <c r="R512" i="1"/>
  <c r="R511" i="1" s="1"/>
  <c r="Q512" i="1"/>
  <c r="Q511" i="1" s="1"/>
  <c r="P512" i="1"/>
  <c r="P511" i="1" s="1"/>
  <c r="O512" i="1"/>
  <c r="O511" i="1" s="1"/>
  <c r="M512" i="1"/>
  <c r="M511" i="1" s="1"/>
  <c r="L512" i="1"/>
  <c r="L511" i="1" s="1"/>
  <c r="K512" i="1"/>
  <c r="K511" i="1" s="1"/>
  <c r="J512" i="1"/>
  <c r="J511" i="1" s="1"/>
  <c r="I512" i="1"/>
  <c r="I511" i="1" s="1"/>
  <c r="H512" i="1"/>
  <c r="H511" i="1" s="1"/>
  <c r="E510" i="1"/>
  <c r="D510" i="1"/>
  <c r="C510" i="1"/>
  <c r="B510" i="1"/>
  <c r="E509" i="1"/>
  <c r="D509" i="1"/>
  <c r="C509" i="1"/>
  <c r="B509" i="1"/>
  <c r="N508" i="1"/>
  <c r="E508" i="1"/>
  <c r="D508" i="1" s="1"/>
  <c r="C508" i="1"/>
  <c r="E507" i="1"/>
  <c r="C507" i="1"/>
  <c r="B507" i="1"/>
  <c r="AE506" i="1"/>
  <c r="AE505" i="1" s="1"/>
  <c r="AD506" i="1"/>
  <c r="AD505" i="1" s="1"/>
  <c r="AC506" i="1"/>
  <c r="AC505" i="1" s="1"/>
  <c r="AB506" i="1"/>
  <c r="AB505" i="1" s="1"/>
  <c r="AA506" i="1"/>
  <c r="AA505" i="1" s="1"/>
  <c r="Z506" i="1"/>
  <c r="Z505" i="1" s="1"/>
  <c r="Y506" i="1"/>
  <c r="Y505" i="1" s="1"/>
  <c r="X506" i="1"/>
  <c r="X505" i="1" s="1"/>
  <c r="W506" i="1"/>
  <c r="W505" i="1" s="1"/>
  <c r="V506" i="1"/>
  <c r="V505" i="1" s="1"/>
  <c r="U506" i="1"/>
  <c r="U505" i="1" s="1"/>
  <c r="T506" i="1"/>
  <c r="T505" i="1" s="1"/>
  <c r="S506" i="1"/>
  <c r="S505" i="1" s="1"/>
  <c r="R506" i="1"/>
  <c r="R505" i="1" s="1"/>
  <c r="Q506" i="1"/>
  <c r="Q505" i="1" s="1"/>
  <c r="P506" i="1"/>
  <c r="P505" i="1" s="1"/>
  <c r="O506" i="1"/>
  <c r="O505" i="1" s="1"/>
  <c r="M506" i="1"/>
  <c r="M505" i="1" s="1"/>
  <c r="L506" i="1"/>
  <c r="L505" i="1" s="1"/>
  <c r="K506" i="1"/>
  <c r="K505" i="1" s="1"/>
  <c r="J506" i="1"/>
  <c r="J505" i="1" s="1"/>
  <c r="I506" i="1"/>
  <c r="I505" i="1" s="1"/>
  <c r="H506" i="1"/>
  <c r="H505" i="1" s="1"/>
  <c r="D506" i="1"/>
  <c r="D505" i="1" s="1"/>
  <c r="E501" i="1"/>
  <c r="D501" i="1"/>
  <c r="C501" i="1"/>
  <c r="B501" i="1"/>
  <c r="E500" i="1"/>
  <c r="D500" i="1"/>
  <c r="D497" i="1" s="1"/>
  <c r="D496" i="1" s="1"/>
  <c r="C500" i="1"/>
  <c r="B500" i="1"/>
  <c r="E499" i="1"/>
  <c r="C499" i="1"/>
  <c r="B499" i="1"/>
  <c r="F499" i="1" s="1"/>
  <c r="E498" i="1"/>
  <c r="C498" i="1"/>
  <c r="B498" i="1"/>
  <c r="AE497" i="1"/>
  <c r="AE496" i="1" s="1"/>
  <c r="AD497" i="1"/>
  <c r="AD496" i="1" s="1"/>
  <c r="AC497" i="1"/>
  <c r="AC496" i="1" s="1"/>
  <c r="AB497" i="1"/>
  <c r="AB496" i="1" s="1"/>
  <c r="AA497" i="1"/>
  <c r="AA496" i="1" s="1"/>
  <c r="Z497" i="1"/>
  <c r="Z496" i="1" s="1"/>
  <c r="Y497" i="1"/>
  <c r="Y496" i="1" s="1"/>
  <c r="X497" i="1"/>
  <c r="X496" i="1" s="1"/>
  <c r="W497" i="1"/>
  <c r="W496" i="1" s="1"/>
  <c r="V497" i="1"/>
  <c r="V496" i="1" s="1"/>
  <c r="U497" i="1"/>
  <c r="U496" i="1" s="1"/>
  <c r="T497" i="1"/>
  <c r="T496" i="1" s="1"/>
  <c r="S497" i="1"/>
  <c r="S496" i="1" s="1"/>
  <c r="R497" i="1"/>
  <c r="R496" i="1" s="1"/>
  <c r="Q497" i="1"/>
  <c r="Q496" i="1" s="1"/>
  <c r="P497" i="1"/>
  <c r="P496" i="1" s="1"/>
  <c r="O497" i="1"/>
  <c r="O496" i="1" s="1"/>
  <c r="N497" i="1"/>
  <c r="N496" i="1" s="1"/>
  <c r="M497" i="1"/>
  <c r="M496" i="1" s="1"/>
  <c r="L497" i="1"/>
  <c r="L496" i="1" s="1"/>
  <c r="K497" i="1"/>
  <c r="K496" i="1" s="1"/>
  <c r="J497" i="1"/>
  <c r="J496" i="1" s="1"/>
  <c r="I497" i="1"/>
  <c r="I496" i="1" s="1"/>
  <c r="H497" i="1"/>
  <c r="H496" i="1" s="1"/>
  <c r="E495" i="1"/>
  <c r="D495" i="1"/>
  <c r="C495" i="1"/>
  <c r="B495" i="1"/>
  <c r="E494" i="1"/>
  <c r="D494" i="1" s="1"/>
  <c r="C494" i="1"/>
  <c r="B494" i="1"/>
  <c r="E493" i="1"/>
  <c r="D493" i="1" s="1"/>
  <c r="C493" i="1"/>
  <c r="B493" i="1"/>
  <c r="E492" i="1"/>
  <c r="C492" i="1"/>
  <c r="B492" i="1"/>
  <c r="AE491" i="1"/>
  <c r="AE490" i="1" s="1"/>
  <c r="AD491" i="1"/>
  <c r="AD490" i="1" s="1"/>
  <c r="AC491" i="1"/>
  <c r="AC490" i="1" s="1"/>
  <c r="AB491" i="1"/>
  <c r="AB490" i="1" s="1"/>
  <c r="AA491" i="1"/>
  <c r="AA490" i="1" s="1"/>
  <c r="Z491" i="1"/>
  <c r="Z490" i="1" s="1"/>
  <c r="Y491" i="1"/>
  <c r="Y490" i="1" s="1"/>
  <c r="X491" i="1"/>
  <c r="X490" i="1" s="1"/>
  <c r="W491" i="1"/>
  <c r="W490" i="1" s="1"/>
  <c r="V491" i="1"/>
  <c r="V490" i="1" s="1"/>
  <c r="U491" i="1"/>
  <c r="U490" i="1" s="1"/>
  <c r="T491" i="1"/>
  <c r="T490" i="1" s="1"/>
  <c r="S491" i="1"/>
  <c r="S490" i="1" s="1"/>
  <c r="R491" i="1"/>
  <c r="R490" i="1" s="1"/>
  <c r="Q491" i="1"/>
  <c r="Q490" i="1" s="1"/>
  <c r="P491" i="1"/>
  <c r="P490" i="1" s="1"/>
  <c r="O491" i="1"/>
  <c r="O490" i="1" s="1"/>
  <c r="N491" i="1"/>
  <c r="N490" i="1" s="1"/>
  <c r="M491" i="1"/>
  <c r="M490" i="1" s="1"/>
  <c r="L491" i="1"/>
  <c r="L490" i="1" s="1"/>
  <c r="K491" i="1"/>
  <c r="K490" i="1" s="1"/>
  <c r="J491" i="1"/>
  <c r="J490" i="1" s="1"/>
  <c r="I491" i="1"/>
  <c r="I490" i="1" s="1"/>
  <c r="H491" i="1"/>
  <c r="H490" i="1" s="1"/>
  <c r="E486" i="1"/>
  <c r="C486" i="1"/>
  <c r="B486" i="1"/>
  <c r="E485" i="1"/>
  <c r="D485" i="1"/>
  <c r="C485" i="1"/>
  <c r="B485" i="1"/>
  <c r="E484" i="1"/>
  <c r="D484" i="1"/>
  <c r="C484" i="1"/>
  <c r="B484" i="1"/>
  <c r="E483" i="1"/>
  <c r="C483" i="1"/>
  <c r="B483" i="1"/>
  <c r="AE482" i="1"/>
  <c r="AD482" i="1"/>
  <c r="AD481" i="1" s="1"/>
  <c r="AC482" i="1"/>
  <c r="AC481" i="1" s="1"/>
  <c r="AB482" i="1"/>
  <c r="AB481" i="1" s="1"/>
  <c r="AA482" i="1"/>
  <c r="AA481" i="1" s="1"/>
  <c r="Z482" i="1"/>
  <c r="Z481" i="1" s="1"/>
  <c r="Y482" i="1"/>
  <c r="Y481" i="1" s="1"/>
  <c r="X482" i="1"/>
  <c r="X481" i="1" s="1"/>
  <c r="W482" i="1"/>
  <c r="W481" i="1" s="1"/>
  <c r="V482" i="1"/>
  <c r="V481" i="1" s="1"/>
  <c r="U482" i="1"/>
  <c r="U481" i="1" s="1"/>
  <c r="T482" i="1"/>
  <c r="T481" i="1" s="1"/>
  <c r="S482" i="1"/>
  <c r="S481" i="1" s="1"/>
  <c r="R482" i="1"/>
  <c r="R481" i="1" s="1"/>
  <c r="Q482" i="1"/>
  <c r="Q481" i="1" s="1"/>
  <c r="P482" i="1"/>
  <c r="P481" i="1" s="1"/>
  <c r="O482" i="1"/>
  <c r="O481" i="1" s="1"/>
  <c r="N482" i="1"/>
  <c r="N481" i="1" s="1"/>
  <c r="M482" i="1"/>
  <c r="M481" i="1" s="1"/>
  <c r="L482" i="1"/>
  <c r="L481" i="1" s="1"/>
  <c r="K482" i="1"/>
  <c r="K481" i="1" s="1"/>
  <c r="J482" i="1"/>
  <c r="J481" i="1" s="1"/>
  <c r="I482" i="1"/>
  <c r="H482" i="1"/>
  <c r="AE481" i="1"/>
  <c r="E480" i="1"/>
  <c r="C480" i="1"/>
  <c r="B480" i="1"/>
  <c r="E479" i="1"/>
  <c r="C479" i="1"/>
  <c r="B479" i="1"/>
  <c r="E478" i="1"/>
  <c r="D478" i="1" s="1"/>
  <c r="C478" i="1"/>
  <c r="B478" i="1"/>
  <c r="E477" i="1"/>
  <c r="D477" i="1" s="1"/>
  <c r="C477" i="1"/>
  <c r="B477" i="1"/>
  <c r="AE476" i="1"/>
  <c r="AE475" i="1" s="1"/>
  <c r="AD476" i="1"/>
  <c r="AD475" i="1" s="1"/>
  <c r="AC476" i="1"/>
  <c r="AC475" i="1" s="1"/>
  <c r="AB476" i="1"/>
  <c r="AB475" i="1" s="1"/>
  <c r="AA476" i="1"/>
  <c r="AA475" i="1" s="1"/>
  <c r="Z476" i="1"/>
  <c r="Z475" i="1" s="1"/>
  <c r="Y476" i="1"/>
  <c r="Y475" i="1" s="1"/>
  <c r="X476" i="1"/>
  <c r="X475" i="1" s="1"/>
  <c r="W476" i="1"/>
  <c r="W475" i="1" s="1"/>
  <c r="V476" i="1"/>
  <c r="V475" i="1" s="1"/>
  <c r="U476" i="1"/>
  <c r="U475" i="1" s="1"/>
  <c r="T476" i="1"/>
  <c r="T475" i="1" s="1"/>
  <c r="S476" i="1"/>
  <c r="S475" i="1" s="1"/>
  <c r="R476" i="1"/>
  <c r="R475" i="1" s="1"/>
  <c r="Q476" i="1"/>
  <c r="Q475" i="1" s="1"/>
  <c r="P476" i="1"/>
  <c r="P475" i="1" s="1"/>
  <c r="O476" i="1"/>
  <c r="O475" i="1" s="1"/>
  <c r="N476" i="1"/>
  <c r="N475" i="1" s="1"/>
  <c r="M476" i="1"/>
  <c r="M475" i="1" s="1"/>
  <c r="L476" i="1"/>
  <c r="L475" i="1" s="1"/>
  <c r="K476" i="1"/>
  <c r="K475" i="1" s="1"/>
  <c r="J476" i="1"/>
  <c r="J475" i="1" s="1"/>
  <c r="I476" i="1"/>
  <c r="I475" i="1" s="1"/>
  <c r="H476" i="1"/>
  <c r="H475" i="1" s="1"/>
  <c r="E471" i="1"/>
  <c r="D471" i="1" s="1"/>
  <c r="C471" i="1"/>
  <c r="B471" i="1"/>
  <c r="E470" i="1"/>
  <c r="D470" i="1" s="1"/>
  <c r="C470" i="1"/>
  <c r="B470" i="1"/>
  <c r="E469" i="1"/>
  <c r="C469" i="1"/>
  <c r="B469" i="1"/>
  <c r="E468" i="1"/>
  <c r="C468" i="1"/>
  <c r="B468" i="1"/>
  <c r="AE467" i="1"/>
  <c r="AD467" i="1"/>
  <c r="AD466" i="1" s="1"/>
  <c r="AC467" i="1"/>
  <c r="AC466" i="1" s="1"/>
  <c r="AB467" i="1"/>
  <c r="AB466" i="1" s="1"/>
  <c r="AA467" i="1"/>
  <c r="AA466" i="1" s="1"/>
  <c r="Z467" i="1"/>
  <c r="Z466" i="1" s="1"/>
  <c r="Y467" i="1"/>
  <c r="Y466" i="1" s="1"/>
  <c r="X467" i="1"/>
  <c r="X466" i="1" s="1"/>
  <c r="W467" i="1"/>
  <c r="W466" i="1" s="1"/>
  <c r="V467" i="1"/>
  <c r="V466" i="1" s="1"/>
  <c r="U467" i="1"/>
  <c r="U466" i="1" s="1"/>
  <c r="T467" i="1"/>
  <c r="T466" i="1" s="1"/>
  <c r="S467" i="1"/>
  <c r="S466" i="1" s="1"/>
  <c r="R467" i="1"/>
  <c r="R466" i="1" s="1"/>
  <c r="Q467" i="1"/>
  <c r="Q466" i="1" s="1"/>
  <c r="P467" i="1"/>
  <c r="P466" i="1" s="1"/>
  <c r="O467" i="1"/>
  <c r="O466" i="1" s="1"/>
  <c r="N467" i="1"/>
  <c r="N466" i="1" s="1"/>
  <c r="M467" i="1"/>
  <c r="M466" i="1" s="1"/>
  <c r="L467" i="1"/>
  <c r="L466" i="1" s="1"/>
  <c r="K467" i="1"/>
  <c r="K466" i="1" s="1"/>
  <c r="J467" i="1"/>
  <c r="J466" i="1" s="1"/>
  <c r="I467" i="1"/>
  <c r="I466" i="1" s="1"/>
  <c r="H467" i="1"/>
  <c r="H466" i="1" s="1"/>
  <c r="AE466" i="1"/>
  <c r="E465" i="1"/>
  <c r="C465" i="1"/>
  <c r="B465" i="1"/>
  <c r="E464" i="1"/>
  <c r="D464" i="1"/>
  <c r="C464" i="1"/>
  <c r="B464" i="1"/>
  <c r="E463" i="1"/>
  <c r="C463" i="1"/>
  <c r="B463" i="1"/>
  <c r="E462" i="1"/>
  <c r="C462" i="1"/>
  <c r="B462" i="1"/>
  <c r="AE461" i="1"/>
  <c r="AE460" i="1" s="1"/>
  <c r="AD461" i="1"/>
  <c r="AD460" i="1" s="1"/>
  <c r="AC461" i="1"/>
  <c r="AC460" i="1" s="1"/>
  <c r="AB461" i="1"/>
  <c r="AB460" i="1" s="1"/>
  <c r="AB458" i="1" s="1"/>
  <c r="AA461" i="1"/>
  <c r="AA460" i="1" s="1"/>
  <c r="Z461" i="1"/>
  <c r="Z460" i="1" s="1"/>
  <c r="Y461" i="1"/>
  <c r="Y460" i="1" s="1"/>
  <c r="X461" i="1"/>
  <c r="X460" i="1" s="1"/>
  <c r="X458" i="1" s="1"/>
  <c r="W461" i="1"/>
  <c r="W460" i="1" s="1"/>
  <c r="V461" i="1"/>
  <c r="V460" i="1" s="1"/>
  <c r="U461" i="1"/>
  <c r="U460" i="1" s="1"/>
  <c r="T461" i="1"/>
  <c r="T460" i="1" s="1"/>
  <c r="T458" i="1" s="1"/>
  <c r="S461" i="1"/>
  <c r="S460" i="1" s="1"/>
  <c r="R461" i="1"/>
  <c r="R460" i="1" s="1"/>
  <c r="Q461" i="1"/>
  <c r="Q460" i="1" s="1"/>
  <c r="P461" i="1"/>
  <c r="P460" i="1" s="1"/>
  <c r="P458" i="1" s="1"/>
  <c r="O461" i="1"/>
  <c r="O460" i="1" s="1"/>
  <c r="N461" i="1"/>
  <c r="N460" i="1" s="1"/>
  <c r="M461" i="1"/>
  <c r="M460" i="1" s="1"/>
  <c r="L461" i="1"/>
  <c r="L460" i="1" s="1"/>
  <c r="L458" i="1" s="1"/>
  <c r="K461" i="1"/>
  <c r="K460" i="1" s="1"/>
  <c r="J461" i="1"/>
  <c r="J460" i="1" s="1"/>
  <c r="I461" i="1"/>
  <c r="I460" i="1" s="1"/>
  <c r="H461" i="1"/>
  <c r="H460" i="1" s="1"/>
  <c r="H458" i="1" s="1"/>
  <c r="E457" i="1"/>
  <c r="D457" i="1" s="1"/>
  <c r="C457" i="1"/>
  <c r="B457" i="1"/>
  <c r="E456" i="1"/>
  <c r="D456" i="1" s="1"/>
  <c r="C456" i="1"/>
  <c r="B456" i="1"/>
  <c r="E455" i="1"/>
  <c r="C455" i="1"/>
  <c r="B455" i="1"/>
  <c r="E454" i="1"/>
  <c r="C454" i="1"/>
  <c r="B454" i="1"/>
  <c r="AE453" i="1"/>
  <c r="AE452" i="1" s="1"/>
  <c r="AD453" i="1"/>
  <c r="AD452" i="1" s="1"/>
  <c r="AC453" i="1"/>
  <c r="AC452" i="1" s="1"/>
  <c r="AB453" i="1"/>
  <c r="AB452" i="1" s="1"/>
  <c r="AA453" i="1"/>
  <c r="AA452" i="1" s="1"/>
  <c r="Z453" i="1"/>
  <c r="Z452" i="1" s="1"/>
  <c r="Y453" i="1"/>
  <c r="Y452" i="1" s="1"/>
  <c r="X453" i="1"/>
  <c r="X452" i="1" s="1"/>
  <c r="W453" i="1"/>
  <c r="W452" i="1" s="1"/>
  <c r="V453" i="1"/>
  <c r="V452" i="1" s="1"/>
  <c r="U453" i="1"/>
  <c r="U452" i="1" s="1"/>
  <c r="T453" i="1"/>
  <c r="T452" i="1" s="1"/>
  <c r="S453" i="1"/>
  <c r="S452" i="1" s="1"/>
  <c r="R453" i="1"/>
  <c r="R452" i="1" s="1"/>
  <c r="Q453" i="1"/>
  <c r="Q452" i="1" s="1"/>
  <c r="P453" i="1"/>
  <c r="P452" i="1" s="1"/>
  <c r="O453" i="1"/>
  <c r="O452" i="1" s="1"/>
  <c r="N453" i="1"/>
  <c r="N452" i="1" s="1"/>
  <c r="M453" i="1"/>
  <c r="M452" i="1" s="1"/>
  <c r="L453" i="1"/>
  <c r="L452" i="1" s="1"/>
  <c r="K453" i="1"/>
  <c r="K452" i="1" s="1"/>
  <c r="J453" i="1"/>
  <c r="J452" i="1" s="1"/>
  <c r="I453" i="1"/>
  <c r="I452" i="1" s="1"/>
  <c r="H453" i="1"/>
  <c r="H452" i="1" s="1"/>
  <c r="E451" i="1"/>
  <c r="D451" i="1"/>
  <c r="C451" i="1"/>
  <c r="B451" i="1"/>
  <c r="E450" i="1"/>
  <c r="D450" i="1"/>
  <c r="C450" i="1"/>
  <c r="B450" i="1"/>
  <c r="E449" i="1"/>
  <c r="C449" i="1"/>
  <c r="B449" i="1"/>
  <c r="E448" i="1"/>
  <c r="C448" i="1"/>
  <c r="B448" i="1"/>
  <c r="AE447" i="1"/>
  <c r="AE446" i="1" s="1"/>
  <c r="AD447" i="1"/>
  <c r="AD446" i="1" s="1"/>
  <c r="AC447" i="1"/>
  <c r="AC446" i="1" s="1"/>
  <c r="AB447" i="1"/>
  <c r="AB446" i="1" s="1"/>
  <c r="AA447" i="1"/>
  <c r="AA446" i="1" s="1"/>
  <c r="Z447" i="1"/>
  <c r="Z446" i="1" s="1"/>
  <c r="Y447" i="1"/>
  <c r="Y446" i="1" s="1"/>
  <c r="X447" i="1"/>
  <c r="X446" i="1" s="1"/>
  <c r="W447" i="1"/>
  <c r="W446" i="1" s="1"/>
  <c r="V447" i="1"/>
  <c r="V446" i="1" s="1"/>
  <c r="U447" i="1"/>
  <c r="U446" i="1" s="1"/>
  <c r="T447" i="1"/>
  <c r="T446" i="1" s="1"/>
  <c r="S447" i="1"/>
  <c r="S446" i="1" s="1"/>
  <c r="R447" i="1"/>
  <c r="R446" i="1" s="1"/>
  <c r="Q447" i="1"/>
  <c r="Q446" i="1" s="1"/>
  <c r="P447" i="1"/>
  <c r="P446" i="1" s="1"/>
  <c r="O447" i="1"/>
  <c r="O446" i="1" s="1"/>
  <c r="N447" i="1"/>
  <c r="N446" i="1" s="1"/>
  <c r="M447" i="1"/>
  <c r="M446" i="1" s="1"/>
  <c r="L447" i="1"/>
  <c r="L446" i="1" s="1"/>
  <c r="K447" i="1"/>
  <c r="K446" i="1" s="1"/>
  <c r="J447" i="1"/>
  <c r="J446" i="1" s="1"/>
  <c r="I447" i="1"/>
  <c r="I446" i="1" s="1"/>
  <c r="H447" i="1"/>
  <c r="H446" i="1" s="1"/>
  <c r="E443" i="1"/>
  <c r="D443" i="1"/>
  <c r="C443" i="1"/>
  <c r="B443" i="1"/>
  <c r="E442" i="1"/>
  <c r="D442" i="1"/>
  <c r="C442" i="1"/>
  <c r="B442" i="1"/>
  <c r="E441" i="1"/>
  <c r="C441" i="1"/>
  <c r="B441" i="1"/>
  <c r="E440" i="1"/>
  <c r="C440" i="1"/>
  <c r="B440" i="1"/>
  <c r="AE439" i="1"/>
  <c r="AD439" i="1"/>
  <c r="AD438" i="1" s="1"/>
  <c r="AC439" i="1"/>
  <c r="AC438" i="1" s="1"/>
  <c r="AB439" i="1"/>
  <c r="AB438" i="1" s="1"/>
  <c r="AA439" i="1"/>
  <c r="AA438" i="1" s="1"/>
  <c r="Z439" i="1"/>
  <c r="Z438" i="1" s="1"/>
  <c r="Y439" i="1"/>
  <c r="Y438" i="1" s="1"/>
  <c r="X439" i="1"/>
  <c r="X438" i="1" s="1"/>
  <c r="W439" i="1"/>
  <c r="W438" i="1" s="1"/>
  <c r="V439" i="1"/>
  <c r="V438" i="1" s="1"/>
  <c r="U439" i="1"/>
  <c r="U438" i="1" s="1"/>
  <c r="T439" i="1"/>
  <c r="T438" i="1" s="1"/>
  <c r="S439" i="1"/>
  <c r="S438" i="1" s="1"/>
  <c r="R439" i="1"/>
  <c r="R438" i="1" s="1"/>
  <c r="Q439" i="1"/>
  <c r="Q438" i="1" s="1"/>
  <c r="P439" i="1"/>
  <c r="P438" i="1" s="1"/>
  <c r="O439" i="1"/>
  <c r="O438" i="1" s="1"/>
  <c r="N439" i="1"/>
  <c r="N438" i="1" s="1"/>
  <c r="M439" i="1"/>
  <c r="M438" i="1" s="1"/>
  <c r="L439" i="1"/>
  <c r="L438" i="1" s="1"/>
  <c r="K439" i="1"/>
  <c r="K438" i="1" s="1"/>
  <c r="J439" i="1"/>
  <c r="J438" i="1" s="1"/>
  <c r="I439" i="1"/>
  <c r="I438" i="1" s="1"/>
  <c r="H439" i="1"/>
  <c r="H438" i="1" s="1"/>
  <c r="AE438" i="1"/>
  <c r="E437" i="1"/>
  <c r="C437" i="1"/>
  <c r="B437" i="1"/>
  <c r="E436" i="1"/>
  <c r="D436" i="1"/>
  <c r="C436" i="1"/>
  <c r="B436" i="1"/>
  <c r="E435" i="1"/>
  <c r="C435" i="1"/>
  <c r="B435" i="1"/>
  <c r="E434" i="1"/>
  <c r="C434" i="1"/>
  <c r="B434" i="1"/>
  <c r="F434" i="1" s="1"/>
  <c r="AE433" i="1"/>
  <c r="AE432" i="1" s="1"/>
  <c r="AD433" i="1"/>
  <c r="AD432" i="1" s="1"/>
  <c r="AC433" i="1"/>
  <c r="AC432" i="1" s="1"/>
  <c r="AB433" i="1"/>
  <c r="AB432" i="1" s="1"/>
  <c r="AA433" i="1"/>
  <c r="AA432" i="1" s="1"/>
  <c r="Z433" i="1"/>
  <c r="Z432" i="1" s="1"/>
  <c r="Z430" i="1" s="1"/>
  <c r="Y433" i="1"/>
  <c r="Y432" i="1" s="1"/>
  <c r="X433" i="1"/>
  <c r="X432" i="1" s="1"/>
  <c r="W433" i="1"/>
  <c r="W432" i="1" s="1"/>
  <c r="V433" i="1"/>
  <c r="V432" i="1" s="1"/>
  <c r="U433" i="1"/>
  <c r="U432" i="1" s="1"/>
  <c r="T433" i="1"/>
  <c r="T432" i="1" s="1"/>
  <c r="S433" i="1"/>
  <c r="S432" i="1" s="1"/>
  <c r="R433" i="1"/>
  <c r="R432" i="1" s="1"/>
  <c r="Q433" i="1"/>
  <c r="Q432" i="1" s="1"/>
  <c r="P433" i="1"/>
  <c r="P432" i="1" s="1"/>
  <c r="O433" i="1"/>
  <c r="O432" i="1" s="1"/>
  <c r="N433" i="1"/>
  <c r="N432" i="1" s="1"/>
  <c r="M433" i="1"/>
  <c r="M432" i="1" s="1"/>
  <c r="L433" i="1"/>
  <c r="L432" i="1" s="1"/>
  <c r="K433" i="1"/>
  <c r="K432" i="1" s="1"/>
  <c r="J433" i="1"/>
  <c r="J432" i="1" s="1"/>
  <c r="I433" i="1"/>
  <c r="I432" i="1" s="1"/>
  <c r="H433" i="1"/>
  <c r="H432" i="1" s="1"/>
  <c r="E429" i="1"/>
  <c r="D429" i="1"/>
  <c r="C429" i="1"/>
  <c r="B429" i="1"/>
  <c r="E428" i="1"/>
  <c r="D428" i="1"/>
  <c r="C428" i="1"/>
  <c r="B428" i="1"/>
  <c r="E427" i="1"/>
  <c r="D427" i="1" s="1"/>
  <c r="C427" i="1"/>
  <c r="B427" i="1"/>
  <c r="E426" i="1"/>
  <c r="C426" i="1"/>
  <c r="B426" i="1"/>
  <c r="AE425" i="1"/>
  <c r="AE424" i="1" s="1"/>
  <c r="AD425" i="1"/>
  <c r="AD424" i="1" s="1"/>
  <c r="AC425" i="1"/>
  <c r="AC424" i="1" s="1"/>
  <c r="AB425" i="1"/>
  <c r="AB424" i="1" s="1"/>
  <c r="AA425" i="1"/>
  <c r="AA424" i="1" s="1"/>
  <c r="Z425" i="1"/>
  <c r="Z424" i="1" s="1"/>
  <c r="Y425" i="1"/>
  <c r="Y424" i="1" s="1"/>
  <c r="X425" i="1"/>
  <c r="X424" i="1" s="1"/>
  <c r="W425" i="1"/>
  <c r="W424" i="1" s="1"/>
  <c r="V425" i="1"/>
  <c r="V424" i="1" s="1"/>
  <c r="U425" i="1"/>
  <c r="U424" i="1" s="1"/>
  <c r="T425" i="1"/>
  <c r="T424" i="1" s="1"/>
  <c r="S425" i="1"/>
  <c r="S424" i="1" s="1"/>
  <c r="R425" i="1"/>
  <c r="R424" i="1" s="1"/>
  <c r="Q425" i="1"/>
  <c r="Q424" i="1" s="1"/>
  <c r="P425" i="1"/>
  <c r="P424" i="1" s="1"/>
  <c r="O425" i="1"/>
  <c r="O424" i="1" s="1"/>
  <c r="N425" i="1"/>
  <c r="N424" i="1" s="1"/>
  <c r="M425" i="1"/>
  <c r="M424" i="1" s="1"/>
  <c r="L425" i="1"/>
  <c r="L424" i="1" s="1"/>
  <c r="K425" i="1"/>
  <c r="K424" i="1" s="1"/>
  <c r="J425" i="1"/>
  <c r="J424" i="1" s="1"/>
  <c r="I425" i="1"/>
  <c r="I424" i="1" s="1"/>
  <c r="H425" i="1"/>
  <c r="H424" i="1" s="1"/>
  <c r="E423" i="1"/>
  <c r="D423" i="1" s="1"/>
  <c r="C423" i="1"/>
  <c r="B423" i="1"/>
  <c r="E422" i="1"/>
  <c r="D422" i="1" s="1"/>
  <c r="C422" i="1"/>
  <c r="B422" i="1"/>
  <c r="E421" i="1"/>
  <c r="D421" i="1" s="1"/>
  <c r="C421" i="1"/>
  <c r="B421" i="1"/>
  <c r="E420" i="1"/>
  <c r="D420" i="1" s="1"/>
  <c r="C420" i="1"/>
  <c r="B420" i="1"/>
  <c r="AE419" i="1"/>
  <c r="AE418" i="1" s="1"/>
  <c r="AD419" i="1"/>
  <c r="AD418" i="1" s="1"/>
  <c r="AC419" i="1"/>
  <c r="AC418" i="1" s="1"/>
  <c r="AB419" i="1"/>
  <c r="AB418" i="1" s="1"/>
  <c r="AA419" i="1"/>
  <c r="AA418" i="1" s="1"/>
  <c r="Z419" i="1"/>
  <c r="Z418" i="1" s="1"/>
  <c r="Y419" i="1"/>
  <c r="Y418" i="1" s="1"/>
  <c r="X419" i="1"/>
  <c r="X418" i="1" s="1"/>
  <c r="W419" i="1"/>
  <c r="W418" i="1" s="1"/>
  <c r="V419" i="1"/>
  <c r="V418" i="1" s="1"/>
  <c r="U419" i="1"/>
  <c r="U418" i="1" s="1"/>
  <c r="T419" i="1"/>
  <c r="T418" i="1" s="1"/>
  <c r="S419" i="1"/>
  <c r="S418" i="1" s="1"/>
  <c r="R419" i="1"/>
  <c r="R418" i="1" s="1"/>
  <c r="Q419" i="1"/>
  <c r="Q418" i="1" s="1"/>
  <c r="P419" i="1"/>
  <c r="P418" i="1" s="1"/>
  <c r="O419" i="1"/>
  <c r="O418" i="1" s="1"/>
  <c r="N419" i="1"/>
  <c r="N418" i="1" s="1"/>
  <c r="M419" i="1"/>
  <c r="M418" i="1" s="1"/>
  <c r="L419" i="1"/>
  <c r="L418" i="1" s="1"/>
  <c r="K419" i="1"/>
  <c r="K418" i="1" s="1"/>
  <c r="J419" i="1"/>
  <c r="J418" i="1" s="1"/>
  <c r="I419" i="1"/>
  <c r="I418" i="1" s="1"/>
  <c r="H419" i="1"/>
  <c r="H418" i="1" s="1"/>
  <c r="AE413" i="1"/>
  <c r="AD413" i="1"/>
  <c r="B413" i="1" s="1"/>
  <c r="AC413" i="1"/>
  <c r="AB413" i="1"/>
  <c r="AA413" i="1"/>
  <c r="Z413" i="1"/>
  <c r="Y413" i="1"/>
  <c r="X413" i="1"/>
  <c r="W413" i="1"/>
  <c r="V413" i="1"/>
  <c r="U413" i="1"/>
  <c r="T413" i="1"/>
  <c r="S413" i="1"/>
  <c r="R413" i="1"/>
  <c r="Q413" i="1"/>
  <c r="P413" i="1"/>
  <c r="O413" i="1"/>
  <c r="N413" i="1"/>
  <c r="M413" i="1"/>
  <c r="L413" i="1"/>
  <c r="K413" i="1"/>
  <c r="J413" i="1"/>
  <c r="I413" i="1"/>
  <c r="E413" i="1" s="1"/>
  <c r="H413" i="1"/>
  <c r="AE412" i="1"/>
  <c r="AD412" i="1"/>
  <c r="AC412" i="1"/>
  <c r="AB412" i="1"/>
  <c r="AA412" i="1"/>
  <c r="Z412" i="1"/>
  <c r="Y412" i="1"/>
  <c r="X412" i="1"/>
  <c r="W412" i="1"/>
  <c r="V412" i="1"/>
  <c r="U412" i="1"/>
  <c r="T412" i="1"/>
  <c r="S412" i="1"/>
  <c r="R412" i="1"/>
  <c r="Q412" i="1"/>
  <c r="P412" i="1"/>
  <c r="O412" i="1"/>
  <c r="N412" i="1"/>
  <c r="M412" i="1"/>
  <c r="L412" i="1"/>
  <c r="K412" i="1"/>
  <c r="J412" i="1"/>
  <c r="I412" i="1"/>
  <c r="E412" i="1" s="1"/>
  <c r="H412" i="1"/>
  <c r="AE411" i="1"/>
  <c r="AD411" i="1"/>
  <c r="AC411" i="1"/>
  <c r="AB411" i="1"/>
  <c r="AA411" i="1"/>
  <c r="Z411" i="1"/>
  <c r="Y411" i="1"/>
  <c r="X411" i="1"/>
  <c r="W411" i="1"/>
  <c r="V411" i="1"/>
  <c r="U411" i="1"/>
  <c r="T411" i="1"/>
  <c r="S411" i="1"/>
  <c r="R411" i="1"/>
  <c r="Q411" i="1"/>
  <c r="P411" i="1"/>
  <c r="O411" i="1"/>
  <c r="N411" i="1"/>
  <c r="M411" i="1"/>
  <c r="L411" i="1"/>
  <c r="K411" i="1"/>
  <c r="J411" i="1"/>
  <c r="I411" i="1"/>
  <c r="H411" i="1"/>
  <c r="E409" i="1"/>
  <c r="D409" i="1"/>
  <c r="D405" i="1" s="1"/>
  <c r="D404" i="1" s="1"/>
  <c r="C409" i="1"/>
  <c r="B409" i="1"/>
  <c r="E408" i="1"/>
  <c r="C408" i="1"/>
  <c r="B408" i="1"/>
  <c r="E407" i="1"/>
  <c r="C407" i="1"/>
  <c r="B407" i="1"/>
  <c r="E406" i="1"/>
  <c r="C406" i="1"/>
  <c r="B406" i="1"/>
  <c r="AE405" i="1"/>
  <c r="AE404" i="1" s="1"/>
  <c r="AD405" i="1"/>
  <c r="AD404" i="1" s="1"/>
  <c r="AC405" i="1"/>
  <c r="AC404" i="1" s="1"/>
  <c r="AB405" i="1"/>
  <c r="AB404" i="1" s="1"/>
  <c r="AA405" i="1"/>
  <c r="AA404" i="1" s="1"/>
  <c r="Z405" i="1"/>
  <c r="Z404" i="1" s="1"/>
  <c r="Y405" i="1"/>
  <c r="Y404" i="1" s="1"/>
  <c r="X405" i="1"/>
  <c r="X404" i="1" s="1"/>
  <c r="W405" i="1"/>
  <c r="W404" i="1" s="1"/>
  <c r="V405" i="1"/>
  <c r="V404" i="1" s="1"/>
  <c r="U405" i="1"/>
  <c r="U404" i="1" s="1"/>
  <c r="T405" i="1"/>
  <c r="T404" i="1" s="1"/>
  <c r="S405" i="1"/>
  <c r="S404" i="1" s="1"/>
  <c r="R405" i="1"/>
  <c r="R404" i="1" s="1"/>
  <c r="Q405" i="1"/>
  <c r="Q404" i="1" s="1"/>
  <c r="P405" i="1"/>
  <c r="P404" i="1" s="1"/>
  <c r="O405" i="1"/>
  <c r="O404" i="1" s="1"/>
  <c r="N405" i="1"/>
  <c r="N404" i="1" s="1"/>
  <c r="M405" i="1"/>
  <c r="M404" i="1" s="1"/>
  <c r="L405" i="1"/>
  <c r="L404" i="1" s="1"/>
  <c r="K405" i="1"/>
  <c r="K404" i="1" s="1"/>
  <c r="J405" i="1"/>
  <c r="J404" i="1" s="1"/>
  <c r="I405" i="1"/>
  <c r="I404" i="1" s="1"/>
  <c r="H405" i="1"/>
  <c r="H404" i="1" s="1"/>
  <c r="E402" i="1"/>
  <c r="D402" i="1"/>
  <c r="C402" i="1"/>
  <c r="B402" i="1"/>
  <c r="E401" i="1"/>
  <c r="C401" i="1"/>
  <c r="B401" i="1"/>
  <c r="E400" i="1"/>
  <c r="C400" i="1"/>
  <c r="B400" i="1"/>
  <c r="E399" i="1"/>
  <c r="C399" i="1"/>
  <c r="B399" i="1"/>
  <c r="AE398" i="1"/>
  <c r="AD398" i="1"/>
  <c r="AD397" i="1" s="1"/>
  <c r="AC398" i="1"/>
  <c r="AC397" i="1" s="1"/>
  <c r="AB398" i="1"/>
  <c r="AB397" i="1" s="1"/>
  <c r="AA398" i="1"/>
  <c r="AA397" i="1" s="1"/>
  <c r="Z398" i="1"/>
  <c r="Z397" i="1" s="1"/>
  <c r="Y398" i="1"/>
  <c r="Y397" i="1" s="1"/>
  <c r="X398" i="1"/>
  <c r="X397" i="1" s="1"/>
  <c r="W398" i="1"/>
  <c r="W397" i="1" s="1"/>
  <c r="V398" i="1"/>
  <c r="V397" i="1" s="1"/>
  <c r="U398" i="1"/>
  <c r="U397" i="1" s="1"/>
  <c r="T398" i="1"/>
  <c r="T397" i="1" s="1"/>
  <c r="S398" i="1"/>
  <c r="S397" i="1" s="1"/>
  <c r="R398" i="1"/>
  <c r="R397" i="1" s="1"/>
  <c r="Q398" i="1"/>
  <c r="Q397" i="1" s="1"/>
  <c r="P398" i="1"/>
  <c r="P397" i="1" s="1"/>
  <c r="O398" i="1"/>
  <c r="O397" i="1" s="1"/>
  <c r="N398" i="1"/>
  <c r="N397" i="1" s="1"/>
  <c r="M398" i="1"/>
  <c r="M397" i="1" s="1"/>
  <c r="L398" i="1"/>
  <c r="L397" i="1" s="1"/>
  <c r="K398" i="1"/>
  <c r="K397" i="1" s="1"/>
  <c r="J398" i="1"/>
  <c r="J397" i="1" s="1"/>
  <c r="I398" i="1"/>
  <c r="I397" i="1" s="1"/>
  <c r="H398" i="1"/>
  <c r="H397" i="1" s="1"/>
  <c r="D398" i="1"/>
  <c r="D397" i="1" s="1"/>
  <c r="AD395" i="1"/>
  <c r="AC395" i="1"/>
  <c r="AB395" i="1"/>
  <c r="AA395" i="1"/>
  <c r="Z395" i="1"/>
  <c r="Y395" i="1"/>
  <c r="X395" i="1"/>
  <c r="W395" i="1"/>
  <c r="V395" i="1"/>
  <c r="U395" i="1"/>
  <c r="T395" i="1"/>
  <c r="S395" i="1"/>
  <c r="R395" i="1"/>
  <c r="Q395" i="1"/>
  <c r="P395" i="1"/>
  <c r="O395" i="1"/>
  <c r="N395" i="1"/>
  <c r="M395" i="1"/>
  <c r="L395" i="1"/>
  <c r="K395" i="1"/>
  <c r="J395" i="1"/>
  <c r="I395" i="1"/>
  <c r="H395" i="1"/>
  <c r="G395" i="1"/>
  <c r="F395" i="1"/>
  <c r="E395" i="1"/>
  <c r="D395" i="1"/>
  <c r="C395" i="1"/>
  <c r="B395" i="1"/>
  <c r="E393" i="1"/>
  <c r="D393" i="1"/>
  <c r="C393" i="1"/>
  <c r="B393" i="1"/>
  <c r="E392" i="1"/>
  <c r="C392" i="1"/>
  <c r="B392" i="1"/>
  <c r="E391" i="1"/>
  <c r="C391" i="1"/>
  <c r="B391" i="1"/>
  <c r="E390" i="1"/>
  <c r="C390" i="1"/>
  <c r="B390" i="1"/>
  <c r="AE389" i="1"/>
  <c r="AE386" i="1" s="1"/>
  <c r="AD389" i="1"/>
  <c r="AC389" i="1"/>
  <c r="AC386" i="1" s="1"/>
  <c r="AB389" i="1"/>
  <c r="AB386" i="1" s="1"/>
  <c r="AA389" i="1"/>
  <c r="AA386" i="1" s="1"/>
  <c r="Z389" i="1"/>
  <c r="Z386" i="1" s="1"/>
  <c r="Y389" i="1"/>
  <c r="Y386" i="1" s="1"/>
  <c r="X389" i="1"/>
  <c r="X386" i="1" s="1"/>
  <c r="W389" i="1"/>
  <c r="W386" i="1" s="1"/>
  <c r="V389" i="1"/>
  <c r="V386" i="1" s="1"/>
  <c r="U389" i="1"/>
  <c r="U386" i="1" s="1"/>
  <c r="T389" i="1"/>
  <c r="T386" i="1" s="1"/>
  <c r="S389" i="1"/>
  <c r="S386" i="1" s="1"/>
  <c r="R389" i="1"/>
  <c r="R386" i="1" s="1"/>
  <c r="Q389" i="1"/>
  <c r="Q386" i="1" s="1"/>
  <c r="P389" i="1"/>
  <c r="P386" i="1" s="1"/>
  <c r="O389" i="1"/>
  <c r="O386" i="1" s="1"/>
  <c r="N389" i="1"/>
  <c r="N386" i="1" s="1"/>
  <c r="M389" i="1"/>
  <c r="M386" i="1" s="1"/>
  <c r="L389" i="1"/>
  <c r="L386" i="1" s="1"/>
  <c r="K389" i="1"/>
  <c r="K386" i="1" s="1"/>
  <c r="J389" i="1"/>
  <c r="J386" i="1" s="1"/>
  <c r="I389" i="1"/>
  <c r="I386" i="1" s="1"/>
  <c r="H389" i="1"/>
  <c r="H386" i="1" s="1"/>
  <c r="D389" i="1"/>
  <c r="D386" i="1" s="1"/>
  <c r="AD386" i="1"/>
  <c r="AE382" i="1"/>
  <c r="AD382" i="1"/>
  <c r="AC382" i="1"/>
  <c r="AB382" i="1"/>
  <c r="AA382" i="1"/>
  <c r="Z382" i="1"/>
  <c r="Y382" i="1"/>
  <c r="X382" i="1"/>
  <c r="W382" i="1"/>
  <c r="V382" i="1"/>
  <c r="U382" i="1"/>
  <c r="T382" i="1"/>
  <c r="S382" i="1"/>
  <c r="R382" i="1"/>
  <c r="Q382" i="1"/>
  <c r="P382" i="1"/>
  <c r="O382" i="1"/>
  <c r="N382" i="1"/>
  <c r="M382" i="1"/>
  <c r="L382" i="1"/>
  <c r="K382" i="1"/>
  <c r="J382" i="1"/>
  <c r="I382" i="1"/>
  <c r="H382" i="1"/>
  <c r="G382" i="1"/>
  <c r="F382" i="1"/>
  <c r="E382" i="1"/>
  <c r="D382" i="1"/>
  <c r="C382" i="1"/>
  <c r="B382" i="1"/>
  <c r="E381" i="1"/>
  <c r="D381" i="1"/>
  <c r="D377" i="1" s="1"/>
  <c r="C381" i="1"/>
  <c r="B381" i="1"/>
  <c r="E380" i="1"/>
  <c r="C380" i="1"/>
  <c r="B380" i="1"/>
  <c r="E379" i="1"/>
  <c r="C379" i="1"/>
  <c r="B379" i="1"/>
  <c r="E378" i="1"/>
  <c r="C378" i="1"/>
  <c r="B378" i="1"/>
  <c r="AE377" i="1"/>
  <c r="AD377" i="1"/>
  <c r="AC377" i="1"/>
  <c r="AB377" i="1"/>
  <c r="AA377" i="1"/>
  <c r="Z377" i="1"/>
  <c r="Y377" i="1"/>
  <c r="X377" i="1"/>
  <c r="W377" i="1"/>
  <c r="V377" i="1"/>
  <c r="U377" i="1"/>
  <c r="T377" i="1"/>
  <c r="S377" i="1"/>
  <c r="R377" i="1"/>
  <c r="Q377" i="1"/>
  <c r="P377" i="1"/>
  <c r="O377" i="1"/>
  <c r="N377" i="1"/>
  <c r="M377" i="1"/>
  <c r="L377" i="1"/>
  <c r="K377" i="1"/>
  <c r="J377" i="1"/>
  <c r="I377" i="1"/>
  <c r="H377" i="1"/>
  <c r="E376" i="1"/>
  <c r="D376" i="1"/>
  <c r="D372" i="1" s="1"/>
  <c r="C376" i="1"/>
  <c r="B376" i="1"/>
  <c r="E375" i="1"/>
  <c r="G375" i="1" s="1"/>
  <c r="B375" i="1"/>
  <c r="E374" i="1"/>
  <c r="C374" i="1"/>
  <c r="B374" i="1"/>
  <c r="E373" i="1"/>
  <c r="C373" i="1"/>
  <c r="B373" i="1"/>
  <c r="AE372" i="1"/>
  <c r="AD372" i="1"/>
  <c r="AC372" i="1"/>
  <c r="AB372" i="1"/>
  <c r="AA372" i="1"/>
  <c r="Z372" i="1"/>
  <c r="Y372" i="1"/>
  <c r="X372" i="1"/>
  <c r="W372" i="1"/>
  <c r="V372" i="1"/>
  <c r="U372" i="1"/>
  <c r="T372" i="1"/>
  <c r="S372" i="1"/>
  <c r="R372" i="1"/>
  <c r="Q372" i="1"/>
  <c r="P372" i="1"/>
  <c r="O372" i="1"/>
  <c r="N372" i="1"/>
  <c r="M372" i="1"/>
  <c r="L372" i="1"/>
  <c r="K372" i="1"/>
  <c r="J372" i="1"/>
  <c r="I372" i="1"/>
  <c r="H372" i="1"/>
  <c r="E371" i="1"/>
  <c r="D371" i="1"/>
  <c r="D367" i="1" s="1"/>
  <c r="C371" i="1"/>
  <c r="B371" i="1"/>
  <c r="E370" i="1"/>
  <c r="B370" i="1"/>
  <c r="E369" i="1"/>
  <c r="C369" i="1"/>
  <c r="B369" i="1"/>
  <c r="E368" i="1"/>
  <c r="C368" i="1"/>
  <c r="B368" i="1"/>
  <c r="AE367" i="1"/>
  <c r="AD367" i="1"/>
  <c r="AC367" i="1"/>
  <c r="AB367" i="1"/>
  <c r="AA367" i="1"/>
  <c r="Z367" i="1"/>
  <c r="Y367" i="1"/>
  <c r="X367" i="1"/>
  <c r="W367" i="1"/>
  <c r="V367" i="1"/>
  <c r="U367" i="1"/>
  <c r="T367" i="1"/>
  <c r="S367" i="1"/>
  <c r="R367" i="1"/>
  <c r="Q367" i="1"/>
  <c r="P367" i="1"/>
  <c r="O367" i="1"/>
  <c r="N367" i="1"/>
  <c r="M367" i="1"/>
  <c r="L367" i="1"/>
  <c r="K367" i="1"/>
  <c r="J367" i="1"/>
  <c r="I367" i="1"/>
  <c r="H367" i="1"/>
  <c r="E366" i="1"/>
  <c r="D366" i="1"/>
  <c r="C366" i="1"/>
  <c r="B366" i="1"/>
  <c r="E365" i="1"/>
  <c r="D365" i="1"/>
  <c r="D362" i="1" s="1"/>
  <c r="C365" i="1"/>
  <c r="B365" i="1"/>
  <c r="E364" i="1"/>
  <c r="C364" i="1"/>
  <c r="B364" i="1"/>
  <c r="E363" i="1"/>
  <c r="C363" i="1"/>
  <c r="B363" i="1"/>
  <c r="AE362" i="1"/>
  <c r="AD362" i="1"/>
  <c r="AC362" i="1"/>
  <c r="AB362" i="1"/>
  <c r="AA362" i="1"/>
  <c r="Z362" i="1"/>
  <c r="Y362" i="1"/>
  <c r="X362" i="1"/>
  <c r="W362" i="1"/>
  <c r="V362" i="1"/>
  <c r="U362" i="1"/>
  <c r="T362" i="1"/>
  <c r="S362" i="1"/>
  <c r="R362" i="1"/>
  <c r="Q362" i="1"/>
  <c r="P362" i="1"/>
  <c r="O362" i="1"/>
  <c r="N362" i="1"/>
  <c r="M362" i="1"/>
  <c r="L362" i="1"/>
  <c r="K362" i="1"/>
  <c r="J362" i="1"/>
  <c r="I362" i="1"/>
  <c r="H362" i="1"/>
  <c r="E361" i="1"/>
  <c r="D361" i="1"/>
  <c r="C361" i="1"/>
  <c r="B361" i="1"/>
  <c r="E360" i="1"/>
  <c r="D360" i="1"/>
  <c r="D357" i="1" s="1"/>
  <c r="C360" i="1"/>
  <c r="B360" i="1"/>
  <c r="E359" i="1"/>
  <c r="C359" i="1"/>
  <c r="B359" i="1"/>
  <c r="E358" i="1"/>
  <c r="C358" i="1"/>
  <c r="B358" i="1"/>
  <c r="AE357" i="1"/>
  <c r="AD357" i="1"/>
  <c r="AC357" i="1"/>
  <c r="AB357" i="1"/>
  <c r="AA357" i="1"/>
  <c r="Z357" i="1"/>
  <c r="Y357" i="1"/>
  <c r="X357" i="1"/>
  <c r="W357" i="1"/>
  <c r="V357" i="1"/>
  <c r="U357" i="1"/>
  <c r="T357" i="1"/>
  <c r="S357" i="1"/>
  <c r="R357" i="1"/>
  <c r="Q357" i="1"/>
  <c r="P357" i="1"/>
  <c r="O357" i="1"/>
  <c r="N357" i="1"/>
  <c r="M357" i="1"/>
  <c r="L357" i="1"/>
  <c r="K357" i="1"/>
  <c r="J357" i="1"/>
  <c r="I357" i="1"/>
  <c r="H357" i="1"/>
  <c r="E356" i="1"/>
  <c r="D356" i="1"/>
  <c r="C356" i="1"/>
  <c r="B356" i="1"/>
  <c r="E355" i="1"/>
  <c r="D355" i="1"/>
  <c r="D352" i="1" s="1"/>
  <c r="C355" i="1"/>
  <c r="B355" i="1"/>
  <c r="E354" i="1"/>
  <c r="C354" i="1"/>
  <c r="B354" i="1"/>
  <c r="E353" i="1"/>
  <c r="C353" i="1"/>
  <c r="B353" i="1"/>
  <c r="AE352" i="1"/>
  <c r="AD352" i="1"/>
  <c r="AC352" i="1"/>
  <c r="AB352" i="1"/>
  <c r="AA352" i="1"/>
  <c r="Z352" i="1"/>
  <c r="Y352" i="1"/>
  <c r="X352" i="1"/>
  <c r="W352" i="1"/>
  <c r="V352" i="1"/>
  <c r="U352" i="1"/>
  <c r="T352" i="1"/>
  <c r="S352" i="1"/>
  <c r="R352" i="1"/>
  <c r="Q352" i="1"/>
  <c r="P352" i="1"/>
  <c r="O352" i="1"/>
  <c r="N352" i="1"/>
  <c r="M352" i="1"/>
  <c r="L352" i="1"/>
  <c r="K352" i="1"/>
  <c r="J352" i="1"/>
  <c r="I352" i="1"/>
  <c r="H352" i="1"/>
  <c r="E351" i="1"/>
  <c r="D351" i="1"/>
  <c r="C351" i="1"/>
  <c r="B351" i="1"/>
  <c r="E350" i="1"/>
  <c r="D350" i="1"/>
  <c r="D347" i="1" s="1"/>
  <c r="C350" i="1"/>
  <c r="B350" i="1"/>
  <c r="E349" i="1"/>
  <c r="C349" i="1"/>
  <c r="B349" i="1"/>
  <c r="E348" i="1"/>
  <c r="C348" i="1"/>
  <c r="B348" i="1"/>
  <c r="AE347" i="1"/>
  <c r="AD347" i="1"/>
  <c r="AC347" i="1"/>
  <c r="AB347" i="1"/>
  <c r="AA347" i="1"/>
  <c r="Z347" i="1"/>
  <c r="Y347" i="1"/>
  <c r="X347" i="1"/>
  <c r="W347" i="1"/>
  <c r="V347" i="1"/>
  <c r="U347" i="1"/>
  <c r="T347" i="1"/>
  <c r="S347" i="1"/>
  <c r="R347" i="1"/>
  <c r="Q347" i="1"/>
  <c r="Q345" i="1" s="1"/>
  <c r="P347" i="1"/>
  <c r="O347" i="1"/>
  <c r="N347" i="1"/>
  <c r="M347" i="1"/>
  <c r="L347" i="1"/>
  <c r="K347" i="1"/>
  <c r="J347" i="1"/>
  <c r="I347" i="1"/>
  <c r="I345" i="1" s="1"/>
  <c r="H347" i="1"/>
  <c r="Y345" i="1"/>
  <c r="G344" i="1"/>
  <c r="F344" i="1"/>
  <c r="E343" i="1"/>
  <c r="D343" i="1"/>
  <c r="C343" i="1"/>
  <c r="B343" i="1"/>
  <c r="E342" i="1"/>
  <c r="D342" i="1"/>
  <c r="C342" i="1"/>
  <c r="B342" i="1"/>
  <c r="E341" i="1"/>
  <c r="C341" i="1"/>
  <c r="B341" i="1"/>
  <c r="E340" i="1"/>
  <c r="D340" i="1"/>
  <c r="C340" i="1"/>
  <c r="B340" i="1"/>
  <c r="AE339" i="1"/>
  <c r="AD339" i="1"/>
  <c r="AC339" i="1"/>
  <c r="AB339" i="1"/>
  <c r="AA339" i="1"/>
  <c r="Z339" i="1"/>
  <c r="Y339" i="1"/>
  <c r="X339" i="1"/>
  <c r="W339" i="1"/>
  <c r="V339" i="1"/>
  <c r="U339" i="1"/>
  <c r="T339" i="1"/>
  <c r="S339" i="1"/>
  <c r="R339" i="1"/>
  <c r="Q339" i="1"/>
  <c r="P339" i="1"/>
  <c r="O339" i="1"/>
  <c r="N339" i="1"/>
  <c r="M339" i="1"/>
  <c r="L339" i="1"/>
  <c r="K339" i="1"/>
  <c r="J339" i="1"/>
  <c r="I339" i="1"/>
  <c r="H339" i="1"/>
  <c r="E338" i="1"/>
  <c r="D338" i="1"/>
  <c r="C338" i="1"/>
  <c r="B338" i="1"/>
  <c r="E337" i="1"/>
  <c r="D337" i="1"/>
  <c r="D334" i="1" s="1"/>
  <c r="C337" i="1"/>
  <c r="B337" i="1"/>
  <c r="E336" i="1"/>
  <c r="C336" i="1"/>
  <c r="B336" i="1"/>
  <c r="E335" i="1"/>
  <c r="C335" i="1"/>
  <c r="B335" i="1"/>
  <c r="AE334" i="1"/>
  <c r="AE332" i="1" s="1"/>
  <c r="AE331" i="1" s="1"/>
  <c r="AD334" i="1"/>
  <c r="AC334" i="1"/>
  <c r="AB334" i="1"/>
  <c r="AA334" i="1"/>
  <c r="AA332" i="1" s="1"/>
  <c r="AA331" i="1" s="1"/>
  <c r="Z334" i="1"/>
  <c r="Y334" i="1"/>
  <c r="Y332" i="1" s="1"/>
  <c r="Y331" i="1" s="1"/>
  <c r="X334" i="1"/>
  <c r="W334" i="1"/>
  <c r="W332" i="1" s="1"/>
  <c r="W331" i="1" s="1"/>
  <c r="V334" i="1"/>
  <c r="U334" i="1"/>
  <c r="U332" i="1" s="1"/>
  <c r="U331" i="1" s="1"/>
  <c r="T334" i="1"/>
  <c r="S334" i="1"/>
  <c r="S332" i="1" s="1"/>
  <c r="S331" i="1" s="1"/>
  <c r="R334" i="1"/>
  <c r="Q334" i="1"/>
  <c r="Q332" i="1" s="1"/>
  <c r="Q331" i="1" s="1"/>
  <c r="P334" i="1"/>
  <c r="O334" i="1"/>
  <c r="O332" i="1" s="1"/>
  <c r="O331" i="1" s="1"/>
  <c r="N334" i="1"/>
  <c r="M334" i="1"/>
  <c r="M332" i="1" s="1"/>
  <c r="M331" i="1" s="1"/>
  <c r="L334" i="1"/>
  <c r="K334" i="1"/>
  <c r="K332" i="1" s="1"/>
  <c r="K331" i="1" s="1"/>
  <c r="J334" i="1"/>
  <c r="I334" i="1"/>
  <c r="I332" i="1" s="1"/>
  <c r="I331" i="1" s="1"/>
  <c r="H334" i="1"/>
  <c r="AC332" i="1"/>
  <c r="AC331" i="1" s="1"/>
  <c r="E330" i="1"/>
  <c r="D330" i="1"/>
  <c r="C330" i="1"/>
  <c r="B330" i="1"/>
  <c r="E329" i="1"/>
  <c r="D329" i="1"/>
  <c r="C329" i="1"/>
  <c r="B329" i="1"/>
  <c r="E328" i="1"/>
  <c r="C328" i="1"/>
  <c r="C326" i="1" s="1"/>
  <c r="B328" i="1"/>
  <c r="B326" i="1" s="1"/>
  <c r="B325" i="1" s="1"/>
  <c r="E327" i="1"/>
  <c r="D327" i="1"/>
  <c r="C327" i="1"/>
  <c r="B327" i="1"/>
  <c r="AE326" i="1"/>
  <c r="AE325" i="1" s="1"/>
  <c r="AD326" i="1"/>
  <c r="AC326" i="1"/>
  <c r="AC325" i="1" s="1"/>
  <c r="AB326" i="1"/>
  <c r="AB325" i="1" s="1"/>
  <c r="AA326" i="1"/>
  <c r="AA325" i="1" s="1"/>
  <c r="Z326" i="1"/>
  <c r="Z325" i="1" s="1"/>
  <c r="Y326" i="1"/>
  <c r="Y325" i="1" s="1"/>
  <c r="X326" i="1"/>
  <c r="X325" i="1" s="1"/>
  <c r="W326" i="1"/>
  <c r="W325" i="1" s="1"/>
  <c r="V326" i="1"/>
  <c r="V325" i="1" s="1"/>
  <c r="U326" i="1"/>
  <c r="U325" i="1" s="1"/>
  <c r="T326" i="1"/>
  <c r="T325" i="1" s="1"/>
  <c r="S326" i="1"/>
  <c r="S325" i="1" s="1"/>
  <c r="R326" i="1"/>
  <c r="R325" i="1" s="1"/>
  <c r="Q326" i="1"/>
  <c r="Q325" i="1" s="1"/>
  <c r="P326" i="1"/>
  <c r="P325" i="1" s="1"/>
  <c r="O326" i="1"/>
  <c r="O325" i="1" s="1"/>
  <c r="N326" i="1"/>
  <c r="N325" i="1" s="1"/>
  <c r="M326" i="1"/>
  <c r="M325" i="1" s="1"/>
  <c r="L326" i="1"/>
  <c r="L325" i="1" s="1"/>
  <c r="K326" i="1"/>
  <c r="K325" i="1" s="1"/>
  <c r="J326" i="1"/>
  <c r="J325" i="1" s="1"/>
  <c r="I326" i="1"/>
  <c r="I325" i="1" s="1"/>
  <c r="H326" i="1"/>
  <c r="H325" i="1" s="1"/>
  <c r="D326" i="1"/>
  <c r="D325" i="1" s="1"/>
  <c r="AD325" i="1"/>
  <c r="E324" i="1"/>
  <c r="D324" i="1"/>
  <c r="C324" i="1"/>
  <c r="B324" i="1"/>
  <c r="E323" i="1"/>
  <c r="D323" i="1"/>
  <c r="C323" i="1"/>
  <c r="B323" i="1"/>
  <c r="E322" i="1"/>
  <c r="D322" i="1"/>
  <c r="D412" i="1" s="1"/>
  <c r="C322" i="1"/>
  <c r="B322" i="1"/>
  <c r="E321" i="1"/>
  <c r="D321" i="1"/>
  <c r="C321" i="1"/>
  <c r="B321" i="1"/>
  <c r="AE320" i="1"/>
  <c r="AD320" i="1"/>
  <c r="AC320" i="1"/>
  <c r="AB320" i="1"/>
  <c r="AA320" i="1"/>
  <c r="Z320" i="1"/>
  <c r="Y320" i="1"/>
  <c r="X320" i="1"/>
  <c r="W320" i="1"/>
  <c r="V320" i="1"/>
  <c r="U320" i="1"/>
  <c r="T320" i="1"/>
  <c r="S320" i="1"/>
  <c r="R320" i="1"/>
  <c r="Q320" i="1"/>
  <c r="P320" i="1"/>
  <c r="O320" i="1"/>
  <c r="N320" i="1"/>
  <c r="M320" i="1"/>
  <c r="L320" i="1"/>
  <c r="K320" i="1"/>
  <c r="J320" i="1"/>
  <c r="I320" i="1"/>
  <c r="H320" i="1"/>
  <c r="E320" i="1"/>
  <c r="D320" i="1"/>
  <c r="C320" i="1"/>
  <c r="B320" i="1"/>
  <c r="E319" i="1"/>
  <c r="D319" i="1"/>
  <c r="C319" i="1"/>
  <c r="B319" i="1"/>
  <c r="E318" i="1"/>
  <c r="D318" i="1"/>
  <c r="C318" i="1"/>
  <c r="B318" i="1"/>
  <c r="E317" i="1"/>
  <c r="C317" i="1"/>
  <c r="C315" i="1" s="1"/>
  <c r="B317" i="1"/>
  <c r="E316" i="1"/>
  <c r="D316" i="1"/>
  <c r="C316" i="1"/>
  <c r="B316" i="1"/>
  <c r="AE315" i="1"/>
  <c r="AD315" i="1"/>
  <c r="AC315" i="1"/>
  <c r="AB315" i="1"/>
  <c r="AA315" i="1"/>
  <c r="Z315" i="1"/>
  <c r="Y315" i="1"/>
  <c r="X315" i="1"/>
  <c r="W315" i="1"/>
  <c r="V315" i="1"/>
  <c r="U315" i="1"/>
  <c r="T315" i="1"/>
  <c r="S315" i="1"/>
  <c r="R315" i="1"/>
  <c r="Q315" i="1"/>
  <c r="P315" i="1"/>
  <c r="O315" i="1"/>
  <c r="N315" i="1"/>
  <c r="M315" i="1"/>
  <c r="L315" i="1"/>
  <c r="K315" i="1"/>
  <c r="J315" i="1"/>
  <c r="I315" i="1"/>
  <c r="H315" i="1"/>
  <c r="D315" i="1"/>
  <c r="B315" i="1"/>
  <c r="AE310" i="1"/>
  <c r="AD310" i="1"/>
  <c r="AC310" i="1"/>
  <c r="AB310" i="1"/>
  <c r="AA310" i="1"/>
  <c r="Z310" i="1"/>
  <c r="Y310" i="1"/>
  <c r="X310" i="1"/>
  <c r="W310" i="1"/>
  <c r="V310" i="1"/>
  <c r="U310" i="1"/>
  <c r="T310" i="1"/>
  <c r="S310" i="1"/>
  <c r="R310" i="1"/>
  <c r="Q310" i="1"/>
  <c r="P310" i="1"/>
  <c r="O310" i="1"/>
  <c r="N310" i="1"/>
  <c r="M310" i="1"/>
  <c r="L310" i="1"/>
  <c r="K310" i="1"/>
  <c r="J310" i="1"/>
  <c r="I310" i="1"/>
  <c r="H310" i="1"/>
  <c r="C310" i="1" s="1"/>
  <c r="AE309" i="1"/>
  <c r="AD309" i="1"/>
  <c r="AC309" i="1"/>
  <c r="AB309" i="1"/>
  <c r="AA309" i="1"/>
  <c r="Z309" i="1"/>
  <c r="Y309" i="1"/>
  <c r="X309" i="1"/>
  <c r="W309" i="1"/>
  <c r="V309" i="1"/>
  <c r="U309" i="1"/>
  <c r="T309" i="1"/>
  <c r="S309" i="1"/>
  <c r="R309" i="1"/>
  <c r="Q309" i="1"/>
  <c r="P309" i="1"/>
  <c r="O309" i="1"/>
  <c r="N309" i="1"/>
  <c r="M309" i="1"/>
  <c r="L309" i="1"/>
  <c r="K309" i="1"/>
  <c r="J309" i="1"/>
  <c r="I309" i="1"/>
  <c r="H309" i="1"/>
  <c r="C309" i="1" s="1"/>
  <c r="AE308" i="1"/>
  <c r="AD308" i="1"/>
  <c r="AC308" i="1"/>
  <c r="AB308" i="1"/>
  <c r="AA308" i="1"/>
  <c r="Z308" i="1"/>
  <c r="Y308" i="1"/>
  <c r="X308" i="1"/>
  <c r="W308" i="1"/>
  <c r="V308" i="1"/>
  <c r="U308" i="1"/>
  <c r="T308" i="1"/>
  <c r="S308" i="1"/>
  <c r="R308" i="1"/>
  <c r="Q308" i="1"/>
  <c r="P308" i="1"/>
  <c r="O308" i="1"/>
  <c r="N308" i="1"/>
  <c r="M308" i="1"/>
  <c r="L308" i="1"/>
  <c r="K308" i="1"/>
  <c r="J308" i="1"/>
  <c r="I308" i="1"/>
  <c r="H308" i="1"/>
  <c r="E305" i="1"/>
  <c r="G305" i="1" s="1"/>
  <c r="B305" i="1"/>
  <c r="E304" i="1"/>
  <c r="G304" i="1" s="1"/>
  <c r="B304" i="1"/>
  <c r="AE303" i="1"/>
  <c r="AE302" i="1" s="1"/>
  <c r="AE301" i="1" s="1"/>
  <c r="AD303" i="1"/>
  <c r="AD302" i="1" s="1"/>
  <c r="AD301" i="1" s="1"/>
  <c r="AC303" i="1"/>
  <c r="AC302" i="1" s="1"/>
  <c r="AC301" i="1" s="1"/>
  <c r="AB303" i="1"/>
  <c r="AB302" i="1" s="1"/>
  <c r="AB301" i="1" s="1"/>
  <c r="AA303" i="1"/>
  <c r="AA302" i="1" s="1"/>
  <c r="AA301" i="1" s="1"/>
  <c r="Z303" i="1"/>
  <c r="Z302" i="1" s="1"/>
  <c r="Z301" i="1" s="1"/>
  <c r="Y303" i="1"/>
  <c r="Y302" i="1" s="1"/>
  <c r="Y301" i="1" s="1"/>
  <c r="X303" i="1"/>
  <c r="X302" i="1" s="1"/>
  <c r="X301" i="1" s="1"/>
  <c r="W303" i="1"/>
  <c r="W302" i="1" s="1"/>
  <c r="W301" i="1" s="1"/>
  <c r="V303" i="1"/>
  <c r="V302" i="1" s="1"/>
  <c r="V301" i="1" s="1"/>
  <c r="U303" i="1"/>
  <c r="U302" i="1" s="1"/>
  <c r="U301" i="1" s="1"/>
  <c r="T303" i="1"/>
  <c r="T302" i="1" s="1"/>
  <c r="T301" i="1" s="1"/>
  <c r="S303" i="1"/>
  <c r="S302" i="1" s="1"/>
  <c r="S301" i="1" s="1"/>
  <c r="R303" i="1"/>
  <c r="R302" i="1" s="1"/>
  <c r="R301" i="1" s="1"/>
  <c r="Q303" i="1"/>
  <c r="Q302" i="1" s="1"/>
  <c r="Q301" i="1" s="1"/>
  <c r="P303" i="1"/>
  <c r="P302" i="1" s="1"/>
  <c r="P301" i="1" s="1"/>
  <c r="O303" i="1"/>
  <c r="O302" i="1" s="1"/>
  <c r="O301" i="1" s="1"/>
  <c r="N303" i="1"/>
  <c r="N302" i="1" s="1"/>
  <c r="N301" i="1" s="1"/>
  <c r="M303" i="1"/>
  <c r="M302" i="1" s="1"/>
  <c r="M301" i="1" s="1"/>
  <c r="L303" i="1"/>
  <c r="L302" i="1" s="1"/>
  <c r="L301" i="1" s="1"/>
  <c r="K303" i="1"/>
  <c r="K302" i="1" s="1"/>
  <c r="K301" i="1" s="1"/>
  <c r="J303" i="1"/>
  <c r="J302" i="1" s="1"/>
  <c r="J301" i="1" s="1"/>
  <c r="I303" i="1"/>
  <c r="I302" i="1" s="1"/>
  <c r="I301" i="1" s="1"/>
  <c r="H303" i="1"/>
  <c r="H302" i="1" s="1"/>
  <c r="H301" i="1" s="1"/>
  <c r="E303" i="1"/>
  <c r="E302" i="1" s="1"/>
  <c r="D303" i="1"/>
  <c r="D302" i="1" s="1"/>
  <c r="D301" i="1" s="1"/>
  <c r="C303" i="1"/>
  <c r="C302" i="1" s="1"/>
  <c r="C301" i="1" s="1"/>
  <c r="B287" i="1"/>
  <c r="AE286" i="1"/>
  <c r="AE285" i="1" s="1"/>
  <c r="AC286" i="1"/>
  <c r="AC285" i="1" s="1"/>
  <c r="AA286" i="1"/>
  <c r="AA285" i="1" s="1"/>
  <c r="Z286" i="1"/>
  <c r="Z285" i="1" s="1"/>
  <c r="Y286" i="1"/>
  <c r="Y285" i="1" s="1"/>
  <c r="X286" i="1"/>
  <c r="X285" i="1" s="1"/>
  <c r="W286" i="1"/>
  <c r="W285" i="1" s="1"/>
  <c r="V286" i="1"/>
  <c r="V285" i="1" s="1"/>
  <c r="U286" i="1"/>
  <c r="U285" i="1" s="1"/>
  <c r="T286" i="1"/>
  <c r="T285" i="1" s="1"/>
  <c r="S286" i="1"/>
  <c r="S285" i="1" s="1"/>
  <c r="R286" i="1"/>
  <c r="R285" i="1" s="1"/>
  <c r="Q286" i="1"/>
  <c r="Q285" i="1" s="1"/>
  <c r="P286" i="1"/>
  <c r="P285" i="1" s="1"/>
  <c r="O286" i="1"/>
  <c r="O285" i="1" s="1"/>
  <c r="N286" i="1"/>
  <c r="N285" i="1" s="1"/>
  <c r="M286" i="1"/>
  <c r="M285" i="1" s="1"/>
  <c r="L286" i="1"/>
  <c r="L285" i="1" s="1"/>
  <c r="K286" i="1"/>
  <c r="K285" i="1" s="1"/>
  <c r="J286" i="1"/>
  <c r="J285" i="1" s="1"/>
  <c r="I286" i="1"/>
  <c r="I285" i="1" s="1"/>
  <c r="H286" i="1"/>
  <c r="G286" i="1"/>
  <c r="G285" i="1" s="1"/>
  <c r="F286" i="1"/>
  <c r="F285" i="1" s="1"/>
  <c r="E286" i="1"/>
  <c r="E285" i="1" s="1"/>
  <c r="C286" i="1"/>
  <c r="C285" i="1" s="1"/>
  <c r="AD285" i="1"/>
  <c r="AB285" i="1"/>
  <c r="D285" i="1"/>
  <c r="B284" i="1"/>
  <c r="AE282" i="1"/>
  <c r="AD282" i="1"/>
  <c r="AC282" i="1"/>
  <c r="AB282" i="1"/>
  <c r="AA282" i="1"/>
  <c r="Z282" i="1"/>
  <c r="Y282" i="1"/>
  <c r="X282" i="1"/>
  <c r="W282" i="1"/>
  <c r="V282" i="1"/>
  <c r="U282" i="1"/>
  <c r="T282" i="1"/>
  <c r="S282" i="1"/>
  <c r="R282" i="1"/>
  <c r="Q282" i="1"/>
  <c r="P282" i="1"/>
  <c r="O282" i="1"/>
  <c r="N282" i="1"/>
  <c r="M282" i="1"/>
  <c r="L282" i="1"/>
  <c r="K282" i="1"/>
  <c r="J282" i="1"/>
  <c r="I282" i="1"/>
  <c r="H282" i="1"/>
  <c r="G282" i="1"/>
  <c r="F282" i="1"/>
  <c r="E282" i="1"/>
  <c r="D282" i="1"/>
  <c r="C282" i="1"/>
  <c r="B282" i="1"/>
  <c r="E281" i="1"/>
  <c r="C281" i="1"/>
  <c r="B281" i="1"/>
  <c r="E280" i="1"/>
  <c r="C280" i="1"/>
  <c r="B280" i="1"/>
  <c r="E279" i="1"/>
  <c r="C279" i="1"/>
  <c r="B279" i="1"/>
  <c r="AE278" i="1"/>
  <c r="AD278" i="1"/>
  <c r="AC278" i="1"/>
  <c r="AB278" i="1"/>
  <c r="AA278" i="1"/>
  <c r="Z278" i="1"/>
  <c r="Y278" i="1"/>
  <c r="X278" i="1"/>
  <c r="W278" i="1"/>
  <c r="V278" i="1"/>
  <c r="U278" i="1"/>
  <c r="T278" i="1"/>
  <c r="S278" i="1"/>
  <c r="R278" i="1"/>
  <c r="P278" i="1"/>
  <c r="O278" i="1"/>
  <c r="N278" i="1"/>
  <c r="M278" i="1"/>
  <c r="L278" i="1"/>
  <c r="K278" i="1"/>
  <c r="J278" i="1"/>
  <c r="I278" i="1"/>
  <c r="H278" i="1"/>
  <c r="D278" i="1"/>
  <c r="AA276" i="1"/>
  <c r="Z276" i="1"/>
  <c r="Y276" i="1"/>
  <c r="X276" i="1"/>
  <c r="W276" i="1"/>
  <c r="V276" i="1"/>
  <c r="U276" i="1"/>
  <c r="T276" i="1"/>
  <c r="S276" i="1"/>
  <c r="S271" i="1" s="1"/>
  <c r="S269" i="1" s="1"/>
  <c r="R276" i="1"/>
  <c r="O276" i="1"/>
  <c r="M276" i="1"/>
  <c r="AE274" i="1"/>
  <c r="AC274" i="1"/>
  <c r="AA274" i="1"/>
  <c r="Z274" i="1"/>
  <c r="Y274" i="1"/>
  <c r="X274" i="1"/>
  <c r="W274" i="1"/>
  <c r="V274" i="1"/>
  <c r="U274" i="1"/>
  <c r="T274" i="1"/>
  <c r="O274" i="1"/>
  <c r="N274" i="1"/>
  <c r="C274" i="1" s="1"/>
  <c r="M274" i="1"/>
  <c r="D274" i="1" s="1"/>
  <c r="E273" i="1"/>
  <c r="D273" i="1"/>
  <c r="C273" i="1"/>
  <c r="B273" i="1"/>
  <c r="AE272" i="1"/>
  <c r="AC272" i="1"/>
  <c r="AA272" i="1"/>
  <c r="Z272" i="1"/>
  <c r="Y272" i="1"/>
  <c r="X272" i="1"/>
  <c r="W272" i="1"/>
  <c r="V272" i="1"/>
  <c r="U272" i="1"/>
  <c r="T272" i="1"/>
  <c r="O272" i="1"/>
  <c r="N272" i="1"/>
  <c r="M272" i="1"/>
  <c r="L272" i="1"/>
  <c r="L271" i="1" s="1"/>
  <c r="L269" i="1" s="1"/>
  <c r="K272" i="1"/>
  <c r="J272" i="1"/>
  <c r="J271" i="1" s="1"/>
  <c r="J269" i="1" s="1"/>
  <c r="I272" i="1"/>
  <c r="H272" i="1"/>
  <c r="D272" i="1"/>
  <c r="B272" i="1"/>
  <c r="AD271" i="1"/>
  <c r="AD269" i="1" s="1"/>
  <c r="AB271" i="1"/>
  <c r="Q271" i="1"/>
  <c r="Q269" i="1" s="1"/>
  <c r="P271" i="1"/>
  <c r="E268" i="1"/>
  <c r="D268" i="1"/>
  <c r="C268" i="1"/>
  <c r="B268" i="1"/>
  <c r="E267" i="1"/>
  <c r="D267" i="1"/>
  <c r="C267" i="1"/>
  <c r="B267" i="1"/>
  <c r="E266" i="1"/>
  <c r="C266" i="1"/>
  <c r="B266" i="1"/>
  <c r="E265" i="1"/>
  <c r="D265" i="1"/>
  <c r="C265" i="1"/>
  <c r="B265" i="1"/>
  <c r="AE264" i="1"/>
  <c r="AD264" i="1"/>
  <c r="AD263" i="1" s="1"/>
  <c r="AD261" i="1" s="1"/>
  <c r="AC264" i="1"/>
  <c r="AC263" i="1" s="1"/>
  <c r="AC261" i="1" s="1"/>
  <c r="AB264" i="1"/>
  <c r="AB263" i="1" s="1"/>
  <c r="AB261" i="1" s="1"/>
  <c r="AA264" i="1"/>
  <c r="AA263" i="1" s="1"/>
  <c r="AA261" i="1" s="1"/>
  <c r="Z264" i="1"/>
  <c r="Z263" i="1" s="1"/>
  <c r="Y264" i="1"/>
  <c r="Y263" i="1" s="1"/>
  <c r="Y261" i="1" s="1"/>
  <c r="X264" i="1"/>
  <c r="X263" i="1" s="1"/>
  <c r="X261" i="1" s="1"/>
  <c r="W264" i="1"/>
  <c r="W263" i="1" s="1"/>
  <c r="W261" i="1" s="1"/>
  <c r="V264" i="1"/>
  <c r="V263" i="1" s="1"/>
  <c r="V261" i="1" s="1"/>
  <c r="U264" i="1"/>
  <c r="U263" i="1" s="1"/>
  <c r="U261" i="1" s="1"/>
  <c r="T264" i="1"/>
  <c r="T263" i="1" s="1"/>
  <c r="T261" i="1" s="1"/>
  <c r="S264" i="1"/>
  <c r="S263" i="1" s="1"/>
  <c r="S261" i="1" s="1"/>
  <c r="R264" i="1"/>
  <c r="R263" i="1" s="1"/>
  <c r="R261" i="1" s="1"/>
  <c r="Q264" i="1"/>
  <c r="Q263" i="1" s="1"/>
  <c r="Q261" i="1" s="1"/>
  <c r="P264" i="1"/>
  <c r="P263" i="1" s="1"/>
  <c r="P261" i="1" s="1"/>
  <c r="O264" i="1"/>
  <c r="O263" i="1" s="1"/>
  <c r="O261" i="1" s="1"/>
  <c r="N264" i="1"/>
  <c r="N263" i="1" s="1"/>
  <c r="N261" i="1" s="1"/>
  <c r="M264" i="1"/>
  <c r="M263" i="1" s="1"/>
  <c r="M261" i="1" s="1"/>
  <c r="L264" i="1"/>
  <c r="L263" i="1" s="1"/>
  <c r="L261" i="1" s="1"/>
  <c r="K264" i="1"/>
  <c r="K263" i="1" s="1"/>
  <c r="K261" i="1" s="1"/>
  <c r="J264" i="1"/>
  <c r="J263" i="1" s="1"/>
  <c r="J261" i="1" s="1"/>
  <c r="I264" i="1"/>
  <c r="I263" i="1" s="1"/>
  <c r="I261" i="1" s="1"/>
  <c r="H264" i="1"/>
  <c r="H263" i="1" s="1"/>
  <c r="H261" i="1" s="1"/>
  <c r="AE263" i="1"/>
  <c r="AE261" i="1" s="1"/>
  <c r="G263" i="1"/>
  <c r="G261" i="1" s="1"/>
  <c r="F263" i="1"/>
  <c r="F261" i="1" s="1"/>
  <c r="Z261" i="1"/>
  <c r="AE258" i="1"/>
  <c r="AD258" i="1"/>
  <c r="AC258" i="1"/>
  <c r="AB258" i="1"/>
  <c r="AA258" i="1"/>
  <c r="Z258" i="1"/>
  <c r="Y258" i="1"/>
  <c r="X258" i="1"/>
  <c r="W258" i="1"/>
  <c r="V258" i="1"/>
  <c r="U258" i="1"/>
  <c r="T258" i="1"/>
  <c r="S258" i="1"/>
  <c r="R258" i="1"/>
  <c r="Q258" i="1"/>
  <c r="P258" i="1"/>
  <c r="O258" i="1"/>
  <c r="N258" i="1"/>
  <c r="M258" i="1"/>
  <c r="L258" i="1"/>
  <c r="K258" i="1"/>
  <c r="J258" i="1"/>
  <c r="I258" i="1"/>
  <c r="H258" i="1"/>
  <c r="AE257" i="1"/>
  <c r="AD257" i="1"/>
  <c r="AC257" i="1"/>
  <c r="AB257" i="1"/>
  <c r="AA257" i="1"/>
  <c r="Z257" i="1"/>
  <c r="Y257" i="1"/>
  <c r="X257" i="1"/>
  <c r="W257" i="1"/>
  <c r="V257" i="1"/>
  <c r="U257" i="1"/>
  <c r="T257" i="1"/>
  <c r="S257" i="1"/>
  <c r="R257" i="1"/>
  <c r="Q257" i="1"/>
  <c r="P257" i="1"/>
  <c r="O257" i="1"/>
  <c r="N257" i="1"/>
  <c r="M257" i="1"/>
  <c r="L257" i="1"/>
  <c r="K257" i="1"/>
  <c r="J257" i="1"/>
  <c r="I257" i="1"/>
  <c r="H257" i="1"/>
  <c r="C257" i="1" s="1"/>
  <c r="AE256" i="1"/>
  <c r="AD256" i="1"/>
  <c r="AC256" i="1"/>
  <c r="AB256" i="1"/>
  <c r="AA256" i="1"/>
  <c r="Z256" i="1"/>
  <c r="Y256" i="1"/>
  <c r="X256" i="1"/>
  <c r="W256" i="1"/>
  <c r="V256" i="1"/>
  <c r="U256" i="1"/>
  <c r="T256" i="1"/>
  <c r="S256" i="1"/>
  <c r="R256" i="1"/>
  <c r="Q256" i="1"/>
  <c r="P256" i="1"/>
  <c r="O256" i="1"/>
  <c r="N256" i="1"/>
  <c r="M256" i="1"/>
  <c r="L256" i="1"/>
  <c r="K256" i="1"/>
  <c r="J256" i="1"/>
  <c r="I256" i="1"/>
  <c r="H256" i="1"/>
  <c r="AE255" i="1"/>
  <c r="AD255" i="1"/>
  <c r="AC255" i="1"/>
  <c r="AB255" i="1"/>
  <c r="AA255" i="1"/>
  <c r="Z255" i="1"/>
  <c r="Y255" i="1"/>
  <c r="X255" i="1"/>
  <c r="W255" i="1"/>
  <c r="V255" i="1"/>
  <c r="U255" i="1"/>
  <c r="T255" i="1"/>
  <c r="S255" i="1"/>
  <c r="R255" i="1"/>
  <c r="Q255" i="1"/>
  <c r="P255" i="1"/>
  <c r="O255" i="1"/>
  <c r="N255" i="1"/>
  <c r="M255" i="1"/>
  <c r="L255" i="1"/>
  <c r="K255" i="1"/>
  <c r="J255" i="1"/>
  <c r="I255" i="1"/>
  <c r="H255" i="1"/>
  <c r="E253" i="1"/>
  <c r="D253" i="1"/>
  <c r="C253" i="1"/>
  <c r="B253" i="1"/>
  <c r="E252" i="1"/>
  <c r="D252" i="1"/>
  <c r="C252" i="1"/>
  <c r="B252" i="1"/>
  <c r="E251" i="1"/>
  <c r="D251" i="1"/>
  <c r="D249" i="1" s="1"/>
  <c r="D248" i="1" s="1"/>
  <c r="C251" i="1"/>
  <c r="B251" i="1"/>
  <c r="E250" i="1"/>
  <c r="C250" i="1"/>
  <c r="B250" i="1"/>
  <c r="F250" i="1" s="1"/>
  <c r="AE249" i="1"/>
  <c r="AD249" i="1"/>
  <c r="AD248" i="1" s="1"/>
  <c r="AC249" i="1"/>
  <c r="AC248" i="1" s="1"/>
  <c r="AB249" i="1"/>
  <c r="AB248" i="1" s="1"/>
  <c r="AA249" i="1"/>
  <c r="AA248" i="1" s="1"/>
  <c r="Z249" i="1"/>
  <c r="Z248" i="1" s="1"/>
  <c r="Y249" i="1"/>
  <c r="Y248" i="1" s="1"/>
  <c r="X249" i="1"/>
  <c r="X248" i="1" s="1"/>
  <c r="W249" i="1"/>
  <c r="W248" i="1" s="1"/>
  <c r="V249" i="1"/>
  <c r="V248" i="1" s="1"/>
  <c r="U249" i="1"/>
  <c r="U248" i="1" s="1"/>
  <c r="T249" i="1"/>
  <c r="T248" i="1" s="1"/>
  <c r="S249" i="1"/>
  <c r="S248" i="1" s="1"/>
  <c r="R249" i="1"/>
  <c r="R248" i="1" s="1"/>
  <c r="Q249" i="1"/>
  <c r="Q248" i="1" s="1"/>
  <c r="P249" i="1"/>
  <c r="P248" i="1" s="1"/>
  <c r="O249" i="1"/>
  <c r="O248" i="1" s="1"/>
  <c r="N249" i="1"/>
  <c r="N248" i="1" s="1"/>
  <c r="M249" i="1"/>
  <c r="M248" i="1" s="1"/>
  <c r="L249" i="1"/>
  <c r="L248" i="1" s="1"/>
  <c r="K249" i="1"/>
  <c r="K248" i="1" s="1"/>
  <c r="J249" i="1"/>
  <c r="J248" i="1" s="1"/>
  <c r="I249" i="1"/>
  <c r="I248" i="1" s="1"/>
  <c r="H249" i="1"/>
  <c r="H248" i="1" s="1"/>
  <c r="AE248" i="1"/>
  <c r="E247" i="1"/>
  <c r="D247" i="1"/>
  <c r="C247" i="1"/>
  <c r="B247" i="1"/>
  <c r="E246" i="1"/>
  <c r="D246" i="1"/>
  <c r="C246" i="1"/>
  <c r="B246" i="1"/>
  <c r="E245" i="1"/>
  <c r="C245" i="1"/>
  <c r="B245" i="1"/>
  <c r="F245" i="1" s="1"/>
  <c r="E244" i="1"/>
  <c r="D244" i="1"/>
  <c r="C244" i="1"/>
  <c r="B244" i="1"/>
  <c r="AE243" i="1"/>
  <c r="AE242" i="1" s="1"/>
  <c r="AD243" i="1"/>
  <c r="AD242" i="1" s="1"/>
  <c r="AC243" i="1"/>
  <c r="AC242" i="1" s="1"/>
  <c r="AB243" i="1"/>
  <c r="AB242" i="1" s="1"/>
  <c r="AA243" i="1"/>
  <c r="AA242" i="1" s="1"/>
  <c r="Z243" i="1"/>
  <c r="Z242" i="1" s="1"/>
  <c r="Y243" i="1"/>
  <c r="Y242" i="1" s="1"/>
  <c r="X243" i="1"/>
  <c r="X242" i="1" s="1"/>
  <c r="W243" i="1"/>
  <c r="W242" i="1" s="1"/>
  <c r="V243" i="1"/>
  <c r="V242" i="1" s="1"/>
  <c r="U243" i="1"/>
  <c r="U242" i="1" s="1"/>
  <c r="T243" i="1"/>
  <c r="T242" i="1" s="1"/>
  <c r="S243" i="1"/>
  <c r="S242" i="1" s="1"/>
  <c r="R243" i="1"/>
  <c r="R242" i="1" s="1"/>
  <c r="Q243" i="1"/>
  <c r="Q242" i="1" s="1"/>
  <c r="P243" i="1"/>
  <c r="P242" i="1" s="1"/>
  <c r="O243" i="1"/>
  <c r="O242" i="1" s="1"/>
  <c r="N243" i="1"/>
  <c r="N242" i="1" s="1"/>
  <c r="M243" i="1"/>
  <c r="M242" i="1" s="1"/>
  <c r="L243" i="1"/>
  <c r="L242" i="1" s="1"/>
  <c r="K243" i="1"/>
  <c r="K242" i="1" s="1"/>
  <c r="J243" i="1"/>
  <c r="J242" i="1" s="1"/>
  <c r="I243" i="1"/>
  <c r="I242" i="1" s="1"/>
  <c r="H243" i="1"/>
  <c r="H242" i="1" s="1"/>
  <c r="E238" i="1"/>
  <c r="D238" i="1"/>
  <c r="C238" i="1"/>
  <c r="B238" i="1"/>
  <c r="E237" i="1"/>
  <c r="D237" i="1"/>
  <c r="C237" i="1"/>
  <c r="B237" i="1"/>
  <c r="E236" i="1"/>
  <c r="D236" i="1"/>
  <c r="C236" i="1"/>
  <c r="B236" i="1"/>
  <c r="E235" i="1"/>
  <c r="D235" i="1"/>
  <c r="C235" i="1"/>
  <c r="B235" i="1"/>
  <c r="AE234" i="1"/>
  <c r="AD234" i="1"/>
  <c r="AC234" i="1"/>
  <c r="AB234" i="1"/>
  <c r="AA234" i="1"/>
  <c r="Z234" i="1"/>
  <c r="Y234" i="1"/>
  <c r="X234" i="1"/>
  <c r="W234" i="1"/>
  <c r="V234" i="1"/>
  <c r="U234" i="1"/>
  <c r="T234" i="1"/>
  <c r="S234" i="1"/>
  <c r="R234" i="1"/>
  <c r="Q234" i="1"/>
  <c r="P234" i="1"/>
  <c r="O234" i="1"/>
  <c r="N234" i="1"/>
  <c r="M234" i="1"/>
  <c r="L234" i="1"/>
  <c r="K234" i="1"/>
  <c r="J234" i="1"/>
  <c r="I234" i="1"/>
  <c r="H234" i="1"/>
  <c r="E234" i="1"/>
  <c r="E233" i="1" s="1"/>
  <c r="D234" i="1"/>
  <c r="D233" i="1" s="1"/>
  <c r="C234" i="1"/>
  <c r="B234" i="1"/>
  <c r="B233" i="1" s="1"/>
  <c r="AE233" i="1"/>
  <c r="AE225" i="1" s="1"/>
  <c r="AE224" i="1" s="1"/>
  <c r="AD233" i="1"/>
  <c r="AC233" i="1"/>
  <c r="AB233" i="1"/>
  <c r="AA233" i="1"/>
  <c r="Z233" i="1"/>
  <c r="Y233" i="1"/>
  <c r="Y225" i="1" s="1"/>
  <c r="Y224" i="1" s="1"/>
  <c r="X233" i="1"/>
  <c r="X225" i="1" s="1"/>
  <c r="X224" i="1" s="1"/>
  <c r="W233" i="1"/>
  <c r="W225" i="1" s="1"/>
  <c r="W224" i="1" s="1"/>
  <c r="V233" i="1"/>
  <c r="V225" i="1" s="1"/>
  <c r="V224" i="1" s="1"/>
  <c r="U233" i="1"/>
  <c r="T233" i="1"/>
  <c r="S233" i="1"/>
  <c r="S225" i="1" s="1"/>
  <c r="S224" i="1" s="1"/>
  <c r="R233" i="1"/>
  <c r="R225" i="1" s="1"/>
  <c r="R224" i="1" s="1"/>
  <c r="Q233" i="1"/>
  <c r="Q225" i="1" s="1"/>
  <c r="Q224" i="1" s="1"/>
  <c r="P233" i="1"/>
  <c r="P225" i="1" s="1"/>
  <c r="P224" i="1" s="1"/>
  <c r="O233" i="1"/>
  <c r="O225" i="1" s="1"/>
  <c r="O224" i="1" s="1"/>
  <c r="N233" i="1"/>
  <c r="N225" i="1" s="1"/>
  <c r="N224" i="1" s="1"/>
  <c r="M233" i="1"/>
  <c r="M225" i="1" s="1"/>
  <c r="M224" i="1" s="1"/>
  <c r="L233" i="1"/>
  <c r="L225" i="1" s="1"/>
  <c r="L224" i="1" s="1"/>
  <c r="K233" i="1"/>
  <c r="K225" i="1" s="1"/>
  <c r="K224" i="1" s="1"/>
  <c r="J233" i="1"/>
  <c r="J225" i="1" s="1"/>
  <c r="J224" i="1" s="1"/>
  <c r="I233" i="1"/>
  <c r="I225" i="1" s="1"/>
  <c r="I224" i="1" s="1"/>
  <c r="H233" i="1"/>
  <c r="H225" i="1" s="1"/>
  <c r="H224" i="1" s="1"/>
  <c r="G233" i="1"/>
  <c r="F233" i="1"/>
  <c r="C233" i="1"/>
  <c r="E232" i="1"/>
  <c r="D232" i="1"/>
  <c r="D228" i="1" s="1"/>
  <c r="D227" i="1" s="1"/>
  <c r="C232" i="1"/>
  <c r="B232" i="1"/>
  <c r="E231" i="1"/>
  <c r="C231" i="1"/>
  <c r="B231" i="1"/>
  <c r="F231" i="1" s="1"/>
  <c r="E230" i="1"/>
  <c r="C230" i="1"/>
  <c r="B230" i="1"/>
  <c r="E229" i="1"/>
  <c r="C229" i="1"/>
  <c r="B229" i="1"/>
  <c r="AE228" i="1"/>
  <c r="AE227" i="1" s="1"/>
  <c r="AD228" i="1"/>
  <c r="AD227" i="1" s="1"/>
  <c r="AC228" i="1"/>
  <c r="AC227" i="1" s="1"/>
  <c r="AB228" i="1"/>
  <c r="AB227" i="1" s="1"/>
  <c r="AA228" i="1"/>
  <c r="AA227" i="1" s="1"/>
  <c r="Z228" i="1"/>
  <c r="Z227" i="1" s="1"/>
  <c r="Y228" i="1"/>
  <c r="Y227" i="1" s="1"/>
  <c r="X228" i="1"/>
  <c r="X227" i="1" s="1"/>
  <c r="W228" i="1"/>
  <c r="W227" i="1" s="1"/>
  <c r="V228" i="1"/>
  <c r="V227" i="1" s="1"/>
  <c r="U228" i="1"/>
  <c r="U227" i="1" s="1"/>
  <c r="T228" i="1"/>
  <c r="T227" i="1" s="1"/>
  <c r="S228" i="1"/>
  <c r="S227" i="1" s="1"/>
  <c r="R228" i="1"/>
  <c r="R227" i="1" s="1"/>
  <c r="Q228" i="1"/>
  <c r="Q227" i="1" s="1"/>
  <c r="P228" i="1"/>
  <c r="P227" i="1" s="1"/>
  <c r="O228" i="1"/>
  <c r="O227" i="1" s="1"/>
  <c r="N228" i="1"/>
  <c r="N227" i="1" s="1"/>
  <c r="M228" i="1"/>
  <c r="M227" i="1" s="1"/>
  <c r="L228" i="1"/>
  <c r="L227" i="1" s="1"/>
  <c r="K228" i="1"/>
  <c r="K227" i="1" s="1"/>
  <c r="J228" i="1"/>
  <c r="J227" i="1" s="1"/>
  <c r="I228" i="1"/>
  <c r="I227" i="1" s="1"/>
  <c r="H228" i="1"/>
  <c r="H227" i="1" s="1"/>
  <c r="E223" i="1"/>
  <c r="D223" i="1"/>
  <c r="C223" i="1"/>
  <c r="B223" i="1"/>
  <c r="E222" i="1"/>
  <c r="D222" i="1"/>
  <c r="D219" i="1" s="1"/>
  <c r="D218" i="1" s="1"/>
  <c r="D216" i="1" s="1"/>
  <c r="C222" i="1"/>
  <c r="B222" i="1"/>
  <c r="E221" i="1"/>
  <c r="C221" i="1"/>
  <c r="B221" i="1"/>
  <c r="F221" i="1" s="1"/>
  <c r="E220" i="1"/>
  <c r="C220" i="1"/>
  <c r="B220" i="1"/>
  <c r="AE219" i="1"/>
  <c r="AE218" i="1" s="1"/>
  <c r="AD219" i="1"/>
  <c r="AD218" i="1" s="1"/>
  <c r="AD216" i="1" s="1"/>
  <c r="AC219" i="1"/>
  <c r="AC218" i="1" s="1"/>
  <c r="AC216" i="1" s="1"/>
  <c r="AB219" i="1"/>
  <c r="AB218" i="1" s="1"/>
  <c r="AB216" i="1" s="1"/>
  <c r="AA219" i="1"/>
  <c r="AA218" i="1" s="1"/>
  <c r="AA216" i="1" s="1"/>
  <c r="Z219" i="1"/>
  <c r="Z218" i="1" s="1"/>
  <c r="Z216" i="1" s="1"/>
  <c r="Y219" i="1"/>
  <c r="Y218" i="1" s="1"/>
  <c r="Y216" i="1" s="1"/>
  <c r="X219" i="1"/>
  <c r="X218" i="1" s="1"/>
  <c r="X216" i="1" s="1"/>
  <c r="W219" i="1"/>
  <c r="W218" i="1" s="1"/>
  <c r="W216" i="1" s="1"/>
  <c r="V219" i="1"/>
  <c r="V218" i="1" s="1"/>
  <c r="V216" i="1" s="1"/>
  <c r="U219" i="1"/>
  <c r="U218" i="1" s="1"/>
  <c r="U216" i="1" s="1"/>
  <c r="T219" i="1"/>
  <c r="T218" i="1" s="1"/>
  <c r="T216" i="1" s="1"/>
  <c r="S219" i="1"/>
  <c r="S218" i="1" s="1"/>
  <c r="S216" i="1" s="1"/>
  <c r="R219" i="1"/>
  <c r="R218" i="1" s="1"/>
  <c r="R216" i="1" s="1"/>
  <c r="Q219" i="1"/>
  <c r="P219" i="1"/>
  <c r="P218" i="1" s="1"/>
  <c r="P216" i="1" s="1"/>
  <c r="O219" i="1"/>
  <c r="O218" i="1" s="1"/>
  <c r="O216" i="1" s="1"/>
  <c r="N219" i="1"/>
  <c r="N218" i="1" s="1"/>
  <c r="N216" i="1" s="1"/>
  <c r="M219" i="1"/>
  <c r="M218" i="1" s="1"/>
  <c r="M216" i="1" s="1"/>
  <c r="L219" i="1"/>
  <c r="L218" i="1" s="1"/>
  <c r="L216" i="1" s="1"/>
  <c r="K219" i="1"/>
  <c r="K218" i="1" s="1"/>
  <c r="K216" i="1" s="1"/>
  <c r="J219" i="1"/>
  <c r="J218" i="1" s="1"/>
  <c r="J216" i="1" s="1"/>
  <c r="I219" i="1"/>
  <c r="I218" i="1" s="1"/>
  <c r="I216" i="1" s="1"/>
  <c r="H219" i="1"/>
  <c r="H218" i="1" s="1"/>
  <c r="H216" i="1" s="1"/>
  <c r="Q218" i="1"/>
  <c r="Q216" i="1" s="1"/>
  <c r="E215" i="1"/>
  <c r="D215" i="1"/>
  <c r="C215" i="1"/>
  <c r="B215" i="1"/>
  <c r="E214" i="1"/>
  <c r="D214" i="1"/>
  <c r="C214" i="1"/>
  <c r="B214" i="1"/>
  <c r="E213" i="1"/>
  <c r="D213" i="1"/>
  <c r="C213" i="1"/>
  <c r="B213" i="1"/>
  <c r="E212" i="1"/>
  <c r="D212" i="1"/>
  <c r="D211" i="1" s="1"/>
  <c r="D210" i="1" s="1"/>
  <c r="C212" i="1"/>
  <c r="C211" i="1" s="1"/>
  <c r="C210" i="1" s="1"/>
  <c r="B212" i="1"/>
  <c r="B211" i="1" s="1"/>
  <c r="AE211" i="1"/>
  <c r="AE210" i="1" s="1"/>
  <c r="AD211" i="1"/>
  <c r="AD210" i="1" s="1"/>
  <c r="AC211" i="1"/>
  <c r="AC210" i="1" s="1"/>
  <c r="AB211" i="1"/>
  <c r="AB210" i="1" s="1"/>
  <c r="AA211" i="1"/>
  <c r="AA210" i="1" s="1"/>
  <c r="Z211" i="1"/>
  <c r="Z210" i="1" s="1"/>
  <c r="Y211" i="1"/>
  <c r="Y210" i="1" s="1"/>
  <c r="X211" i="1"/>
  <c r="X210" i="1" s="1"/>
  <c r="W211" i="1"/>
  <c r="W210" i="1" s="1"/>
  <c r="V211" i="1"/>
  <c r="V210" i="1" s="1"/>
  <c r="U211" i="1"/>
  <c r="U210" i="1" s="1"/>
  <c r="T211" i="1"/>
  <c r="T210" i="1" s="1"/>
  <c r="S211" i="1"/>
  <c r="S210" i="1" s="1"/>
  <c r="R211" i="1"/>
  <c r="R210" i="1" s="1"/>
  <c r="Q211" i="1"/>
  <c r="Q210" i="1" s="1"/>
  <c r="P211" i="1"/>
  <c r="P210" i="1" s="1"/>
  <c r="O211" i="1"/>
  <c r="O210" i="1" s="1"/>
  <c r="N211" i="1"/>
  <c r="N210" i="1" s="1"/>
  <c r="M211" i="1"/>
  <c r="M210" i="1" s="1"/>
  <c r="L211" i="1"/>
  <c r="L210" i="1" s="1"/>
  <c r="K211" i="1"/>
  <c r="K210" i="1" s="1"/>
  <c r="J211" i="1"/>
  <c r="J210" i="1" s="1"/>
  <c r="I211" i="1"/>
  <c r="I210" i="1" s="1"/>
  <c r="H211" i="1"/>
  <c r="H210" i="1" s="1"/>
  <c r="E211" i="1"/>
  <c r="E209" i="1"/>
  <c r="D209" i="1"/>
  <c r="C209" i="1"/>
  <c r="B209" i="1"/>
  <c r="E208" i="1"/>
  <c r="D208" i="1"/>
  <c r="C208" i="1"/>
  <c r="B208" i="1"/>
  <c r="E207" i="1"/>
  <c r="D207" i="1"/>
  <c r="C207" i="1"/>
  <c r="B207" i="1"/>
  <c r="E206" i="1"/>
  <c r="D206" i="1"/>
  <c r="C206" i="1"/>
  <c r="C205" i="1" s="1"/>
  <c r="C204" i="1" s="1"/>
  <c r="B206" i="1"/>
  <c r="AE205" i="1"/>
  <c r="AE204" i="1" s="1"/>
  <c r="AD205" i="1"/>
  <c r="AC205" i="1"/>
  <c r="AC204" i="1" s="1"/>
  <c r="AB205" i="1"/>
  <c r="AB204" i="1" s="1"/>
  <c r="AA205" i="1"/>
  <c r="AA204" i="1" s="1"/>
  <c r="Z205" i="1"/>
  <c r="Z204" i="1" s="1"/>
  <c r="Y205" i="1"/>
  <c r="Y204" i="1" s="1"/>
  <c r="X205" i="1"/>
  <c r="X204" i="1" s="1"/>
  <c r="W205" i="1"/>
  <c r="W204" i="1" s="1"/>
  <c r="V205" i="1"/>
  <c r="V204" i="1" s="1"/>
  <c r="U205" i="1"/>
  <c r="U204" i="1" s="1"/>
  <c r="T205" i="1"/>
  <c r="T204" i="1" s="1"/>
  <c r="S205" i="1"/>
  <c r="S204" i="1" s="1"/>
  <c r="R205" i="1"/>
  <c r="R204" i="1" s="1"/>
  <c r="Q205" i="1"/>
  <c r="Q204" i="1" s="1"/>
  <c r="P205" i="1"/>
  <c r="P204" i="1" s="1"/>
  <c r="O205" i="1"/>
  <c r="O204" i="1" s="1"/>
  <c r="N205" i="1"/>
  <c r="N204" i="1" s="1"/>
  <c r="M205" i="1"/>
  <c r="M204" i="1" s="1"/>
  <c r="L205" i="1"/>
  <c r="L204" i="1" s="1"/>
  <c r="K205" i="1"/>
  <c r="K204" i="1" s="1"/>
  <c r="J205" i="1"/>
  <c r="J204" i="1" s="1"/>
  <c r="I205" i="1"/>
  <c r="I204" i="1" s="1"/>
  <c r="H205" i="1"/>
  <c r="H204" i="1" s="1"/>
  <c r="E205" i="1"/>
  <c r="AD204" i="1"/>
  <c r="E203" i="1"/>
  <c r="D203" i="1"/>
  <c r="C203" i="1"/>
  <c r="B203" i="1"/>
  <c r="E202" i="1"/>
  <c r="D202" i="1"/>
  <c r="D199" i="1" s="1"/>
  <c r="D198" i="1" s="1"/>
  <c r="C202" i="1"/>
  <c r="B202" i="1"/>
  <c r="E201" i="1"/>
  <c r="C201" i="1"/>
  <c r="B201" i="1"/>
  <c r="F201" i="1" s="1"/>
  <c r="E200" i="1"/>
  <c r="C200" i="1"/>
  <c r="B200" i="1"/>
  <c r="AE199" i="1"/>
  <c r="AE198" i="1" s="1"/>
  <c r="AD199" i="1"/>
  <c r="AD198" i="1" s="1"/>
  <c r="AC199" i="1"/>
  <c r="AC198" i="1" s="1"/>
  <c r="AB199" i="1"/>
  <c r="AB198" i="1" s="1"/>
  <c r="AA199" i="1"/>
  <c r="AA198" i="1" s="1"/>
  <c r="Z199" i="1"/>
  <c r="Z198" i="1" s="1"/>
  <c r="Y199" i="1"/>
  <c r="Y198" i="1" s="1"/>
  <c r="X199" i="1"/>
  <c r="X198" i="1" s="1"/>
  <c r="W199" i="1"/>
  <c r="W198" i="1" s="1"/>
  <c r="V199" i="1"/>
  <c r="V198" i="1" s="1"/>
  <c r="U199" i="1"/>
  <c r="U198" i="1" s="1"/>
  <c r="T199" i="1"/>
  <c r="T198" i="1" s="1"/>
  <c r="S199" i="1"/>
  <c r="S198" i="1" s="1"/>
  <c r="R199" i="1"/>
  <c r="R198" i="1" s="1"/>
  <c r="Q199" i="1"/>
  <c r="Q198" i="1" s="1"/>
  <c r="P199" i="1"/>
  <c r="P198" i="1" s="1"/>
  <c r="O199" i="1"/>
  <c r="O198" i="1" s="1"/>
  <c r="N199" i="1"/>
  <c r="N198" i="1" s="1"/>
  <c r="M199" i="1"/>
  <c r="M198" i="1" s="1"/>
  <c r="L199" i="1"/>
  <c r="L198" i="1" s="1"/>
  <c r="K199" i="1"/>
  <c r="K198" i="1" s="1"/>
  <c r="J199" i="1"/>
  <c r="J198" i="1" s="1"/>
  <c r="I199" i="1"/>
  <c r="I198" i="1" s="1"/>
  <c r="H199" i="1"/>
  <c r="H198" i="1" s="1"/>
  <c r="E197" i="1"/>
  <c r="D197" i="1"/>
  <c r="C197" i="1"/>
  <c r="B197" i="1"/>
  <c r="E196" i="1"/>
  <c r="D196" i="1"/>
  <c r="D193" i="1" s="1"/>
  <c r="D192" i="1" s="1"/>
  <c r="C196" i="1"/>
  <c r="B196" i="1"/>
  <c r="E195" i="1"/>
  <c r="C195" i="1"/>
  <c r="B195" i="1"/>
  <c r="F195" i="1" s="1"/>
  <c r="E194" i="1"/>
  <c r="C194" i="1"/>
  <c r="B194" i="1"/>
  <c r="F194" i="1" s="1"/>
  <c r="AE193" i="1"/>
  <c r="AD193" i="1"/>
  <c r="AD192" i="1" s="1"/>
  <c r="AC193" i="1"/>
  <c r="AC192" i="1" s="1"/>
  <c r="AB193" i="1"/>
  <c r="AB192" i="1" s="1"/>
  <c r="AA193" i="1"/>
  <c r="AA192" i="1" s="1"/>
  <c r="Z193" i="1"/>
  <c r="Z192" i="1" s="1"/>
  <c r="Y193" i="1"/>
  <c r="Y192" i="1" s="1"/>
  <c r="X193" i="1"/>
  <c r="X192" i="1" s="1"/>
  <c r="W193" i="1"/>
  <c r="W192" i="1" s="1"/>
  <c r="V193" i="1"/>
  <c r="V192" i="1" s="1"/>
  <c r="U193" i="1"/>
  <c r="U192" i="1" s="1"/>
  <c r="T193" i="1"/>
  <c r="T192" i="1" s="1"/>
  <c r="S193" i="1"/>
  <c r="S192" i="1" s="1"/>
  <c r="R193" i="1"/>
  <c r="R192" i="1" s="1"/>
  <c r="Q193" i="1"/>
  <c r="Q192" i="1" s="1"/>
  <c r="P193" i="1"/>
  <c r="P192" i="1" s="1"/>
  <c r="O193" i="1"/>
  <c r="O192" i="1" s="1"/>
  <c r="N193" i="1"/>
  <c r="N192" i="1" s="1"/>
  <c r="M193" i="1"/>
  <c r="M192" i="1" s="1"/>
  <c r="L193" i="1"/>
  <c r="L192" i="1" s="1"/>
  <c r="K193" i="1"/>
  <c r="K192" i="1" s="1"/>
  <c r="J193" i="1"/>
  <c r="J192" i="1" s="1"/>
  <c r="I193" i="1"/>
  <c r="I192" i="1" s="1"/>
  <c r="H193" i="1"/>
  <c r="H192" i="1" s="1"/>
  <c r="AE192" i="1"/>
  <c r="E191" i="1"/>
  <c r="D191" i="1"/>
  <c r="C191" i="1"/>
  <c r="B191" i="1"/>
  <c r="E190" i="1"/>
  <c r="D190" i="1"/>
  <c r="D187" i="1" s="1"/>
  <c r="D186" i="1" s="1"/>
  <c r="C190" i="1"/>
  <c r="B190" i="1"/>
  <c r="E189" i="1"/>
  <c r="C189" i="1"/>
  <c r="B189" i="1"/>
  <c r="F189" i="1" s="1"/>
  <c r="E188" i="1"/>
  <c r="C188" i="1"/>
  <c r="B188" i="1"/>
  <c r="F188" i="1" s="1"/>
  <c r="AE187" i="1"/>
  <c r="AE186" i="1" s="1"/>
  <c r="AD187" i="1"/>
  <c r="AD186" i="1" s="1"/>
  <c r="AC187" i="1"/>
  <c r="AC186" i="1" s="1"/>
  <c r="AB187" i="1"/>
  <c r="AB186" i="1" s="1"/>
  <c r="AA187" i="1"/>
  <c r="AA186" i="1" s="1"/>
  <c r="Z187" i="1"/>
  <c r="Z186" i="1" s="1"/>
  <c r="Y187" i="1"/>
  <c r="Y186" i="1" s="1"/>
  <c r="X187" i="1"/>
  <c r="X186" i="1" s="1"/>
  <c r="W187" i="1"/>
  <c r="W186" i="1" s="1"/>
  <c r="V187" i="1"/>
  <c r="V186" i="1" s="1"/>
  <c r="U187" i="1"/>
  <c r="U186" i="1" s="1"/>
  <c r="T187" i="1"/>
  <c r="T186" i="1" s="1"/>
  <c r="S187" i="1"/>
  <c r="S186" i="1" s="1"/>
  <c r="R187" i="1"/>
  <c r="R186" i="1" s="1"/>
  <c r="Q187" i="1"/>
  <c r="Q186" i="1" s="1"/>
  <c r="P187" i="1"/>
  <c r="P186" i="1" s="1"/>
  <c r="O187" i="1"/>
  <c r="O186" i="1" s="1"/>
  <c r="N187" i="1"/>
  <c r="N186" i="1" s="1"/>
  <c r="M187" i="1"/>
  <c r="M186" i="1" s="1"/>
  <c r="L187" i="1"/>
  <c r="L186" i="1" s="1"/>
  <c r="K187" i="1"/>
  <c r="K186" i="1" s="1"/>
  <c r="J187" i="1"/>
  <c r="J186" i="1" s="1"/>
  <c r="I187" i="1"/>
  <c r="I186" i="1" s="1"/>
  <c r="H187" i="1"/>
  <c r="H186" i="1" s="1"/>
  <c r="E185" i="1"/>
  <c r="D185" i="1"/>
  <c r="C185" i="1"/>
  <c r="B185" i="1"/>
  <c r="E184" i="1"/>
  <c r="D184" i="1"/>
  <c r="C184" i="1"/>
  <c r="B184" i="1"/>
  <c r="E183" i="1"/>
  <c r="C183" i="1"/>
  <c r="B183" i="1"/>
  <c r="F183" i="1" s="1"/>
  <c r="E182" i="1"/>
  <c r="D182" i="1"/>
  <c r="C182" i="1"/>
  <c r="B182" i="1"/>
  <c r="AE181" i="1"/>
  <c r="AD181" i="1"/>
  <c r="AD180" i="1" s="1"/>
  <c r="AC181" i="1"/>
  <c r="AC180" i="1" s="1"/>
  <c r="AB181" i="1"/>
  <c r="AB180" i="1" s="1"/>
  <c r="AA181" i="1"/>
  <c r="AA180" i="1" s="1"/>
  <c r="Z181" i="1"/>
  <c r="Z180" i="1" s="1"/>
  <c r="Y181" i="1"/>
  <c r="Y180" i="1" s="1"/>
  <c r="X181" i="1"/>
  <c r="X180" i="1" s="1"/>
  <c r="W181" i="1"/>
  <c r="W180" i="1" s="1"/>
  <c r="V181" i="1"/>
  <c r="V180" i="1" s="1"/>
  <c r="U181" i="1"/>
  <c r="U180" i="1" s="1"/>
  <c r="T181" i="1"/>
  <c r="T180" i="1" s="1"/>
  <c r="S181" i="1"/>
  <c r="S180" i="1" s="1"/>
  <c r="R181" i="1"/>
  <c r="R180" i="1" s="1"/>
  <c r="Q181" i="1"/>
  <c r="Q180" i="1" s="1"/>
  <c r="P181" i="1"/>
  <c r="P180" i="1" s="1"/>
  <c r="O181" i="1"/>
  <c r="O180" i="1" s="1"/>
  <c r="N181" i="1"/>
  <c r="N180" i="1" s="1"/>
  <c r="M181" i="1"/>
  <c r="M180" i="1" s="1"/>
  <c r="L181" i="1"/>
  <c r="L180" i="1" s="1"/>
  <c r="K181" i="1"/>
  <c r="K180" i="1" s="1"/>
  <c r="J181" i="1"/>
  <c r="J180" i="1" s="1"/>
  <c r="I181" i="1"/>
  <c r="I180" i="1" s="1"/>
  <c r="H181" i="1"/>
  <c r="H180" i="1" s="1"/>
  <c r="AE180" i="1"/>
  <c r="AE175" i="1"/>
  <c r="AD175" i="1"/>
  <c r="AC175" i="1"/>
  <c r="AB175" i="1"/>
  <c r="AA175" i="1"/>
  <c r="Z175" i="1"/>
  <c r="Y175" i="1"/>
  <c r="X175" i="1"/>
  <c r="W175" i="1"/>
  <c r="V175" i="1"/>
  <c r="U175" i="1"/>
  <c r="T175" i="1"/>
  <c r="S175" i="1"/>
  <c r="R175" i="1"/>
  <c r="Q175" i="1"/>
  <c r="P175" i="1"/>
  <c r="O175" i="1"/>
  <c r="N175" i="1"/>
  <c r="M175" i="1"/>
  <c r="L175" i="1"/>
  <c r="K175" i="1"/>
  <c r="J175" i="1"/>
  <c r="I175" i="1"/>
  <c r="D175" i="1" s="1"/>
  <c r="H175" i="1"/>
  <c r="AE174" i="1"/>
  <c r="AD174" i="1"/>
  <c r="AC174" i="1"/>
  <c r="AB174" i="1"/>
  <c r="AA174" i="1"/>
  <c r="Z174" i="1"/>
  <c r="Y174" i="1"/>
  <c r="X174" i="1"/>
  <c r="W174" i="1"/>
  <c r="V174" i="1"/>
  <c r="U174" i="1"/>
  <c r="T174" i="1"/>
  <c r="S174" i="1"/>
  <c r="R174" i="1"/>
  <c r="Q174" i="1"/>
  <c r="P174" i="1"/>
  <c r="O174" i="1"/>
  <c r="N174" i="1"/>
  <c r="M174" i="1"/>
  <c r="L174" i="1"/>
  <c r="K174" i="1"/>
  <c r="J174" i="1"/>
  <c r="I174" i="1"/>
  <c r="H174" i="1"/>
  <c r="C174" i="1" s="1"/>
  <c r="AE173" i="1"/>
  <c r="AD173" i="1"/>
  <c r="AC173" i="1"/>
  <c r="AB173" i="1"/>
  <c r="AA173" i="1"/>
  <c r="Z173" i="1"/>
  <c r="Y173" i="1"/>
  <c r="X173" i="1"/>
  <c r="W173" i="1"/>
  <c r="V173" i="1"/>
  <c r="U173" i="1"/>
  <c r="T173" i="1"/>
  <c r="S173" i="1"/>
  <c r="R173" i="1"/>
  <c r="Q173" i="1"/>
  <c r="P173" i="1"/>
  <c r="O173" i="1"/>
  <c r="N173" i="1"/>
  <c r="M173" i="1"/>
  <c r="L173" i="1"/>
  <c r="K173" i="1"/>
  <c r="J173" i="1"/>
  <c r="I173" i="1"/>
  <c r="H173" i="1"/>
  <c r="AE172" i="1"/>
  <c r="AD172" i="1"/>
  <c r="AC172" i="1"/>
  <c r="AB172" i="1"/>
  <c r="AA172" i="1"/>
  <c r="Z172" i="1"/>
  <c r="Y172" i="1"/>
  <c r="X172" i="1"/>
  <c r="W172" i="1"/>
  <c r="V172" i="1"/>
  <c r="U172" i="1"/>
  <c r="T172" i="1"/>
  <c r="S172" i="1"/>
  <c r="R172" i="1"/>
  <c r="Q172" i="1"/>
  <c r="P172" i="1"/>
  <c r="O172" i="1"/>
  <c r="N172" i="1"/>
  <c r="M172" i="1"/>
  <c r="L172" i="1"/>
  <c r="K172" i="1"/>
  <c r="J172" i="1"/>
  <c r="I172" i="1"/>
  <c r="H172" i="1"/>
  <c r="E170" i="1"/>
  <c r="D170" i="1"/>
  <c r="C170" i="1"/>
  <c r="B170" i="1"/>
  <c r="E169" i="1"/>
  <c r="D169" i="1"/>
  <c r="C169" i="1"/>
  <c r="B169" i="1"/>
  <c r="E168" i="1"/>
  <c r="D168" i="1"/>
  <c r="C168" i="1"/>
  <c r="B168" i="1"/>
  <c r="E167" i="1"/>
  <c r="D167" i="1"/>
  <c r="C167" i="1"/>
  <c r="B167" i="1"/>
  <c r="AE166" i="1"/>
  <c r="AD166" i="1"/>
  <c r="AC166" i="1"/>
  <c r="AB166" i="1"/>
  <c r="AA166" i="1"/>
  <c r="Z166" i="1"/>
  <c r="Y166" i="1"/>
  <c r="X166" i="1"/>
  <c r="W166" i="1"/>
  <c r="V166" i="1"/>
  <c r="U166" i="1"/>
  <c r="T166" i="1"/>
  <c r="S166" i="1"/>
  <c r="R166" i="1"/>
  <c r="Q166" i="1"/>
  <c r="P166" i="1"/>
  <c r="O166" i="1"/>
  <c r="N166" i="1"/>
  <c r="M166" i="1"/>
  <c r="L166" i="1"/>
  <c r="K166" i="1"/>
  <c r="J166" i="1"/>
  <c r="I166" i="1"/>
  <c r="H166" i="1"/>
  <c r="E166" i="1"/>
  <c r="D166" i="1"/>
  <c r="C166" i="1"/>
  <c r="B166" i="1"/>
  <c r="AE165" i="1"/>
  <c r="AD165" i="1"/>
  <c r="AC165" i="1"/>
  <c r="AB165" i="1"/>
  <c r="AA165" i="1"/>
  <c r="Z165" i="1"/>
  <c r="Y165" i="1"/>
  <c r="X165" i="1"/>
  <c r="W165" i="1"/>
  <c r="V165" i="1"/>
  <c r="U165" i="1"/>
  <c r="T165" i="1"/>
  <c r="S165" i="1"/>
  <c r="R165" i="1"/>
  <c r="Q165" i="1"/>
  <c r="P165" i="1"/>
  <c r="O165" i="1"/>
  <c r="N165" i="1"/>
  <c r="M165" i="1"/>
  <c r="L165" i="1"/>
  <c r="K165" i="1"/>
  <c r="J165" i="1"/>
  <c r="I165" i="1"/>
  <c r="H165" i="1"/>
  <c r="E165" i="1"/>
  <c r="D165" i="1"/>
  <c r="C165" i="1"/>
  <c r="B165" i="1"/>
  <c r="E164" i="1"/>
  <c r="D164" i="1"/>
  <c r="C164" i="1"/>
  <c r="B164" i="1"/>
  <c r="E163" i="1"/>
  <c r="D163" i="1"/>
  <c r="C163" i="1"/>
  <c r="B163" i="1"/>
  <c r="E162" i="1"/>
  <c r="D162" i="1"/>
  <c r="C162" i="1"/>
  <c r="B162" i="1"/>
  <c r="E161" i="1"/>
  <c r="D161" i="1"/>
  <c r="C161" i="1"/>
  <c r="B161" i="1"/>
  <c r="AE160" i="1"/>
  <c r="AD160" i="1"/>
  <c r="AC160" i="1"/>
  <c r="AB160" i="1"/>
  <c r="AA160" i="1"/>
  <c r="Z160" i="1"/>
  <c r="Y160" i="1"/>
  <c r="X160" i="1"/>
  <c r="W160" i="1"/>
  <c r="V160" i="1"/>
  <c r="U160" i="1"/>
  <c r="T160" i="1"/>
  <c r="S160" i="1"/>
  <c r="R160" i="1"/>
  <c r="Q160" i="1"/>
  <c r="P160" i="1"/>
  <c r="O160" i="1"/>
  <c r="N160" i="1"/>
  <c r="M160" i="1"/>
  <c r="L160" i="1"/>
  <c r="K160" i="1"/>
  <c r="J160" i="1"/>
  <c r="I160" i="1"/>
  <c r="H160" i="1"/>
  <c r="E160" i="1"/>
  <c r="D160" i="1"/>
  <c r="C160" i="1"/>
  <c r="B160" i="1"/>
  <c r="AE159" i="1"/>
  <c r="AD159" i="1"/>
  <c r="AC159" i="1"/>
  <c r="AB159" i="1"/>
  <c r="AA159" i="1"/>
  <c r="Z159" i="1"/>
  <c r="Y159" i="1"/>
  <c r="X159" i="1"/>
  <c r="W159" i="1"/>
  <c r="V159" i="1"/>
  <c r="U159" i="1"/>
  <c r="T159" i="1"/>
  <c r="S159" i="1"/>
  <c r="R159" i="1"/>
  <c r="Q159" i="1"/>
  <c r="P159" i="1"/>
  <c r="O159" i="1"/>
  <c r="N159" i="1"/>
  <c r="M159" i="1"/>
  <c r="L159" i="1"/>
  <c r="K159" i="1"/>
  <c r="J159" i="1"/>
  <c r="I159" i="1"/>
  <c r="H159" i="1"/>
  <c r="E159" i="1"/>
  <c r="D159" i="1"/>
  <c r="C159" i="1"/>
  <c r="B159" i="1"/>
  <c r="E158" i="1"/>
  <c r="D158" i="1"/>
  <c r="C158" i="1"/>
  <c r="B158" i="1"/>
  <c r="E157" i="1"/>
  <c r="D157" i="1"/>
  <c r="C157" i="1"/>
  <c r="B157" i="1"/>
  <c r="E156" i="1"/>
  <c r="D156" i="1"/>
  <c r="C156" i="1"/>
  <c r="B156" i="1"/>
  <c r="E155" i="1"/>
  <c r="D155" i="1"/>
  <c r="C155" i="1"/>
  <c r="B155" i="1"/>
  <c r="AE154" i="1"/>
  <c r="AD154" i="1"/>
  <c r="AC154" i="1"/>
  <c r="AB154" i="1"/>
  <c r="AA154" i="1"/>
  <c r="Z154" i="1"/>
  <c r="Y154" i="1"/>
  <c r="X154" i="1"/>
  <c r="W154" i="1"/>
  <c r="V154" i="1"/>
  <c r="U154" i="1"/>
  <c r="T154" i="1"/>
  <c r="S154" i="1"/>
  <c r="R154" i="1"/>
  <c r="Q154" i="1"/>
  <c r="P154" i="1"/>
  <c r="O154" i="1"/>
  <c r="N154" i="1"/>
  <c r="M154" i="1"/>
  <c r="L154" i="1"/>
  <c r="K154" i="1"/>
  <c r="J154" i="1"/>
  <c r="I154" i="1"/>
  <c r="H154" i="1"/>
  <c r="E154" i="1"/>
  <c r="D154" i="1"/>
  <c r="C154" i="1"/>
  <c r="B154" i="1"/>
  <c r="AE153" i="1"/>
  <c r="AD153" i="1"/>
  <c r="AC153" i="1"/>
  <c r="AB153" i="1"/>
  <c r="AA153" i="1"/>
  <c r="Z153" i="1"/>
  <c r="Y153" i="1"/>
  <c r="X153" i="1"/>
  <c r="W153" i="1"/>
  <c r="V153" i="1"/>
  <c r="U153" i="1"/>
  <c r="T153" i="1"/>
  <c r="S153" i="1"/>
  <c r="R153" i="1"/>
  <c r="Q153" i="1"/>
  <c r="P153" i="1"/>
  <c r="O153" i="1"/>
  <c r="N153" i="1"/>
  <c r="M153" i="1"/>
  <c r="L153" i="1"/>
  <c r="K153" i="1"/>
  <c r="J153" i="1"/>
  <c r="I153" i="1"/>
  <c r="H153" i="1"/>
  <c r="E153" i="1"/>
  <c r="D153" i="1"/>
  <c r="C153" i="1"/>
  <c r="B153" i="1"/>
  <c r="E152" i="1"/>
  <c r="D152" i="1"/>
  <c r="C152" i="1"/>
  <c r="B152" i="1"/>
  <c r="E151" i="1"/>
  <c r="D151" i="1"/>
  <c r="C151" i="1"/>
  <c r="B151" i="1"/>
  <c r="E150" i="1"/>
  <c r="D150" i="1"/>
  <c r="C150" i="1"/>
  <c r="B150" i="1"/>
  <c r="E149" i="1"/>
  <c r="D149" i="1"/>
  <c r="C149" i="1"/>
  <c r="B149" i="1"/>
  <c r="AE148" i="1"/>
  <c r="AD148" i="1"/>
  <c r="AC148" i="1"/>
  <c r="AB148" i="1"/>
  <c r="AA148" i="1"/>
  <c r="Z148" i="1"/>
  <c r="Y148" i="1"/>
  <c r="X148" i="1"/>
  <c r="W148" i="1"/>
  <c r="V148" i="1"/>
  <c r="U148" i="1"/>
  <c r="T148" i="1"/>
  <c r="S148" i="1"/>
  <c r="R148" i="1"/>
  <c r="Q148" i="1"/>
  <c r="P148" i="1"/>
  <c r="O148" i="1"/>
  <c r="N148" i="1"/>
  <c r="M148" i="1"/>
  <c r="L148" i="1"/>
  <c r="K148" i="1"/>
  <c r="J148" i="1"/>
  <c r="I148" i="1"/>
  <c r="H148" i="1"/>
  <c r="E148" i="1"/>
  <c r="D148" i="1"/>
  <c r="C148" i="1"/>
  <c r="B148" i="1"/>
  <c r="AE147" i="1"/>
  <c r="AD147" i="1"/>
  <c r="AC147" i="1"/>
  <c r="AB147" i="1"/>
  <c r="AA147" i="1"/>
  <c r="Z147" i="1"/>
  <c r="Y147" i="1"/>
  <c r="X147" i="1"/>
  <c r="W147" i="1"/>
  <c r="V147" i="1"/>
  <c r="U147" i="1"/>
  <c r="T147" i="1"/>
  <c r="S147" i="1"/>
  <c r="R147" i="1"/>
  <c r="Q147" i="1"/>
  <c r="P147" i="1"/>
  <c r="O147" i="1"/>
  <c r="N147" i="1"/>
  <c r="M147" i="1"/>
  <c r="L147" i="1"/>
  <c r="K147" i="1"/>
  <c r="J147" i="1"/>
  <c r="I147" i="1"/>
  <c r="H147" i="1"/>
  <c r="E147" i="1"/>
  <c r="D147" i="1"/>
  <c r="C147" i="1"/>
  <c r="B147" i="1"/>
  <c r="AE146" i="1"/>
  <c r="AD146" i="1"/>
  <c r="AC146" i="1"/>
  <c r="AB146" i="1"/>
  <c r="AA146" i="1"/>
  <c r="Z146" i="1"/>
  <c r="Y146" i="1"/>
  <c r="X146" i="1"/>
  <c r="W146" i="1"/>
  <c r="V146" i="1"/>
  <c r="U146" i="1"/>
  <c r="T146" i="1"/>
  <c r="S146" i="1"/>
  <c r="R146" i="1"/>
  <c r="Q146" i="1"/>
  <c r="P146" i="1"/>
  <c r="O146" i="1"/>
  <c r="N146" i="1"/>
  <c r="M146" i="1"/>
  <c r="L146" i="1"/>
  <c r="K146" i="1"/>
  <c r="J146" i="1"/>
  <c r="I146" i="1"/>
  <c r="H146" i="1"/>
  <c r="E146" i="1"/>
  <c r="D146" i="1"/>
  <c r="C146" i="1"/>
  <c r="B146" i="1"/>
  <c r="E145" i="1"/>
  <c r="D145" i="1"/>
  <c r="C145" i="1"/>
  <c r="B145" i="1"/>
  <c r="E144" i="1"/>
  <c r="D144" i="1"/>
  <c r="C144" i="1"/>
  <c r="B144" i="1"/>
  <c r="E143" i="1"/>
  <c r="D143" i="1"/>
  <c r="C143" i="1"/>
  <c r="B143" i="1"/>
  <c r="E142" i="1"/>
  <c r="D142" i="1"/>
  <c r="C142" i="1"/>
  <c r="B142" i="1"/>
  <c r="AE141" i="1"/>
  <c r="AD141" i="1"/>
  <c r="AC141" i="1"/>
  <c r="AB141" i="1"/>
  <c r="AA141" i="1"/>
  <c r="Z141" i="1"/>
  <c r="Y141" i="1"/>
  <c r="X141" i="1"/>
  <c r="W141" i="1"/>
  <c r="V141" i="1"/>
  <c r="U141" i="1"/>
  <c r="T141" i="1"/>
  <c r="S141" i="1"/>
  <c r="R141" i="1"/>
  <c r="Q141" i="1"/>
  <c r="P141" i="1"/>
  <c r="O141" i="1"/>
  <c r="N141" i="1"/>
  <c r="M141" i="1"/>
  <c r="L141" i="1"/>
  <c r="K141" i="1"/>
  <c r="J141" i="1"/>
  <c r="I141" i="1"/>
  <c r="H141" i="1"/>
  <c r="E141" i="1"/>
  <c r="D141" i="1"/>
  <c r="C141" i="1"/>
  <c r="B141" i="1"/>
  <c r="AE140" i="1"/>
  <c r="AD140" i="1"/>
  <c r="AC140" i="1"/>
  <c r="AB140" i="1"/>
  <c r="AA140" i="1"/>
  <c r="Z140" i="1"/>
  <c r="Y140" i="1"/>
  <c r="X140" i="1"/>
  <c r="W140" i="1"/>
  <c r="V140" i="1"/>
  <c r="U140" i="1"/>
  <c r="T140" i="1"/>
  <c r="S140" i="1"/>
  <c r="R140" i="1"/>
  <c r="Q140" i="1"/>
  <c r="P140" i="1"/>
  <c r="O140" i="1"/>
  <c r="N140" i="1"/>
  <c r="M140" i="1"/>
  <c r="L140" i="1"/>
  <c r="K140" i="1"/>
  <c r="J140" i="1"/>
  <c r="I140" i="1"/>
  <c r="H140" i="1"/>
  <c r="E140" i="1"/>
  <c r="D140" i="1"/>
  <c r="C140" i="1"/>
  <c r="B140" i="1"/>
  <c r="E139" i="1"/>
  <c r="D139" i="1"/>
  <c r="C139" i="1"/>
  <c r="B139" i="1"/>
  <c r="E138" i="1"/>
  <c r="D138" i="1"/>
  <c r="C138" i="1"/>
  <c r="B138" i="1"/>
  <c r="E137" i="1"/>
  <c r="C137" i="1"/>
  <c r="B137" i="1"/>
  <c r="F137" i="1" s="1"/>
  <c r="E136" i="1"/>
  <c r="D136" i="1"/>
  <c r="C136" i="1"/>
  <c r="B136" i="1"/>
  <c r="AE135" i="1"/>
  <c r="AD135" i="1"/>
  <c r="AD134" i="1" s="1"/>
  <c r="AC135" i="1"/>
  <c r="AC134" i="1" s="1"/>
  <c r="AB135" i="1"/>
  <c r="AB134" i="1" s="1"/>
  <c r="AA135" i="1"/>
  <c r="AA134" i="1" s="1"/>
  <c r="Z135" i="1"/>
  <c r="Z134" i="1" s="1"/>
  <c r="Y135" i="1"/>
  <c r="Y134" i="1" s="1"/>
  <c r="X135" i="1"/>
  <c r="X134" i="1" s="1"/>
  <c r="W135" i="1"/>
  <c r="W134" i="1" s="1"/>
  <c r="V135" i="1"/>
  <c r="V134" i="1" s="1"/>
  <c r="U135" i="1"/>
  <c r="U134" i="1" s="1"/>
  <c r="T135" i="1"/>
  <c r="T134" i="1" s="1"/>
  <c r="S135" i="1"/>
  <c r="S134" i="1" s="1"/>
  <c r="R135" i="1"/>
  <c r="R134" i="1" s="1"/>
  <c r="Q135" i="1"/>
  <c r="Q134" i="1" s="1"/>
  <c r="P135" i="1"/>
  <c r="P134" i="1" s="1"/>
  <c r="O135" i="1"/>
  <c r="O134" i="1" s="1"/>
  <c r="N135" i="1"/>
  <c r="N134" i="1" s="1"/>
  <c r="M135" i="1"/>
  <c r="M134" i="1" s="1"/>
  <c r="L135" i="1"/>
  <c r="L134" i="1" s="1"/>
  <c r="K135" i="1"/>
  <c r="K134" i="1" s="1"/>
  <c r="J135" i="1"/>
  <c r="J134" i="1" s="1"/>
  <c r="I135" i="1"/>
  <c r="I134" i="1" s="1"/>
  <c r="H135" i="1"/>
  <c r="H134" i="1" s="1"/>
  <c r="AE134" i="1"/>
  <c r="E133" i="1"/>
  <c r="D133" i="1"/>
  <c r="C133" i="1"/>
  <c r="B133" i="1"/>
  <c r="E132" i="1"/>
  <c r="D132" i="1"/>
  <c r="C132" i="1"/>
  <c r="B132" i="1"/>
  <c r="E131" i="1"/>
  <c r="C131" i="1"/>
  <c r="B131" i="1"/>
  <c r="F131" i="1" s="1"/>
  <c r="E130" i="1"/>
  <c r="D130" i="1"/>
  <c r="C130" i="1"/>
  <c r="B130" i="1"/>
  <c r="AE129" i="1"/>
  <c r="AE128" i="1" s="1"/>
  <c r="AD129" i="1"/>
  <c r="AD128" i="1" s="1"/>
  <c r="AC129" i="1"/>
  <c r="AC128" i="1" s="1"/>
  <c r="AB129" i="1"/>
  <c r="AB128" i="1" s="1"/>
  <c r="AA129" i="1"/>
  <c r="AA128" i="1" s="1"/>
  <c r="Z129" i="1"/>
  <c r="Z128" i="1" s="1"/>
  <c r="Y129" i="1"/>
  <c r="Y128" i="1" s="1"/>
  <c r="X129" i="1"/>
  <c r="X128" i="1" s="1"/>
  <c r="W129" i="1"/>
  <c r="W128" i="1" s="1"/>
  <c r="V129" i="1"/>
  <c r="V128" i="1" s="1"/>
  <c r="U129" i="1"/>
  <c r="U128" i="1" s="1"/>
  <c r="T129" i="1"/>
  <c r="T128" i="1" s="1"/>
  <c r="S129" i="1"/>
  <c r="S128" i="1" s="1"/>
  <c r="R129" i="1"/>
  <c r="R128" i="1" s="1"/>
  <c r="Q129" i="1"/>
  <c r="Q128" i="1" s="1"/>
  <c r="P129" i="1"/>
  <c r="P128" i="1" s="1"/>
  <c r="O129" i="1"/>
  <c r="O128" i="1" s="1"/>
  <c r="N129" i="1"/>
  <c r="N128" i="1" s="1"/>
  <c r="M129" i="1"/>
  <c r="M128" i="1" s="1"/>
  <c r="L129" i="1"/>
  <c r="L128" i="1" s="1"/>
  <c r="K129" i="1"/>
  <c r="K128" i="1" s="1"/>
  <c r="J129" i="1"/>
  <c r="J128" i="1" s="1"/>
  <c r="I129" i="1"/>
  <c r="I128" i="1" s="1"/>
  <c r="H129" i="1"/>
  <c r="H128" i="1" s="1"/>
  <c r="E127" i="1"/>
  <c r="D127" i="1"/>
  <c r="C127" i="1"/>
  <c r="B127" i="1"/>
  <c r="E126" i="1"/>
  <c r="D126" i="1"/>
  <c r="C126" i="1"/>
  <c r="B126" i="1"/>
  <c r="E125" i="1"/>
  <c r="C125" i="1"/>
  <c r="B125" i="1"/>
  <c r="F125" i="1" s="1"/>
  <c r="E124" i="1"/>
  <c r="D124" i="1"/>
  <c r="C124" i="1"/>
  <c r="B124" i="1"/>
  <c r="AE123" i="1"/>
  <c r="AE122" i="1" s="1"/>
  <c r="AD123" i="1"/>
  <c r="AD122" i="1" s="1"/>
  <c r="AC123" i="1"/>
  <c r="AC122" i="1" s="1"/>
  <c r="AB123" i="1"/>
  <c r="AB122" i="1" s="1"/>
  <c r="AA123" i="1"/>
  <c r="AA122" i="1" s="1"/>
  <c r="Z123" i="1"/>
  <c r="Z122" i="1" s="1"/>
  <c r="Y123" i="1"/>
  <c r="Y122" i="1" s="1"/>
  <c r="X123" i="1"/>
  <c r="X122" i="1" s="1"/>
  <c r="W123" i="1"/>
  <c r="W122" i="1" s="1"/>
  <c r="V123" i="1"/>
  <c r="V122" i="1" s="1"/>
  <c r="U123" i="1"/>
  <c r="U122" i="1" s="1"/>
  <c r="T123" i="1"/>
  <c r="T122" i="1" s="1"/>
  <c r="S123" i="1"/>
  <c r="S122" i="1" s="1"/>
  <c r="R123" i="1"/>
  <c r="R122" i="1" s="1"/>
  <c r="Q123" i="1"/>
  <c r="Q122" i="1" s="1"/>
  <c r="P123" i="1"/>
  <c r="P122" i="1" s="1"/>
  <c r="O123" i="1"/>
  <c r="O122" i="1" s="1"/>
  <c r="N123" i="1"/>
  <c r="N122" i="1" s="1"/>
  <c r="M123" i="1"/>
  <c r="M122" i="1" s="1"/>
  <c r="L123" i="1"/>
  <c r="L122" i="1" s="1"/>
  <c r="K123" i="1"/>
  <c r="K122" i="1" s="1"/>
  <c r="J123" i="1"/>
  <c r="J122" i="1" s="1"/>
  <c r="I123" i="1"/>
  <c r="I122" i="1" s="1"/>
  <c r="H123" i="1"/>
  <c r="H122" i="1" s="1"/>
  <c r="E119" i="1"/>
  <c r="D119" i="1"/>
  <c r="C119" i="1"/>
  <c r="B119" i="1"/>
  <c r="E118" i="1"/>
  <c r="D118" i="1"/>
  <c r="C118" i="1"/>
  <c r="B118" i="1"/>
  <c r="E117" i="1"/>
  <c r="C117" i="1"/>
  <c r="B117" i="1"/>
  <c r="F117" i="1" s="1"/>
  <c r="E116" i="1"/>
  <c r="D116" i="1"/>
  <c r="C116" i="1"/>
  <c r="B116" i="1"/>
  <c r="AE115" i="1"/>
  <c r="AE114" i="1" s="1"/>
  <c r="AD115" i="1"/>
  <c r="AD114" i="1" s="1"/>
  <c r="AC115" i="1"/>
  <c r="AC114" i="1" s="1"/>
  <c r="AB115" i="1"/>
  <c r="AB114" i="1" s="1"/>
  <c r="AA115" i="1"/>
  <c r="AA114" i="1" s="1"/>
  <c r="Z115" i="1"/>
  <c r="Z114" i="1" s="1"/>
  <c r="Y115" i="1"/>
  <c r="Y114" i="1" s="1"/>
  <c r="X115" i="1"/>
  <c r="X114" i="1" s="1"/>
  <c r="W115" i="1"/>
  <c r="W114" i="1" s="1"/>
  <c r="V115" i="1"/>
  <c r="V114" i="1" s="1"/>
  <c r="U115" i="1"/>
  <c r="U114" i="1" s="1"/>
  <c r="T115" i="1"/>
  <c r="T114" i="1" s="1"/>
  <c r="S115" i="1"/>
  <c r="S114" i="1" s="1"/>
  <c r="R115" i="1"/>
  <c r="R114" i="1" s="1"/>
  <c r="Q115" i="1"/>
  <c r="Q114" i="1" s="1"/>
  <c r="P115" i="1"/>
  <c r="P114" i="1" s="1"/>
  <c r="O115" i="1"/>
  <c r="O114" i="1" s="1"/>
  <c r="N115" i="1"/>
  <c r="N114" i="1" s="1"/>
  <c r="M115" i="1"/>
  <c r="M114" i="1" s="1"/>
  <c r="L115" i="1"/>
  <c r="L114" i="1" s="1"/>
  <c r="K115" i="1"/>
  <c r="K114" i="1" s="1"/>
  <c r="J115" i="1"/>
  <c r="J114" i="1" s="1"/>
  <c r="I115" i="1"/>
  <c r="I114" i="1" s="1"/>
  <c r="H115" i="1"/>
  <c r="H114" i="1" s="1"/>
  <c r="E113" i="1"/>
  <c r="D113" i="1"/>
  <c r="C113" i="1"/>
  <c r="B113" i="1"/>
  <c r="E112" i="1"/>
  <c r="D112" i="1"/>
  <c r="C112" i="1"/>
  <c r="B112" i="1"/>
  <c r="E111" i="1"/>
  <c r="D111" i="1"/>
  <c r="C111" i="1"/>
  <c r="B111" i="1"/>
  <c r="E110" i="1"/>
  <c r="D110" i="1"/>
  <c r="C110" i="1"/>
  <c r="B110" i="1"/>
  <c r="AE109" i="1"/>
  <c r="AD109" i="1"/>
  <c r="AC109" i="1"/>
  <c r="AB109" i="1"/>
  <c r="AA109" i="1"/>
  <c r="AA108" i="1" s="1"/>
  <c r="Z109" i="1"/>
  <c r="Y109" i="1"/>
  <c r="Y108" i="1" s="1"/>
  <c r="X109" i="1"/>
  <c r="W109" i="1"/>
  <c r="W108" i="1" s="1"/>
  <c r="V109" i="1"/>
  <c r="V108" i="1" s="1"/>
  <c r="U109" i="1"/>
  <c r="U108" i="1" s="1"/>
  <c r="T109" i="1"/>
  <c r="S109" i="1"/>
  <c r="S108" i="1" s="1"/>
  <c r="R109" i="1"/>
  <c r="R108" i="1" s="1"/>
  <c r="Q109" i="1"/>
  <c r="Q108" i="1" s="1"/>
  <c r="P109" i="1"/>
  <c r="O109" i="1"/>
  <c r="O108" i="1" s="1"/>
  <c r="N109" i="1"/>
  <c r="N108" i="1" s="1"/>
  <c r="M109" i="1"/>
  <c r="M108" i="1" s="1"/>
  <c r="L109" i="1"/>
  <c r="K109" i="1"/>
  <c r="K108" i="1" s="1"/>
  <c r="J109" i="1"/>
  <c r="J108" i="1" s="1"/>
  <c r="I109" i="1"/>
  <c r="I108" i="1" s="1"/>
  <c r="H109" i="1"/>
  <c r="E109" i="1"/>
  <c r="E108" i="1" s="1"/>
  <c r="D109" i="1"/>
  <c r="D108" i="1" s="1"/>
  <c r="C109" i="1"/>
  <c r="C108" i="1" s="1"/>
  <c r="B109" i="1"/>
  <c r="AE108" i="1"/>
  <c r="AD108" i="1"/>
  <c r="AC108" i="1"/>
  <c r="AB108" i="1"/>
  <c r="Z108" i="1"/>
  <c r="X108" i="1"/>
  <c r="T108" i="1"/>
  <c r="P108" i="1"/>
  <c r="L108" i="1"/>
  <c r="H108" i="1"/>
  <c r="B108" i="1"/>
  <c r="E107" i="1"/>
  <c r="D107" i="1"/>
  <c r="C107" i="1"/>
  <c r="B107" i="1"/>
  <c r="E106" i="1"/>
  <c r="D106" i="1"/>
  <c r="C106" i="1"/>
  <c r="B106" i="1"/>
  <c r="E105" i="1"/>
  <c r="D105" i="1"/>
  <c r="C105" i="1"/>
  <c r="B105" i="1"/>
  <c r="E104" i="1"/>
  <c r="D104" i="1"/>
  <c r="C104" i="1"/>
  <c r="B104" i="1"/>
  <c r="AE103" i="1"/>
  <c r="AD103" i="1"/>
  <c r="AC103" i="1"/>
  <c r="AB103" i="1"/>
  <c r="AA103" i="1"/>
  <c r="Z103" i="1"/>
  <c r="Y103" i="1"/>
  <c r="X103" i="1"/>
  <c r="W103" i="1"/>
  <c r="V103" i="1"/>
  <c r="U103" i="1"/>
  <c r="T103" i="1"/>
  <c r="S103" i="1"/>
  <c r="R103" i="1"/>
  <c r="Q103" i="1"/>
  <c r="P103" i="1"/>
  <c r="O103" i="1"/>
  <c r="N103" i="1"/>
  <c r="M103" i="1"/>
  <c r="L103" i="1"/>
  <c r="K103" i="1"/>
  <c r="J103" i="1"/>
  <c r="I103" i="1"/>
  <c r="H103" i="1"/>
  <c r="E103" i="1"/>
  <c r="D103" i="1"/>
  <c r="C103" i="1"/>
  <c r="B103" i="1"/>
  <c r="AE102" i="1"/>
  <c r="AD102" i="1"/>
  <c r="AC102" i="1"/>
  <c r="AB102" i="1"/>
  <c r="AA102" i="1"/>
  <c r="Z102" i="1"/>
  <c r="Y102" i="1"/>
  <c r="X102" i="1"/>
  <c r="W102" i="1"/>
  <c r="V102" i="1"/>
  <c r="U102" i="1"/>
  <c r="T102" i="1"/>
  <c r="S102" i="1"/>
  <c r="R102" i="1"/>
  <c r="Q102" i="1"/>
  <c r="P102" i="1"/>
  <c r="O102" i="1"/>
  <c r="N102" i="1"/>
  <c r="M102" i="1"/>
  <c r="L102" i="1"/>
  <c r="K102" i="1"/>
  <c r="J102" i="1"/>
  <c r="I102" i="1"/>
  <c r="H102" i="1"/>
  <c r="E102" i="1"/>
  <c r="D102" i="1"/>
  <c r="C102" i="1"/>
  <c r="B102" i="1"/>
  <c r="E101" i="1"/>
  <c r="D101" i="1"/>
  <c r="C101" i="1"/>
  <c r="B101" i="1"/>
  <c r="E100" i="1"/>
  <c r="D100" i="1"/>
  <c r="C100" i="1"/>
  <c r="B100" i="1"/>
  <c r="E99" i="1"/>
  <c r="C99" i="1"/>
  <c r="B99" i="1"/>
  <c r="F99" i="1" s="1"/>
  <c r="E98" i="1"/>
  <c r="D98" i="1"/>
  <c r="C98" i="1"/>
  <c r="B98" i="1"/>
  <c r="AE97" i="1"/>
  <c r="AE96" i="1" s="1"/>
  <c r="AD97" i="1"/>
  <c r="AD96" i="1" s="1"/>
  <c r="AC97" i="1"/>
  <c r="AC96" i="1" s="1"/>
  <c r="AB97" i="1"/>
  <c r="AB96" i="1" s="1"/>
  <c r="AA97" i="1"/>
  <c r="AA96" i="1" s="1"/>
  <c r="Z97" i="1"/>
  <c r="Z96" i="1" s="1"/>
  <c r="Y97" i="1"/>
  <c r="Y96" i="1" s="1"/>
  <c r="X97" i="1"/>
  <c r="X96" i="1" s="1"/>
  <c r="W97" i="1"/>
  <c r="W96" i="1" s="1"/>
  <c r="V97" i="1"/>
  <c r="V96" i="1" s="1"/>
  <c r="U97" i="1"/>
  <c r="U96" i="1" s="1"/>
  <c r="T97" i="1"/>
  <c r="T96" i="1" s="1"/>
  <c r="S97" i="1"/>
  <c r="S96" i="1" s="1"/>
  <c r="R97" i="1"/>
  <c r="Q97" i="1"/>
  <c r="Q96" i="1" s="1"/>
  <c r="P97" i="1"/>
  <c r="P96" i="1" s="1"/>
  <c r="O97" i="1"/>
  <c r="O96" i="1" s="1"/>
  <c r="N97" i="1"/>
  <c r="N96" i="1" s="1"/>
  <c r="M97" i="1"/>
  <c r="M96" i="1" s="1"/>
  <c r="L97" i="1"/>
  <c r="L96" i="1" s="1"/>
  <c r="K97" i="1"/>
  <c r="K96" i="1" s="1"/>
  <c r="J97" i="1"/>
  <c r="J96" i="1" s="1"/>
  <c r="I97" i="1"/>
  <c r="I96" i="1" s="1"/>
  <c r="H97" i="1"/>
  <c r="H96" i="1" s="1"/>
  <c r="R96" i="1"/>
  <c r="E95" i="1"/>
  <c r="D95" i="1"/>
  <c r="C95" i="1"/>
  <c r="B95" i="1"/>
  <c r="E94" i="1"/>
  <c r="D94" i="1"/>
  <c r="C94" i="1"/>
  <c r="B94" i="1"/>
  <c r="E93" i="1"/>
  <c r="D93" i="1"/>
  <c r="C93" i="1"/>
  <c r="B93" i="1"/>
  <c r="E92" i="1"/>
  <c r="D92" i="1"/>
  <c r="C92" i="1"/>
  <c r="B92" i="1"/>
  <c r="AE91" i="1"/>
  <c r="AD91" i="1"/>
  <c r="AC91" i="1"/>
  <c r="AB91" i="1"/>
  <c r="AA91" i="1"/>
  <c r="Z91" i="1"/>
  <c r="Y91" i="1"/>
  <c r="X91" i="1"/>
  <c r="W91" i="1"/>
  <c r="V91" i="1"/>
  <c r="U91" i="1"/>
  <c r="T91" i="1"/>
  <c r="S91" i="1"/>
  <c r="R91" i="1"/>
  <c r="Q91" i="1"/>
  <c r="P91" i="1"/>
  <c r="O91" i="1"/>
  <c r="N91" i="1"/>
  <c r="M91" i="1"/>
  <c r="L91" i="1"/>
  <c r="K91" i="1"/>
  <c r="J91" i="1"/>
  <c r="I91" i="1"/>
  <c r="H91" i="1"/>
  <c r="E91" i="1"/>
  <c r="D91" i="1"/>
  <c r="C91" i="1"/>
  <c r="B91" i="1"/>
  <c r="AE90" i="1"/>
  <c r="AD90" i="1"/>
  <c r="AC90" i="1"/>
  <c r="AB90" i="1"/>
  <c r="AA90" i="1"/>
  <c r="Z90" i="1"/>
  <c r="Y90" i="1"/>
  <c r="X90" i="1"/>
  <c r="W90" i="1"/>
  <c r="V90" i="1"/>
  <c r="U90" i="1"/>
  <c r="T90" i="1"/>
  <c r="S90" i="1"/>
  <c r="R90" i="1"/>
  <c r="Q90" i="1"/>
  <c r="P90" i="1"/>
  <c r="O90" i="1"/>
  <c r="N90" i="1"/>
  <c r="M90" i="1"/>
  <c r="L90" i="1"/>
  <c r="K90" i="1"/>
  <c r="J90" i="1"/>
  <c r="I90" i="1"/>
  <c r="H90" i="1"/>
  <c r="E90" i="1"/>
  <c r="D90" i="1"/>
  <c r="C90" i="1"/>
  <c r="B90" i="1"/>
  <c r="E89" i="1"/>
  <c r="D89" i="1"/>
  <c r="C89" i="1"/>
  <c r="B89" i="1"/>
  <c r="E88" i="1"/>
  <c r="D88" i="1"/>
  <c r="C88" i="1"/>
  <c r="B88" i="1"/>
  <c r="E87" i="1"/>
  <c r="D87" i="1"/>
  <c r="C87" i="1"/>
  <c r="B87" i="1"/>
  <c r="E86" i="1"/>
  <c r="D86" i="1"/>
  <c r="D85" i="1" s="1"/>
  <c r="D84" i="1" s="1"/>
  <c r="C86" i="1"/>
  <c r="C85" i="1" s="1"/>
  <c r="C84" i="1" s="1"/>
  <c r="B86" i="1"/>
  <c r="B85" i="1" s="1"/>
  <c r="B84" i="1" s="1"/>
  <c r="AE85" i="1"/>
  <c r="AE84" i="1" s="1"/>
  <c r="AD85" i="1"/>
  <c r="AD84" i="1" s="1"/>
  <c r="AC85" i="1"/>
  <c r="AC84" i="1" s="1"/>
  <c r="AB85" i="1"/>
  <c r="AB84" i="1" s="1"/>
  <c r="AA85" i="1"/>
  <c r="AA84" i="1" s="1"/>
  <c r="Z85" i="1"/>
  <c r="Z84" i="1" s="1"/>
  <c r="Y85" i="1"/>
  <c r="Y84" i="1" s="1"/>
  <c r="X85" i="1"/>
  <c r="X84" i="1" s="1"/>
  <c r="W85" i="1"/>
  <c r="W84" i="1" s="1"/>
  <c r="V85" i="1"/>
  <c r="V84" i="1" s="1"/>
  <c r="U85" i="1"/>
  <c r="U84" i="1" s="1"/>
  <c r="T85" i="1"/>
  <c r="T84" i="1" s="1"/>
  <c r="S85" i="1"/>
  <c r="S84" i="1" s="1"/>
  <c r="R85" i="1"/>
  <c r="R84" i="1" s="1"/>
  <c r="Q85" i="1"/>
  <c r="Q84" i="1" s="1"/>
  <c r="P85" i="1"/>
  <c r="P84" i="1" s="1"/>
  <c r="O85" i="1"/>
  <c r="O84" i="1" s="1"/>
  <c r="N85" i="1"/>
  <c r="N84" i="1" s="1"/>
  <c r="M85" i="1"/>
  <c r="M84" i="1" s="1"/>
  <c r="L85" i="1"/>
  <c r="L84" i="1" s="1"/>
  <c r="K85" i="1"/>
  <c r="K84" i="1" s="1"/>
  <c r="J85" i="1"/>
  <c r="J84" i="1" s="1"/>
  <c r="I85" i="1"/>
  <c r="I84" i="1" s="1"/>
  <c r="H85" i="1"/>
  <c r="H84" i="1" s="1"/>
  <c r="E85" i="1"/>
  <c r="E84" i="1" s="1"/>
  <c r="E83" i="1"/>
  <c r="D83" i="1"/>
  <c r="C83" i="1"/>
  <c r="B83" i="1"/>
  <c r="E82" i="1"/>
  <c r="D82" i="1"/>
  <c r="C82" i="1"/>
  <c r="B82" i="1"/>
  <c r="E81" i="1"/>
  <c r="C81" i="1"/>
  <c r="B81" i="1"/>
  <c r="F81" i="1" s="1"/>
  <c r="E80" i="1"/>
  <c r="D80" i="1"/>
  <c r="C80" i="1"/>
  <c r="B80" i="1"/>
  <c r="AE79" i="1"/>
  <c r="AD79" i="1"/>
  <c r="AD78" i="1" s="1"/>
  <c r="AC79" i="1"/>
  <c r="AC78" i="1" s="1"/>
  <c r="AB79" i="1"/>
  <c r="AB78" i="1" s="1"/>
  <c r="AA79" i="1"/>
  <c r="AA78" i="1" s="1"/>
  <c r="Z79" i="1"/>
  <c r="Z78" i="1" s="1"/>
  <c r="Y79" i="1"/>
  <c r="Y78" i="1" s="1"/>
  <c r="X79" i="1"/>
  <c r="X78" i="1" s="1"/>
  <c r="W79" i="1"/>
  <c r="W78" i="1" s="1"/>
  <c r="V79" i="1"/>
  <c r="V78" i="1" s="1"/>
  <c r="U79" i="1"/>
  <c r="U78" i="1" s="1"/>
  <c r="T79" i="1"/>
  <c r="T78" i="1" s="1"/>
  <c r="S79" i="1"/>
  <c r="S78" i="1" s="1"/>
  <c r="R79" i="1"/>
  <c r="R78" i="1" s="1"/>
  <c r="Q79" i="1"/>
  <c r="Q78" i="1" s="1"/>
  <c r="P79" i="1"/>
  <c r="P78" i="1" s="1"/>
  <c r="O79" i="1"/>
  <c r="N79" i="1"/>
  <c r="N78" i="1" s="1"/>
  <c r="M79" i="1"/>
  <c r="M78" i="1" s="1"/>
  <c r="L79" i="1"/>
  <c r="L78" i="1" s="1"/>
  <c r="K79" i="1"/>
  <c r="K78" i="1" s="1"/>
  <c r="J79" i="1"/>
  <c r="J78" i="1" s="1"/>
  <c r="I79" i="1"/>
  <c r="I78" i="1" s="1"/>
  <c r="H79" i="1"/>
  <c r="H78" i="1" s="1"/>
  <c r="AE78" i="1"/>
  <c r="O78" i="1"/>
  <c r="E77" i="1"/>
  <c r="D77" i="1"/>
  <c r="C77" i="1"/>
  <c r="B77" i="1"/>
  <c r="E76" i="1"/>
  <c r="D76" i="1"/>
  <c r="C76" i="1"/>
  <c r="B76" i="1"/>
  <c r="E75" i="1"/>
  <c r="D75" i="1"/>
  <c r="C75" i="1"/>
  <c r="B75" i="1"/>
  <c r="E74" i="1"/>
  <c r="D74" i="1"/>
  <c r="C74" i="1"/>
  <c r="B74" i="1"/>
  <c r="AE73" i="1"/>
  <c r="AD73" i="1"/>
  <c r="AC73" i="1"/>
  <c r="AB73" i="1"/>
  <c r="AA73" i="1"/>
  <c r="Z73" i="1"/>
  <c r="Y73" i="1"/>
  <c r="X73" i="1"/>
  <c r="W73" i="1"/>
  <c r="V73" i="1"/>
  <c r="U73" i="1"/>
  <c r="T73" i="1"/>
  <c r="S73" i="1"/>
  <c r="R73" i="1"/>
  <c r="Q73" i="1"/>
  <c r="P73" i="1"/>
  <c r="O73" i="1"/>
  <c r="N73" i="1"/>
  <c r="M73" i="1"/>
  <c r="L73" i="1"/>
  <c r="K73" i="1"/>
  <c r="J73" i="1"/>
  <c r="I73" i="1"/>
  <c r="H73" i="1"/>
  <c r="E73" i="1"/>
  <c r="D73" i="1"/>
  <c r="C73" i="1"/>
  <c r="B73" i="1"/>
  <c r="AE72" i="1"/>
  <c r="AD72" i="1"/>
  <c r="AC72" i="1"/>
  <c r="AB72" i="1"/>
  <c r="AA72" i="1"/>
  <c r="Z72" i="1"/>
  <c r="Y72" i="1"/>
  <c r="X72" i="1"/>
  <c r="W72" i="1"/>
  <c r="V72" i="1"/>
  <c r="U72" i="1"/>
  <c r="T72" i="1"/>
  <c r="S72" i="1"/>
  <c r="R72" i="1"/>
  <c r="Q72" i="1"/>
  <c r="P72" i="1"/>
  <c r="O72" i="1"/>
  <c r="N72" i="1"/>
  <c r="M72" i="1"/>
  <c r="L72" i="1"/>
  <c r="K72" i="1"/>
  <c r="J72" i="1"/>
  <c r="I72" i="1"/>
  <c r="H72" i="1"/>
  <c r="E72" i="1"/>
  <c r="D72" i="1"/>
  <c r="C72" i="1"/>
  <c r="B72" i="1"/>
  <c r="E70" i="1"/>
  <c r="D70" i="1"/>
  <c r="C70" i="1"/>
  <c r="B70" i="1"/>
  <c r="E69" i="1"/>
  <c r="D69" i="1"/>
  <c r="C69" i="1"/>
  <c r="B69" i="1"/>
  <c r="E68" i="1"/>
  <c r="D68" i="1"/>
  <c r="C68" i="1"/>
  <c r="B68" i="1"/>
  <c r="E67" i="1"/>
  <c r="D67" i="1"/>
  <c r="C67" i="1"/>
  <c r="B67" i="1"/>
  <c r="AE66" i="1"/>
  <c r="AD66" i="1"/>
  <c r="AC66" i="1"/>
  <c r="AB66" i="1"/>
  <c r="AA66" i="1"/>
  <c r="Z66" i="1"/>
  <c r="Y66" i="1"/>
  <c r="X66" i="1"/>
  <c r="W66" i="1"/>
  <c r="V66" i="1"/>
  <c r="U66" i="1"/>
  <c r="T66" i="1"/>
  <c r="S66" i="1"/>
  <c r="R66" i="1"/>
  <c r="Q66" i="1"/>
  <c r="P66" i="1"/>
  <c r="O66" i="1"/>
  <c r="N66" i="1"/>
  <c r="M66" i="1"/>
  <c r="L66" i="1"/>
  <c r="K66" i="1"/>
  <c r="J66" i="1"/>
  <c r="I66" i="1"/>
  <c r="H66" i="1"/>
  <c r="E66" i="1"/>
  <c r="D66" i="1"/>
  <c r="C66" i="1"/>
  <c r="B66" i="1"/>
  <c r="AE65" i="1"/>
  <c r="AD65" i="1"/>
  <c r="AC65" i="1"/>
  <c r="AB65" i="1"/>
  <c r="AA65" i="1"/>
  <c r="Z65" i="1"/>
  <c r="Y65" i="1"/>
  <c r="X65" i="1"/>
  <c r="W65" i="1"/>
  <c r="V65" i="1"/>
  <c r="U65" i="1"/>
  <c r="T65" i="1"/>
  <c r="S65" i="1"/>
  <c r="R65" i="1"/>
  <c r="Q65" i="1"/>
  <c r="P65" i="1"/>
  <c r="O65" i="1"/>
  <c r="N65" i="1"/>
  <c r="M65" i="1"/>
  <c r="L65" i="1"/>
  <c r="K65" i="1"/>
  <c r="J65" i="1"/>
  <c r="I65" i="1"/>
  <c r="H65" i="1"/>
  <c r="E65" i="1"/>
  <c r="D65" i="1"/>
  <c r="C65" i="1"/>
  <c r="B65" i="1"/>
  <c r="E64" i="1"/>
  <c r="D64" i="1"/>
  <c r="C64" i="1"/>
  <c r="B64" i="1"/>
  <c r="E63" i="1"/>
  <c r="D63" i="1"/>
  <c r="C63" i="1"/>
  <c r="B63" i="1"/>
  <c r="E62" i="1"/>
  <c r="C62" i="1"/>
  <c r="B62" i="1"/>
  <c r="F62" i="1" s="1"/>
  <c r="E61" i="1"/>
  <c r="D61" i="1"/>
  <c r="C61" i="1"/>
  <c r="B61" i="1"/>
  <c r="AE60" i="1"/>
  <c r="AD60" i="1"/>
  <c r="AD59" i="1" s="1"/>
  <c r="AC60" i="1"/>
  <c r="AC59" i="1" s="1"/>
  <c r="AB60" i="1"/>
  <c r="AB59" i="1" s="1"/>
  <c r="AA60" i="1"/>
  <c r="AA59" i="1" s="1"/>
  <c r="Z60" i="1"/>
  <c r="Z59" i="1" s="1"/>
  <c r="Y60" i="1"/>
  <c r="Y59" i="1" s="1"/>
  <c r="X60" i="1"/>
  <c r="X59" i="1" s="1"/>
  <c r="W60" i="1"/>
  <c r="W59" i="1" s="1"/>
  <c r="V60" i="1"/>
  <c r="V59" i="1" s="1"/>
  <c r="U60" i="1"/>
  <c r="U59" i="1" s="1"/>
  <c r="T60" i="1"/>
  <c r="T59" i="1" s="1"/>
  <c r="S60" i="1"/>
  <c r="S59" i="1" s="1"/>
  <c r="R60" i="1"/>
  <c r="R59" i="1" s="1"/>
  <c r="Q60" i="1"/>
  <c r="D614" i="1" s="1"/>
  <c r="D612" i="1" s="1"/>
  <c r="D611" i="1" s="1"/>
  <c r="P60" i="1"/>
  <c r="P59" i="1" s="1"/>
  <c r="O60" i="1"/>
  <c r="O59" i="1" s="1"/>
  <c r="N60" i="1"/>
  <c r="N59" i="1" s="1"/>
  <c r="M60" i="1"/>
  <c r="M59" i="1" s="1"/>
  <c r="L60" i="1"/>
  <c r="L59" i="1" s="1"/>
  <c r="K60" i="1"/>
  <c r="K59" i="1" s="1"/>
  <c r="J60" i="1"/>
  <c r="J59" i="1" s="1"/>
  <c r="I60" i="1"/>
  <c r="I59" i="1" s="1"/>
  <c r="H60" i="1"/>
  <c r="H59" i="1" s="1"/>
  <c r="AE59" i="1"/>
  <c r="E58" i="1"/>
  <c r="D58" i="1"/>
  <c r="C58" i="1"/>
  <c r="B58" i="1"/>
  <c r="E57" i="1"/>
  <c r="D57" i="1"/>
  <c r="C57" i="1"/>
  <c r="B57" i="1"/>
  <c r="E56" i="1"/>
  <c r="C56" i="1"/>
  <c r="B56" i="1"/>
  <c r="F56" i="1" s="1"/>
  <c r="E55" i="1"/>
  <c r="D55" i="1"/>
  <c r="C55" i="1"/>
  <c r="B55" i="1"/>
  <c r="AE54" i="1"/>
  <c r="AD54" i="1"/>
  <c r="AD53" i="1" s="1"/>
  <c r="AC54" i="1"/>
  <c r="AC53" i="1" s="1"/>
  <c r="AB54" i="1"/>
  <c r="AB53" i="1" s="1"/>
  <c r="AA54" i="1"/>
  <c r="AA53" i="1" s="1"/>
  <c r="Z54" i="1"/>
  <c r="Z53" i="1" s="1"/>
  <c r="Y54" i="1"/>
  <c r="Y53" i="1" s="1"/>
  <c r="X54" i="1"/>
  <c r="X53" i="1" s="1"/>
  <c r="W54" i="1"/>
  <c r="W53" i="1" s="1"/>
  <c r="V54" i="1"/>
  <c r="V53" i="1" s="1"/>
  <c r="U54" i="1"/>
  <c r="U53" i="1" s="1"/>
  <c r="T54" i="1"/>
  <c r="T53" i="1" s="1"/>
  <c r="S54" i="1"/>
  <c r="S53" i="1" s="1"/>
  <c r="R54" i="1"/>
  <c r="R53" i="1" s="1"/>
  <c r="Q54" i="1"/>
  <c r="Q53" i="1" s="1"/>
  <c r="P54" i="1"/>
  <c r="P53" i="1" s="1"/>
  <c r="O54" i="1"/>
  <c r="O53" i="1" s="1"/>
  <c r="N54" i="1"/>
  <c r="N53" i="1" s="1"/>
  <c r="M54" i="1"/>
  <c r="M53" i="1" s="1"/>
  <c r="L54" i="1"/>
  <c r="L53" i="1" s="1"/>
  <c r="K54" i="1"/>
  <c r="K53" i="1" s="1"/>
  <c r="J54" i="1"/>
  <c r="J53" i="1" s="1"/>
  <c r="I54" i="1"/>
  <c r="I53" i="1" s="1"/>
  <c r="H54" i="1"/>
  <c r="H53" i="1" s="1"/>
  <c r="AE53" i="1"/>
  <c r="E52" i="1"/>
  <c r="D52" i="1"/>
  <c r="C52" i="1"/>
  <c r="B52" i="1"/>
  <c r="E51" i="1"/>
  <c r="D51" i="1"/>
  <c r="C51" i="1"/>
  <c r="B51" i="1"/>
  <c r="E50" i="1"/>
  <c r="C50" i="1"/>
  <c r="B50" i="1"/>
  <c r="F50" i="1" s="1"/>
  <c r="E49" i="1"/>
  <c r="D49" i="1"/>
  <c r="C49" i="1"/>
  <c r="B49" i="1"/>
  <c r="AE48" i="1"/>
  <c r="AD48" i="1"/>
  <c r="AD47" i="1" s="1"/>
  <c r="AC48" i="1"/>
  <c r="AC47" i="1" s="1"/>
  <c r="AB48" i="1"/>
  <c r="AB47" i="1" s="1"/>
  <c r="AA48" i="1"/>
  <c r="AA47" i="1" s="1"/>
  <c r="Z48" i="1"/>
  <c r="Z47" i="1" s="1"/>
  <c r="Y48" i="1"/>
  <c r="Y47" i="1" s="1"/>
  <c r="X48" i="1"/>
  <c r="X47" i="1" s="1"/>
  <c r="W48" i="1"/>
  <c r="W47" i="1" s="1"/>
  <c r="V48" i="1"/>
  <c r="V47" i="1" s="1"/>
  <c r="U48" i="1"/>
  <c r="U47" i="1" s="1"/>
  <c r="T48" i="1"/>
  <c r="T47" i="1" s="1"/>
  <c r="S48" i="1"/>
  <c r="S47" i="1" s="1"/>
  <c r="R48" i="1"/>
  <c r="R47" i="1" s="1"/>
  <c r="Q48" i="1"/>
  <c r="Q47" i="1" s="1"/>
  <c r="P48" i="1"/>
  <c r="P47" i="1" s="1"/>
  <c r="O48" i="1"/>
  <c r="O47" i="1" s="1"/>
  <c r="N48" i="1"/>
  <c r="N47" i="1" s="1"/>
  <c r="M48" i="1"/>
  <c r="M47" i="1" s="1"/>
  <c r="L48" i="1"/>
  <c r="L47" i="1" s="1"/>
  <c r="K48" i="1"/>
  <c r="K47" i="1" s="1"/>
  <c r="J48" i="1"/>
  <c r="J47" i="1" s="1"/>
  <c r="I48" i="1"/>
  <c r="I47" i="1" s="1"/>
  <c r="H48" i="1"/>
  <c r="H47" i="1" s="1"/>
  <c r="AE47" i="1"/>
  <c r="E45" i="1"/>
  <c r="D45" i="1"/>
  <c r="C45" i="1"/>
  <c r="B45" i="1"/>
  <c r="E44" i="1"/>
  <c r="D44" i="1"/>
  <c r="C44" i="1"/>
  <c r="B44" i="1"/>
  <c r="E43" i="1"/>
  <c r="D43" i="1"/>
  <c r="C43" i="1"/>
  <c r="B43" i="1"/>
  <c r="E42" i="1"/>
  <c r="D42" i="1"/>
  <c r="C42" i="1"/>
  <c r="B42" i="1"/>
  <c r="AE41" i="1"/>
  <c r="AD41" i="1"/>
  <c r="AC41" i="1"/>
  <c r="AB41" i="1"/>
  <c r="AA41" i="1"/>
  <c r="Z41" i="1"/>
  <c r="Y41" i="1"/>
  <c r="X41" i="1"/>
  <c r="W41" i="1"/>
  <c r="V41" i="1"/>
  <c r="U41" i="1"/>
  <c r="T41" i="1"/>
  <c r="S41" i="1"/>
  <c r="R41" i="1"/>
  <c r="Q41" i="1"/>
  <c r="P41" i="1"/>
  <c r="O41" i="1"/>
  <c r="N41" i="1"/>
  <c r="M41" i="1"/>
  <c r="L41" i="1"/>
  <c r="K41" i="1"/>
  <c r="J41" i="1"/>
  <c r="I41" i="1"/>
  <c r="H41" i="1"/>
  <c r="E41" i="1"/>
  <c r="D41" i="1"/>
  <c r="C41" i="1"/>
  <c r="B41" i="1"/>
  <c r="AE40" i="1"/>
  <c r="AD40" i="1"/>
  <c r="AC40" i="1"/>
  <c r="AB40" i="1"/>
  <c r="AA40" i="1"/>
  <c r="Z40" i="1"/>
  <c r="Y40" i="1"/>
  <c r="X40" i="1"/>
  <c r="W40" i="1"/>
  <c r="V40" i="1"/>
  <c r="U40" i="1"/>
  <c r="T40" i="1"/>
  <c r="S40" i="1"/>
  <c r="R40" i="1"/>
  <c r="Q40" i="1"/>
  <c r="P40" i="1"/>
  <c r="O40" i="1"/>
  <c r="N40" i="1"/>
  <c r="M40" i="1"/>
  <c r="L40" i="1"/>
  <c r="K40" i="1"/>
  <c r="J40" i="1"/>
  <c r="I40" i="1"/>
  <c r="H40" i="1"/>
  <c r="E40" i="1"/>
  <c r="D40" i="1"/>
  <c r="C40" i="1"/>
  <c r="B40" i="1"/>
  <c r="E39" i="1"/>
  <c r="D39" i="1"/>
  <c r="C39" i="1"/>
  <c r="B39" i="1"/>
  <c r="E38" i="1"/>
  <c r="D38" i="1"/>
  <c r="C38" i="1"/>
  <c r="B38" i="1"/>
  <c r="E37" i="1"/>
  <c r="D37" i="1"/>
  <c r="C37" i="1"/>
  <c r="B37" i="1"/>
  <c r="E36" i="1"/>
  <c r="E35" i="1" s="1"/>
  <c r="C36" i="1"/>
  <c r="B36" i="1"/>
  <c r="F36" i="1" s="1"/>
  <c r="AE35" i="1"/>
  <c r="AE34" i="1" s="1"/>
  <c r="AD35" i="1"/>
  <c r="AC35" i="1"/>
  <c r="AC34" i="1" s="1"/>
  <c r="AB35" i="1"/>
  <c r="AB34" i="1" s="1"/>
  <c r="AA35" i="1"/>
  <c r="AA34" i="1" s="1"/>
  <c r="Z35" i="1"/>
  <c r="Z34" i="1" s="1"/>
  <c r="Y35" i="1"/>
  <c r="Y34" i="1" s="1"/>
  <c r="X35" i="1"/>
  <c r="X34" i="1" s="1"/>
  <c r="W35" i="1"/>
  <c r="W34" i="1" s="1"/>
  <c r="V35" i="1"/>
  <c r="U35" i="1"/>
  <c r="U34" i="1" s="1"/>
  <c r="T35" i="1"/>
  <c r="T34" i="1" s="1"/>
  <c r="S35" i="1"/>
  <c r="S34" i="1" s="1"/>
  <c r="R35" i="1"/>
  <c r="R34" i="1" s="1"/>
  <c r="Q35" i="1"/>
  <c r="Q34" i="1" s="1"/>
  <c r="P35" i="1"/>
  <c r="P34" i="1" s="1"/>
  <c r="O35" i="1"/>
  <c r="O34" i="1" s="1"/>
  <c r="N35" i="1"/>
  <c r="M35" i="1"/>
  <c r="M34" i="1" s="1"/>
  <c r="L35" i="1"/>
  <c r="L34" i="1" s="1"/>
  <c r="K35" i="1"/>
  <c r="K34" i="1" s="1"/>
  <c r="J35" i="1"/>
  <c r="J34" i="1" s="1"/>
  <c r="I35" i="1"/>
  <c r="I34" i="1" s="1"/>
  <c r="H35" i="1"/>
  <c r="H34" i="1" s="1"/>
  <c r="D35" i="1"/>
  <c r="D34" i="1" s="1"/>
  <c r="AD34" i="1"/>
  <c r="V34" i="1"/>
  <c r="N34" i="1"/>
  <c r="E33" i="1"/>
  <c r="D33" i="1"/>
  <c r="C33" i="1"/>
  <c r="B33" i="1"/>
  <c r="E32" i="1"/>
  <c r="C32" i="1"/>
  <c r="B32" i="1"/>
  <c r="E31" i="1"/>
  <c r="D31" i="1"/>
  <c r="C31" i="1"/>
  <c r="B31" i="1"/>
  <c r="E30" i="1"/>
  <c r="C30" i="1"/>
  <c r="B30" i="1"/>
  <c r="AE29" i="1"/>
  <c r="AE28" i="1" s="1"/>
  <c r="AD29" i="1"/>
  <c r="AD28" i="1" s="1"/>
  <c r="AC29" i="1"/>
  <c r="AC28" i="1" s="1"/>
  <c r="AB29" i="1"/>
  <c r="AB28" i="1" s="1"/>
  <c r="AA29" i="1"/>
  <c r="AA28" i="1" s="1"/>
  <c r="Z29" i="1"/>
  <c r="Z28" i="1" s="1"/>
  <c r="Y29" i="1"/>
  <c r="Y28" i="1" s="1"/>
  <c r="X29" i="1"/>
  <c r="X28" i="1" s="1"/>
  <c r="W29" i="1"/>
  <c r="W28" i="1" s="1"/>
  <c r="V29" i="1"/>
  <c r="V28" i="1" s="1"/>
  <c r="U29" i="1"/>
  <c r="U28" i="1" s="1"/>
  <c r="T29" i="1"/>
  <c r="T28" i="1" s="1"/>
  <c r="S29" i="1"/>
  <c r="S28" i="1" s="1"/>
  <c r="R29" i="1"/>
  <c r="R28" i="1" s="1"/>
  <c r="Q29" i="1"/>
  <c r="Q28" i="1" s="1"/>
  <c r="P29" i="1"/>
  <c r="P28" i="1" s="1"/>
  <c r="O29" i="1"/>
  <c r="O28" i="1" s="1"/>
  <c r="N29" i="1"/>
  <c r="N28" i="1" s="1"/>
  <c r="M29" i="1"/>
  <c r="M28" i="1" s="1"/>
  <c r="L29" i="1"/>
  <c r="L28" i="1" s="1"/>
  <c r="K29" i="1"/>
  <c r="K28" i="1" s="1"/>
  <c r="J29" i="1"/>
  <c r="J28" i="1" s="1"/>
  <c r="I29" i="1"/>
  <c r="I28" i="1" s="1"/>
  <c r="H29" i="1"/>
  <c r="H28" i="1" s="1"/>
  <c r="E26" i="1"/>
  <c r="D26" i="1"/>
  <c r="C26" i="1"/>
  <c r="B26" i="1"/>
  <c r="E25" i="1"/>
  <c r="D25" i="1"/>
  <c r="D22" i="1" s="1"/>
  <c r="D21" i="1" s="1"/>
  <c r="C25" i="1"/>
  <c r="B25" i="1"/>
  <c r="E24" i="1"/>
  <c r="C24" i="1"/>
  <c r="B24" i="1"/>
  <c r="E23" i="1"/>
  <c r="C23" i="1"/>
  <c r="B23" i="1"/>
  <c r="AE22" i="1"/>
  <c r="AD22" i="1"/>
  <c r="AD21" i="1" s="1"/>
  <c r="AC22" i="1"/>
  <c r="AC21" i="1" s="1"/>
  <c r="AB22" i="1"/>
  <c r="AB21" i="1" s="1"/>
  <c r="AA22" i="1"/>
  <c r="AA21" i="1" s="1"/>
  <c r="Z22" i="1"/>
  <c r="Z21" i="1" s="1"/>
  <c r="Y22" i="1"/>
  <c r="Y21" i="1" s="1"/>
  <c r="X22" i="1"/>
  <c r="X21" i="1" s="1"/>
  <c r="W22" i="1"/>
  <c r="W21" i="1" s="1"/>
  <c r="V22" i="1"/>
  <c r="V21" i="1" s="1"/>
  <c r="U22" i="1"/>
  <c r="U21" i="1" s="1"/>
  <c r="T22" i="1"/>
  <c r="T21" i="1" s="1"/>
  <c r="S22" i="1"/>
  <c r="S21" i="1" s="1"/>
  <c r="R22" i="1"/>
  <c r="R21" i="1" s="1"/>
  <c r="Q22" i="1"/>
  <c r="Q21" i="1" s="1"/>
  <c r="P22" i="1"/>
  <c r="P21" i="1" s="1"/>
  <c r="O22" i="1"/>
  <c r="O21" i="1" s="1"/>
  <c r="N22" i="1"/>
  <c r="N21" i="1" s="1"/>
  <c r="M22" i="1"/>
  <c r="M21" i="1" s="1"/>
  <c r="L22" i="1"/>
  <c r="L21" i="1" s="1"/>
  <c r="K22" i="1"/>
  <c r="K21" i="1" s="1"/>
  <c r="J22" i="1"/>
  <c r="J21" i="1" s="1"/>
  <c r="I22" i="1"/>
  <c r="I21" i="1" s="1"/>
  <c r="H22" i="1"/>
  <c r="H21" i="1" s="1"/>
  <c r="AE21" i="1"/>
  <c r="E20" i="1"/>
  <c r="D20" i="1"/>
  <c r="C20" i="1"/>
  <c r="B20" i="1"/>
  <c r="E19" i="1"/>
  <c r="D19" i="1"/>
  <c r="D16" i="1" s="1"/>
  <c r="D15" i="1" s="1"/>
  <c r="C19" i="1"/>
  <c r="B19" i="1"/>
  <c r="E18" i="1"/>
  <c r="C18" i="1"/>
  <c r="B18" i="1"/>
  <c r="E17" i="1"/>
  <c r="C17" i="1"/>
  <c r="B17" i="1"/>
  <c r="AE16" i="1"/>
  <c r="AE15" i="1" s="1"/>
  <c r="AD16" i="1"/>
  <c r="AD15" i="1" s="1"/>
  <c r="AC16" i="1"/>
  <c r="AC15" i="1" s="1"/>
  <c r="AB16" i="1"/>
  <c r="AB15" i="1" s="1"/>
  <c r="AA16" i="1"/>
  <c r="AA15" i="1" s="1"/>
  <c r="Z16" i="1"/>
  <c r="Z15" i="1" s="1"/>
  <c r="Y16" i="1"/>
  <c r="Y15" i="1" s="1"/>
  <c r="X16" i="1"/>
  <c r="X15" i="1" s="1"/>
  <c r="W16" i="1"/>
  <c r="W15" i="1" s="1"/>
  <c r="V16" i="1"/>
  <c r="V15" i="1" s="1"/>
  <c r="U16" i="1"/>
  <c r="U15" i="1" s="1"/>
  <c r="T16" i="1"/>
  <c r="T15" i="1" s="1"/>
  <c r="S16" i="1"/>
  <c r="S15" i="1" s="1"/>
  <c r="R16" i="1"/>
  <c r="R15" i="1" s="1"/>
  <c r="Q16" i="1"/>
  <c r="Q15" i="1" s="1"/>
  <c r="P16" i="1"/>
  <c r="P15" i="1" s="1"/>
  <c r="O16" i="1"/>
  <c r="O15" i="1" s="1"/>
  <c r="N16" i="1"/>
  <c r="N15" i="1" s="1"/>
  <c r="M16" i="1"/>
  <c r="M15" i="1" s="1"/>
  <c r="L16" i="1"/>
  <c r="L15" i="1" s="1"/>
  <c r="K16" i="1"/>
  <c r="K15" i="1" s="1"/>
  <c r="J16" i="1"/>
  <c r="J15" i="1" s="1"/>
  <c r="I16" i="1"/>
  <c r="I15" i="1" s="1"/>
  <c r="H16" i="1"/>
  <c r="H15" i="1" s="1"/>
  <c r="E14" i="1"/>
  <c r="D14" i="1"/>
  <c r="C14" i="1"/>
  <c r="B14" i="1"/>
  <c r="E13" i="1"/>
  <c r="D13" i="1"/>
  <c r="D10" i="1" s="1"/>
  <c r="D9" i="1" s="1"/>
  <c r="C13" i="1"/>
  <c r="B13" i="1"/>
  <c r="E12" i="1"/>
  <c r="C12" i="1"/>
  <c r="B12" i="1"/>
  <c r="E11" i="1"/>
  <c r="C11" i="1"/>
  <c r="B11" i="1"/>
  <c r="AE10" i="1"/>
  <c r="AE9" i="1" s="1"/>
  <c r="AD10" i="1"/>
  <c r="AD9" i="1" s="1"/>
  <c r="AC10" i="1"/>
  <c r="AC9" i="1" s="1"/>
  <c r="AB10" i="1"/>
  <c r="AB9" i="1" s="1"/>
  <c r="AA10" i="1"/>
  <c r="AA9" i="1" s="1"/>
  <c r="Z10" i="1"/>
  <c r="Z9" i="1" s="1"/>
  <c r="Y10" i="1"/>
  <c r="Y9" i="1" s="1"/>
  <c r="X10" i="1"/>
  <c r="X9" i="1" s="1"/>
  <c r="W10" i="1"/>
  <c r="W9" i="1" s="1"/>
  <c r="V10" i="1"/>
  <c r="V9" i="1" s="1"/>
  <c r="U10" i="1"/>
  <c r="U9" i="1" s="1"/>
  <c r="T10" i="1"/>
  <c r="T9" i="1" s="1"/>
  <c r="S10" i="1"/>
  <c r="S9" i="1" s="1"/>
  <c r="R10" i="1"/>
  <c r="R9" i="1" s="1"/>
  <c r="Q10" i="1"/>
  <c r="Q9" i="1" s="1"/>
  <c r="P10" i="1"/>
  <c r="P9" i="1" s="1"/>
  <c r="O10" i="1"/>
  <c r="O9" i="1" s="1"/>
  <c r="N10" i="1"/>
  <c r="N9" i="1" s="1"/>
  <c r="M10" i="1"/>
  <c r="M9" i="1" s="1"/>
  <c r="L10" i="1"/>
  <c r="L9" i="1" s="1"/>
  <c r="K10" i="1"/>
  <c r="K9" i="1" s="1"/>
  <c r="J10" i="1"/>
  <c r="J9" i="1" s="1"/>
  <c r="I10" i="1"/>
  <c r="I9" i="1" s="1"/>
  <c r="H10" i="1"/>
  <c r="H9" i="1" s="1"/>
  <c r="G574" i="1" l="1"/>
  <c r="B129" i="1"/>
  <c r="B128" i="1" s="1"/>
  <c r="D174" i="1"/>
  <c r="D225" i="1"/>
  <c r="D224" i="1" s="1"/>
  <c r="C771" i="1"/>
  <c r="E1063" i="1"/>
  <c r="C770" i="1"/>
  <c r="E928" i="1"/>
  <c r="B1179" i="1"/>
  <c r="D173" i="1"/>
  <c r="D172" i="1"/>
  <c r="C677" i="1"/>
  <c r="C676" i="1" s="1"/>
  <c r="E411" i="1"/>
  <c r="B721" i="1"/>
  <c r="B720" i="1" s="1"/>
  <c r="X744" i="1"/>
  <c r="J458" i="1"/>
  <c r="N458" i="1"/>
  <c r="R458" i="1"/>
  <c r="V458" i="1"/>
  <c r="Z458" i="1"/>
  <c r="AD458" i="1"/>
  <c r="C782" i="1"/>
  <c r="C819" i="1"/>
  <c r="B810" i="1"/>
  <c r="B809" i="1" s="1"/>
  <c r="B819" i="1"/>
  <c r="C814" i="1"/>
  <c r="C820" i="1"/>
  <c r="D906" i="1"/>
  <c r="E906" i="1"/>
  <c r="D1003" i="1"/>
  <c r="D1001" i="1" s="1"/>
  <c r="E1003" i="1"/>
  <c r="G211" i="1"/>
  <c r="G210" i="1" s="1"/>
  <c r="B276" i="1"/>
  <c r="D308" i="1"/>
  <c r="D313" i="1"/>
  <c r="B411" i="1"/>
  <c r="C413" i="1"/>
  <c r="D782" i="1"/>
  <c r="D819" i="1"/>
  <c r="B821" i="1"/>
  <c r="E810" i="1"/>
  <c r="E819" i="1"/>
  <c r="D814" i="1"/>
  <c r="D813" i="1" s="1"/>
  <c r="D820" i="1"/>
  <c r="C1063" i="1"/>
  <c r="C556" i="1"/>
  <c r="D772" i="1"/>
  <c r="C821" i="1"/>
  <c r="E820" i="1"/>
  <c r="E908" i="1"/>
  <c r="T933" i="1"/>
  <c r="X933" i="1"/>
  <c r="AB933" i="1"/>
  <c r="B989" i="1"/>
  <c r="C1003" i="1"/>
  <c r="D1057" i="1"/>
  <c r="B1127" i="1"/>
  <c r="B1126" i="1" s="1"/>
  <c r="B1139" i="1"/>
  <c r="B1138" i="1" s="1"/>
  <c r="B1151" i="1"/>
  <c r="B1150" i="1" s="1"/>
  <c r="C1236" i="1"/>
  <c r="C1234" i="1" s="1"/>
  <c r="C1233" i="1" s="1"/>
  <c r="B1236" i="1"/>
  <c r="B781" i="1"/>
  <c r="D821" i="1"/>
  <c r="E821" i="1"/>
  <c r="B814" i="1"/>
  <c r="B856" i="1"/>
  <c r="B855" i="1" s="1"/>
  <c r="C908" i="1"/>
  <c r="Q933" i="1"/>
  <c r="U933" i="1"/>
  <c r="Y933" i="1"/>
  <c r="AC933" i="1"/>
  <c r="B1025" i="1"/>
  <c r="AG1107" i="1"/>
  <c r="C1226" i="1"/>
  <c r="E1240" i="1"/>
  <c r="E1239" i="1" s="1"/>
  <c r="B1333" i="1"/>
  <c r="B1717" i="1"/>
  <c r="B1716" i="1" s="1"/>
  <c r="E1246" i="1"/>
  <c r="E1245" i="1" s="1"/>
  <c r="B1381" i="1"/>
  <c r="B968" i="1"/>
  <c r="H987" i="1"/>
  <c r="J987" i="1"/>
  <c r="L987" i="1"/>
  <c r="B1121" i="1"/>
  <c r="B1120" i="1" s="1"/>
  <c r="E1121" i="1"/>
  <c r="E1120" i="1" s="1"/>
  <c r="Z1532" i="1"/>
  <c r="Z1525" i="1" s="1"/>
  <c r="Z1524" i="1" s="1"/>
  <c r="E970" i="1"/>
  <c r="E969" i="1"/>
  <c r="D962" i="1"/>
  <c r="D961" i="1" s="1"/>
  <c r="D968" i="1"/>
  <c r="V27" i="1"/>
  <c r="B35" i="1"/>
  <c r="B34" i="1" s="1"/>
  <c r="B453" i="1"/>
  <c r="B452" i="1" s="1"/>
  <c r="B461" i="1"/>
  <c r="B460" i="1" s="1"/>
  <c r="D920" i="1"/>
  <c r="D919" i="1" s="1"/>
  <c r="D970" i="1"/>
  <c r="L933" i="1"/>
  <c r="N933" i="1"/>
  <c r="D948" i="1"/>
  <c r="D947" i="1" s="1"/>
  <c r="D933" i="1" s="1"/>
  <c r="D969" i="1"/>
  <c r="C962" i="1"/>
  <c r="C961" i="1" s="1"/>
  <c r="C968" i="1"/>
  <c r="E968" i="1"/>
  <c r="H1448" i="1"/>
  <c r="P1448" i="1"/>
  <c r="X1448" i="1"/>
  <c r="B1448" i="1"/>
  <c r="F1543" i="1"/>
  <c r="K1604" i="1"/>
  <c r="K1603" i="1" s="1"/>
  <c r="K1646" i="1" s="1"/>
  <c r="M1604" i="1"/>
  <c r="O1604" i="1"/>
  <c r="O1603" i="1" s="1"/>
  <c r="O1646" i="1" s="1"/>
  <c r="Q1604" i="1"/>
  <c r="S1604" i="1"/>
  <c r="S1603" i="1" s="1"/>
  <c r="S1646" i="1" s="1"/>
  <c r="U1604" i="1"/>
  <c r="W1604" i="1"/>
  <c r="W1603" i="1" s="1"/>
  <c r="Y1604" i="1"/>
  <c r="AA1604" i="1"/>
  <c r="AA1603" i="1" s="1"/>
  <c r="H1716" i="1"/>
  <c r="D752" i="1"/>
  <c r="D751" i="1" s="1"/>
  <c r="D771" i="1"/>
  <c r="E770" i="1"/>
  <c r="G852" i="1"/>
  <c r="C752" i="1"/>
  <c r="C751" i="1" s="1"/>
  <c r="E771" i="1"/>
  <c r="D770" i="1"/>
  <c r="B770" i="1"/>
  <c r="H973" i="1"/>
  <c r="H1001" i="1" s="1"/>
  <c r="J973" i="1"/>
  <c r="L973" i="1"/>
  <c r="L1001" i="1" s="1"/>
  <c r="N973" i="1"/>
  <c r="P973" i="1"/>
  <c r="R973" i="1"/>
  <c r="T973" i="1"/>
  <c r="V973" i="1"/>
  <c r="X973" i="1"/>
  <c r="Z973" i="1"/>
  <c r="AB973" i="1"/>
  <c r="AB1001" i="1" s="1"/>
  <c r="AD973" i="1"/>
  <c r="C981" i="1"/>
  <c r="AB987" i="1"/>
  <c r="C995" i="1"/>
  <c r="AE1112" i="1"/>
  <c r="H1532" i="1"/>
  <c r="H1525" i="1" s="1"/>
  <c r="H1524" i="1" s="1"/>
  <c r="J1532" i="1"/>
  <c r="J1525" i="1" s="1"/>
  <c r="J1524" i="1" s="1"/>
  <c r="L1532" i="1"/>
  <c r="L1525" i="1" s="1"/>
  <c r="L1524" i="1" s="1"/>
  <c r="N1532" i="1"/>
  <c r="N1525" i="1" s="1"/>
  <c r="N1524" i="1" s="1"/>
  <c r="P1532" i="1"/>
  <c r="P1525" i="1" s="1"/>
  <c r="P1524" i="1" s="1"/>
  <c r="R1532" i="1"/>
  <c r="R1525" i="1" s="1"/>
  <c r="R1524" i="1" s="1"/>
  <c r="T1532" i="1"/>
  <c r="T1525" i="1" s="1"/>
  <c r="T1524" i="1" s="1"/>
  <c r="V1532" i="1"/>
  <c r="V1525" i="1" s="1"/>
  <c r="V1524" i="1" s="1"/>
  <c r="X1532" i="1"/>
  <c r="AB1532" i="1"/>
  <c r="AB1525" i="1" s="1"/>
  <c r="AB1524" i="1" s="1"/>
  <c r="AD1532" i="1"/>
  <c r="AD1525" i="1" s="1"/>
  <c r="AD1524" i="1" s="1"/>
  <c r="J1604" i="1"/>
  <c r="L1604" i="1"/>
  <c r="L1603" i="1" s="1"/>
  <c r="L1646" i="1" s="1"/>
  <c r="N1604" i="1"/>
  <c r="P1604" i="1"/>
  <c r="P1603" i="1" s="1"/>
  <c r="P1646" i="1" s="1"/>
  <c r="R1604" i="1"/>
  <c r="V1604" i="1"/>
  <c r="X1604" i="1"/>
  <c r="AD1604" i="1"/>
  <c r="AD1603" i="1" s="1"/>
  <c r="C97" i="1"/>
  <c r="C96" i="1" s="1"/>
  <c r="C123" i="1"/>
  <c r="C122" i="1" s="1"/>
  <c r="H430" i="1"/>
  <c r="J430" i="1"/>
  <c r="L430" i="1"/>
  <c r="P430" i="1"/>
  <c r="R430" i="1"/>
  <c r="T430" i="1"/>
  <c r="X430" i="1"/>
  <c r="AB430" i="1"/>
  <c r="I598" i="1"/>
  <c r="B752" i="1"/>
  <c r="B751" i="1" s="1"/>
  <c r="B771" i="1"/>
  <c r="I850" i="1"/>
  <c r="Y850" i="1"/>
  <c r="H892" i="1"/>
  <c r="H891" i="1" s="1"/>
  <c r="J892" i="1"/>
  <c r="J891" i="1" s="1"/>
  <c r="L892" i="1"/>
  <c r="L891" i="1" s="1"/>
  <c r="N892" i="1"/>
  <c r="N891" i="1" s="1"/>
  <c r="P892" i="1"/>
  <c r="P891" i="1" s="1"/>
  <c r="R892" i="1"/>
  <c r="R891" i="1" s="1"/>
  <c r="T892" i="1"/>
  <c r="T891" i="1" s="1"/>
  <c r="V892" i="1"/>
  <c r="V891" i="1" s="1"/>
  <c r="X892" i="1"/>
  <c r="X891" i="1" s="1"/>
  <c r="Z892" i="1"/>
  <c r="Z891" i="1" s="1"/>
  <c r="AB892" i="1"/>
  <c r="AB891" i="1" s="1"/>
  <c r="AD892" i="1"/>
  <c r="AD891" i="1" s="1"/>
  <c r="D892" i="1"/>
  <c r="D891" i="1" s="1"/>
  <c r="B1115" i="1"/>
  <c r="B1114" i="1" s="1"/>
  <c r="G1127" i="1"/>
  <c r="G1126" i="1" s="1"/>
  <c r="F1127" i="1"/>
  <c r="F1126" i="1" s="1"/>
  <c r="F1129" i="1"/>
  <c r="D1129" i="1"/>
  <c r="D1127" i="1" s="1"/>
  <c r="D1126" i="1" s="1"/>
  <c r="G1133" i="1"/>
  <c r="G1132" i="1" s="1"/>
  <c r="F1133" i="1"/>
  <c r="F1132" i="1" s="1"/>
  <c r="F1135" i="1"/>
  <c r="D1135" i="1"/>
  <c r="D1133" i="1" s="1"/>
  <c r="D1132" i="1" s="1"/>
  <c r="G1139" i="1"/>
  <c r="G1138" i="1" s="1"/>
  <c r="F1139" i="1"/>
  <c r="F1138" i="1" s="1"/>
  <c r="F1141" i="1"/>
  <c r="D1141" i="1"/>
  <c r="D1139" i="1" s="1"/>
  <c r="D1138" i="1" s="1"/>
  <c r="G1145" i="1"/>
  <c r="G1144" i="1" s="1"/>
  <c r="F1145" i="1"/>
  <c r="F1144" i="1" s="1"/>
  <c r="F1147" i="1"/>
  <c r="D1147" i="1"/>
  <c r="D1145" i="1" s="1"/>
  <c r="D1144" i="1" s="1"/>
  <c r="F1153" i="1"/>
  <c r="F1151" i="1" s="1"/>
  <c r="F1150" i="1" s="1"/>
  <c r="D1153" i="1"/>
  <c r="D1151" i="1" s="1"/>
  <c r="D1150" i="1" s="1"/>
  <c r="T1604" i="1"/>
  <c r="T1603" i="1" s="1"/>
  <c r="B1419" i="1"/>
  <c r="E1419" i="1"/>
  <c r="E1418" i="1" s="1"/>
  <c r="B1667" i="1"/>
  <c r="B1666" i="1" s="1"/>
  <c r="B1731" i="1"/>
  <c r="B1730" i="1" s="1"/>
  <c r="G1079" i="1"/>
  <c r="E1081" i="1"/>
  <c r="E1080" i="1" s="1"/>
  <c r="O1112" i="1"/>
  <c r="Q1112" i="1"/>
  <c r="S1112" i="1"/>
  <c r="U1112" i="1"/>
  <c r="W1112" i="1"/>
  <c r="Y1112" i="1"/>
  <c r="AA1112" i="1"/>
  <c r="AC1112" i="1"/>
  <c r="P1231" i="1"/>
  <c r="P1230" i="1" s="1"/>
  <c r="X1231" i="1"/>
  <c r="X1230" i="1" s="1"/>
  <c r="AB1231" i="1"/>
  <c r="AB1230" i="1" s="1"/>
  <c r="C411" i="1"/>
  <c r="E419" i="1"/>
  <c r="E418" i="1" s="1"/>
  <c r="C419" i="1"/>
  <c r="C418" i="1" s="1"/>
  <c r="J27" i="1"/>
  <c r="N27" i="1"/>
  <c r="R27" i="1"/>
  <c r="Z27" i="1"/>
  <c r="AD27" i="1"/>
  <c r="D29" i="1"/>
  <c r="D28" i="1" s="1"/>
  <c r="D27" i="1" s="1"/>
  <c r="C35" i="1"/>
  <c r="C34" i="1" s="1"/>
  <c r="F41" i="1"/>
  <c r="F40" i="1" s="1"/>
  <c r="Q121" i="1"/>
  <c r="Q120" i="1" s="1"/>
  <c r="C243" i="1"/>
  <c r="C242" i="1" s="1"/>
  <c r="J313" i="1"/>
  <c r="J312" i="1" s="1"/>
  <c r="Z313" i="1"/>
  <c r="C433" i="1"/>
  <c r="C432" i="1" s="1"/>
  <c r="J444" i="1"/>
  <c r="N444" i="1"/>
  <c r="R444" i="1"/>
  <c r="V444" i="1"/>
  <c r="Z444" i="1"/>
  <c r="AD444" i="1"/>
  <c r="B447" i="1"/>
  <c r="B446" i="1" s="1"/>
  <c r="B444" i="1" s="1"/>
  <c r="I444" i="1"/>
  <c r="K444" i="1"/>
  <c r="M444" i="1"/>
  <c r="O444" i="1"/>
  <c r="H488" i="1"/>
  <c r="H487" i="1" s="1"/>
  <c r="L488" i="1"/>
  <c r="L487" i="1" s="1"/>
  <c r="P488" i="1"/>
  <c r="P487" i="1" s="1"/>
  <c r="T488" i="1"/>
  <c r="T487" i="1" s="1"/>
  <c r="X488" i="1"/>
  <c r="X487" i="1" s="1"/>
  <c r="AB488" i="1"/>
  <c r="AB487" i="1" s="1"/>
  <c r="B491" i="1"/>
  <c r="G499" i="1"/>
  <c r="I911" i="1"/>
  <c r="I910" i="1" s="1"/>
  <c r="L1565" i="1"/>
  <c r="L1564" i="1" s="1"/>
  <c r="C528" i="1"/>
  <c r="C527" i="1" s="1"/>
  <c r="C525" i="1" s="1"/>
  <c r="F587" i="1"/>
  <c r="F586" i="1" s="1"/>
  <c r="O633" i="1"/>
  <c r="E892" i="1"/>
  <c r="E891" i="1" s="1"/>
  <c r="I892" i="1"/>
  <c r="I891" i="1" s="1"/>
  <c r="K892" i="1"/>
  <c r="K891" i="1" s="1"/>
  <c r="M892" i="1"/>
  <c r="M891" i="1" s="1"/>
  <c r="O892" i="1"/>
  <c r="O891" i="1" s="1"/>
  <c r="Q892" i="1"/>
  <c r="Q891" i="1" s="1"/>
  <c r="U892" i="1"/>
  <c r="U891" i="1" s="1"/>
  <c r="W892" i="1"/>
  <c r="W891" i="1" s="1"/>
  <c r="Y892" i="1"/>
  <c r="Y891" i="1" s="1"/>
  <c r="AA892" i="1"/>
  <c r="AA891" i="1" s="1"/>
  <c r="AC892" i="1"/>
  <c r="AC891" i="1" s="1"/>
  <c r="AE892" i="1"/>
  <c r="AE891" i="1" s="1"/>
  <c r="C892" i="1"/>
  <c r="C891" i="1" s="1"/>
  <c r="S892" i="1"/>
  <c r="S891" i="1" s="1"/>
  <c r="I46" i="1"/>
  <c r="M46" i="1"/>
  <c r="U46" i="1"/>
  <c r="Y46" i="1"/>
  <c r="AC46" i="1"/>
  <c r="C256" i="1"/>
  <c r="B256" i="1"/>
  <c r="B286" i="1"/>
  <c r="B285" i="1" s="1"/>
  <c r="H285" i="1"/>
  <c r="C412" i="1"/>
  <c r="B412" i="1"/>
  <c r="K911" i="1"/>
  <c r="Q296" i="1"/>
  <c r="Q307" i="1"/>
  <c r="B22" i="1"/>
  <c r="B21" i="1" s="1"/>
  <c r="F24" i="1"/>
  <c r="Q59" i="1"/>
  <c r="Q46" i="1" s="1"/>
  <c r="E97" i="1"/>
  <c r="I307" i="1"/>
  <c r="I1863" i="1" s="1"/>
  <c r="S598" i="1"/>
  <c r="H1234" i="1"/>
  <c r="H1233" i="1" s="1"/>
  <c r="H1231" i="1" s="1"/>
  <c r="H1230" i="1" s="1"/>
  <c r="E135" i="1"/>
  <c r="E134" i="1" s="1"/>
  <c r="E187" i="1"/>
  <c r="AG255" i="1"/>
  <c r="X271" i="1"/>
  <c r="X269" i="1" s="1"/>
  <c r="X306" i="1" s="1"/>
  <c r="D312" i="1"/>
  <c r="R313" i="1"/>
  <c r="R312" i="1" s="1"/>
  <c r="C347" i="1"/>
  <c r="G349" i="1"/>
  <c r="C476" i="1"/>
  <c r="C475" i="1" s="1"/>
  <c r="K798" i="1"/>
  <c r="S798" i="1"/>
  <c r="AA798" i="1"/>
  <c r="AA780" i="1" s="1"/>
  <c r="AA818" i="1" s="1"/>
  <c r="H911" i="1"/>
  <c r="L954" i="1"/>
  <c r="L953" i="1" s="1"/>
  <c r="T954" i="1"/>
  <c r="T953" i="1" s="1"/>
  <c r="AB954" i="1"/>
  <c r="AB953" i="1" s="1"/>
  <c r="B1164" i="1"/>
  <c r="B1163" i="1" s="1"/>
  <c r="R1762" i="1"/>
  <c r="R1748" i="1" s="1"/>
  <c r="G1236" i="1"/>
  <c r="G1234" i="1" s="1"/>
  <c r="G1233" i="1" s="1"/>
  <c r="G1242" i="1"/>
  <c r="G1240" i="1" s="1"/>
  <c r="G1239" i="1" s="1"/>
  <c r="G1248" i="1"/>
  <c r="G1246" i="1" s="1"/>
  <c r="G1245" i="1" s="1"/>
  <c r="B1401" i="1"/>
  <c r="B1400" i="1" s="1"/>
  <c r="E1661" i="1"/>
  <c r="E1660" i="1" s="1"/>
  <c r="R1729" i="1"/>
  <c r="S46" i="1"/>
  <c r="E308" i="1"/>
  <c r="B557" i="1"/>
  <c r="F557" i="1" s="1"/>
  <c r="G747" i="1"/>
  <c r="F747" i="1"/>
  <c r="B976" i="1"/>
  <c r="B975" i="1"/>
  <c r="C1010" i="1"/>
  <c r="C1009" i="1"/>
  <c r="C1007" i="1" s="1"/>
  <c r="C1023" i="1" s="1"/>
  <c r="N1073" i="1"/>
  <c r="V1073" i="1"/>
  <c r="V1071" i="1" s="1"/>
  <c r="AD1073" i="1"/>
  <c r="T1231" i="1"/>
  <c r="T1230" i="1" s="1"/>
  <c r="F20" i="1"/>
  <c r="C22" i="1"/>
  <c r="C21" i="1" s="1"/>
  <c r="E48" i="1"/>
  <c r="E47" i="1" s="1"/>
  <c r="B174" i="1"/>
  <c r="C187" i="1"/>
  <c r="C186" i="1" s="1"/>
  <c r="E199" i="1"/>
  <c r="E198" i="1" s="1"/>
  <c r="C199" i="1"/>
  <c r="C198" i="1" s="1"/>
  <c r="T225" i="1"/>
  <c r="T224" i="1" s="1"/>
  <c r="AB225" i="1"/>
  <c r="AB224" i="1" s="1"/>
  <c r="B228" i="1"/>
  <c r="B227" i="1" s="1"/>
  <c r="B225" i="1" s="1"/>
  <c r="B224" i="1" s="1"/>
  <c r="O240" i="1"/>
  <c r="O239" i="1" s="1"/>
  <c r="W240" i="1"/>
  <c r="W239" i="1" s="1"/>
  <c r="AE240" i="1"/>
  <c r="AE239" i="1" s="1"/>
  <c r="P269" i="1"/>
  <c r="P306" i="1" s="1"/>
  <c r="E276" i="1"/>
  <c r="F276" i="1" s="1"/>
  <c r="AB269" i="1"/>
  <c r="AB306" i="1" s="1"/>
  <c r="G279" i="1"/>
  <c r="B310" i="1"/>
  <c r="B313" i="1"/>
  <c r="B312" i="1" s="1"/>
  <c r="N313" i="1"/>
  <c r="N312" i="1" s="1"/>
  <c r="V313" i="1"/>
  <c r="V312" i="1" s="1"/>
  <c r="AD313" i="1"/>
  <c r="AD312" i="1" s="1"/>
  <c r="B339" i="1"/>
  <c r="G341" i="1"/>
  <c r="B367" i="1"/>
  <c r="E467" i="1"/>
  <c r="M473" i="1"/>
  <c r="M472" i="1" s="1"/>
  <c r="O473" i="1"/>
  <c r="O472" i="1" s="1"/>
  <c r="Q473" i="1"/>
  <c r="Q472" i="1" s="1"/>
  <c r="U473" i="1"/>
  <c r="U472" i="1" s="1"/>
  <c r="W473" i="1"/>
  <c r="W472" i="1" s="1"/>
  <c r="Y473" i="1"/>
  <c r="Y472" i="1" s="1"/>
  <c r="AC473" i="1"/>
  <c r="AC472" i="1" s="1"/>
  <c r="AE473" i="1"/>
  <c r="AE472" i="1" s="1"/>
  <c r="G477" i="1"/>
  <c r="C542" i="1"/>
  <c r="C541" i="1" s="1"/>
  <c r="H585" i="1"/>
  <c r="J585" i="1"/>
  <c r="L585" i="1"/>
  <c r="N585" i="1"/>
  <c r="P585" i="1"/>
  <c r="R585" i="1"/>
  <c r="T585" i="1"/>
  <c r="V585" i="1"/>
  <c r="X585" i="1"/>
  <c r="Z585" i="1"/>
  <c r="AB585" i="1"/>
  <c r="B585" i="1"/>
  <c r="G622" i="1"/>
  <c r="E620" i="1"/>
  <c r="E619" i="1" s="1"/>
  <c r="E618" i="1" s="1"/>
  <c r="E617" i="1" s="1"/>
  <c r="C1160" i="1"/>
  <c r="C1158" i="1" s="1"/>
  <c r="C1157" i="1" s="1"/>
  <c r="B1158" i="1"/>
  <c r="B1157" i="1" s="1"/>
  <c r="AB1565" i="1"/>
  <c r="B602" i="1"/>
  <c r="B600" i="1" s="1"/>
  <c r="B599" i="1" s="1"/>
  <c r="B772" i="1"/>
  <c r="D781" i="1"/>
  <c r="Q850" i="1"/>
  <c r="M850" i="1"/>
  <c r="M844" i="1" s="1"/>
  <c r="M843" i="1" s="1"/>
  <c r="U850" i="1"/>
  <c r="AC850" i="1"/>
  <c r="K910" i="1"/>
  <c r="B956" i="1"/>
  <c r="B955" i="1" s="1"/>
  <c r="P987" i="1"/>
  <c r="R987" i="1"/>
  <c r="R1001" i="1" s="1"/>
  <c r="T987" i="1"/>
  <c r="V987" i="1"/>
  <c r="X987" i="1"/>
  <c r="Z987" i="1"/>
  <c r="AD987" i="1"/>
  <c r="X1050" i="1"/>
  <c r="X1029" i="1" s="1"/>
  <c r="E1303" i="1"/>
  <c r="E1302" i="1" s="1"/>
  <c r="E1283" i="1" s="1"/>
  <c r="O1345" i="1"/>
  <c r="B1395" i="1"/>
  <c r="B1394" i="1" s="1"/>
  <c r="C1395" i="1"/>
  <c r="C1394" i="1" s="1"/>
  <c r="M1474" i="1"/>
  <c r="M1385" i="1" s="1"/>
  <c r="U1474" i="1"/>
  <c r="AC1474" i="1"/>
  <c r="F1815" i="1"/>
  <c r="F1813" i="1" s="1"/>
  <c r="F1812" i="1" s="1"/>
  <c r="E1813" i="1"/>
  <c r="E1812" i="1" s="1"/>
  <c r="C1661" i="1"/>
  <c r="C1660" i="1" s="1"/>
  <c r="B1661" i="1"/>
  <c r="B1660" i="1" s="1"/>
  <c r="K1672" i="1"/>
  <c r="D1704" i="1"/>
  <c r="D1703" i="1" s="1"/>
  <c r="F12" i="1"/>
  <c r="Y121" i="1"/>
  <c r="Y120" i="1" s="1"/>
  <c r="C255" i="1"/>
  <c r="B255" i="1"/>
  <c r="K307" i="1"/>
  <c r="K271" i="1"/>
  <c r="K269" i="1" s="1"/>
  <c r="K306" i="1" s="1"/>
  <c r="F368" i="1"/>
  <c r="F373" i="1"/>
  <c r="J8" i="1"/>
  <c r="N8" i="1"/>
  <c r="R8" i="1"/>
  <c r="V8" i="1"/>
  <c r="Z8" i="1"/>
  <c r="AD8" i="1"/>
  <c r="B10" i="1"/>
  <c r="B9" i="1" s="1"/>
  <c r="C172" i="1"/>
  <c r="B172" i="1"/>
  <c r="B257" i="1"/>
  <c r="F353" i="1"/>
  <c r="C60" i="1"/>
  <c r="C59" i="1" s="1"/>
  <c r="I121" i="1"/>
  <c r="I120" i="1" s="1"/>
  <c r="C10" i="1"/>
  <c r="C9" i="1" s="1"/>
  <c r="E174" i="1"/>
  <c r="E175" i="1"/>
  <c r="K46" i="1"/>
  <c r="O46" i="1"/>
  <c r="W46" i="1"/>
  <c r="AA46" i="1"/>
  <c r="AE46" i="1"/>
  <c r="C48" i="1"/>
  <c r="C47" i="1" s="1"/>
  <c r="D54" i="1"/>
  <c r="D53" i="1" s="1"/>
  <c r="D115" i="1"/>
  <c r="D114" i="1" s="1"/>
  <c r="C135" i="1"/>
  <c r="C134" i="1" s="1"/>
  <c r="B181" i="1"/>
  <c r="B180" i="1" s="1"/>
  <c r="E181" i="1"/>
  <c r="C181" i="1"/>
  <c r="C180" i="1" s="1"/>
  <c r="B219" i="1"/>
  <c r="E219" i="1"/>
  <c r="E218" i="1" s="1"/>
  <c r="E216" i="1" s="1"/>
  <c r="C219" i="1"/>
  <c r="AE216" i="1"/>
  <c r="K240" i="1"/>
  <c r="K239" i="1" s="1"/>
  <c r="S240" i="1"/>
  <c r="S239" i="1" s="1"/>
  <c r="AA240" i="1"/>
  <c r="AA239" i="1" s="1"/>
  <c r="E243" i="1"/>
  <c r="G243" i="1" s="1"/>
  <c r="G242" i="1" s="1"/>
  <c r="E264" i="1"/>
  <c r="E263" i="1" s="1"/>
  <c r="E261" i="1" s="1"/>
  <c r="H313" i="1"/>
  <c r="L313" i="1"/>
  <c r="P313" i="1"/>
  <c r="P312" i="1" s="1"/>
  <c r="T313" i="1"/>
  <c r="T312" i="1" s="1"/>
  <c r="X313" i="1"/>
  <c r="X312" i="1" s="1"/>
  <c r="AB313" i="1"/>
  <c r="AB312" i="1" s="1"/>
  <c r="C357" i="1"/>
  <c r="B357" i="1"/>
  <c r="G359" i="1"/>
  <c r="C372" i="1"/>
  <c r="I416" i="1"/>
  <c r="M416" i="1"/>
  <c r="Q416" i="1"/>
  <c r="U416" i="1"/>
  <c r="Y416" i="1"/>
  <c r="AC416" i="1"/>
  <c r="B508" i="1"/>
  <c r="N506" i="1"/>
  <c r="N505" i="1" s="1"/>
  <c r="G570" i="1"/>
  <c r="E824" i="1"/>
  <c r="U844" i="1"/>
  <c r="U843" i="1" s="1"/>
  <c r="K905" i="1"/>
  <c r="K859" i="1"/>
  <c r="K850" i="1" s="1"/>
  <c r="K844" i="1" s="1"/>
  <c r="K843" i="1" s="1"/>
  <c r="C954" i="1"/>
  <c r="C953" i="1" s="1"/>
  <c r="E954" i="1"/>
  <c r="E953" i="1" s="1"/>
  <c r="I954" i="1"/>
  <c r="I953" i="1" s="1"/>
  <c r="M954" i="1"/>
  <c r="M953" i="1" s="1"/>
  <c r="O954" i="1"/>
  <c r="O953" i="1" s="1"/>
  <c r="Q954" i="1"/>
  <c r="Q953" i="1" s="1"/>
  <c r="S954" i="1"/>
  <c r="S953" i="1" s="1"/>
  <c r="U954" i="1"/>
  <c r="U953" i="1" s="1"/>
  <c r="W954" i="1"/>
  <c r="W953" i="1" s="1"/>
  <c r="Y954" i="1"/>
  <c r="Y953" i="1" s="1"/>
  <c r="AC954" i="1"/>
  <c r="AC953" i="1" s="1"/>
  <c r="AE954" i="1"/>
  <c r="AE953" i="1" s="1"/>
  <c r="B419" i="1"/>
  <c r="D425" i="1"/>
  <c r="D424" i="1" s="1"/>
  <c r="I430" i="1"/>
  <c r="K430" i="1"/>
  <c r="O430" i="1"/>
  <c r="S430" i="1"/>
  <c r="W430" i="1"/>
  <c r="AA430" i="1"/>
  <c r="AE430" i="1"/>
  <c r="E439" i="1"/>
  <c r="G439" i="1" s="1"/>
  <c r="G438" i="1" s="1"/>
  <c r="C439" i="1"/>
  <c r="C438" i="1" s="1"/>
  <c r="D492" i="1"/>
  <c r="D491" i="1" s="1"/>
  <c r="D490" i="1" s="1"/>
  <c r="D488" i="1" s="1"/>
  <c r="D487" i="1" s="1"/>
  <c r="E491" i="1"/>
  <c r="E490" i="1" s="1"/>
  <c r="B514" i="1"/>
  <c r="F514" i="1" s="1"/>
  <c r="N512" i="1"/>
  <c r="N511" i="1" s="1"/>
  <c r="Y598" i="1"/>
  <c r="G667" i="1"/>
  <c r="M700" i="1"/>
  <c r="P700" i="1"/>
  <c r="I869" i="1"/>
  <c r="I868" i="1" s="1"/>
  <c r="M869" i="1"/>
  <c r="M868" i="1" s="1"/>
  <c r="Q869" i="1"/>
  <c r="Q868" i="1" s="1"/>
  <c r="U869" i="1"/>
  <c r="U868" i="1" s="1"/>
  <c r="Y869" i="1"/>
  <c r="Y868" i="1" s="1"/>
  <c r="AC869" i="1"/>
  <c r="AC868" i="1" s="1"/>
  <c r="G873" i="1"/>
  <c r="G915" i="1"/>
  <c r="G914" i="1" s="1"/>
  <c r="G913" i="1" s="1"/>
  <c r="J920" i="1"/>
  <c r="J919" i="1" s="1"/>
  <c r="J911" i="1" s="1"/>
  <c r="E1025" i="1"/>
  <c r="J1073" i="1"/>
  <c r="J1071" i="1" s="1"/>
  <c r="R1073" i="1"/>
  <c r="R1071" i="1" s="1"/>
  <c r="Z1073" i="1"/>
  <c r="Z1071" i="1" s="1"/>
  <c r="P1199" i="1"/>
  <c r="P1224" i="1" s="1"/>
  <c r="I1448" i="1"/>
  <c r="M1448" i="1"/>
  <c r="Q1448" i="1"/>
  <c r="U1448" i="1"/>
  <c r="Y1448" i="1"/>
  <c r="AC1448" i="1"/>
  <c r="D1615" i="1"/>
  <c r="D1613" i="1" s="1"/>
  <c r="D1612" i="1" s="1"/>
  <c r="E1613" i="1"/>
  <c r="E1612" i="1" s="1"/>
  <c r="B1726" i="1"/>
  <c r="B1724" i="1" s="1"/>
  <c r="B1723" i="1" s="1"/>
  <c r="B1722" i="1" s="1"/>
  <c r="L1724" i="1"/>
  <c r="L1723" i="1" s="1"/>
  <c r="L1722" i="1" s="1"/>
  <c r="Q444" i="1"/>
  <c r="S444" i="1"/>
  <c r="U444" i="1"/>
  <c r="W444" i="1"/>
  <c r="Y444" i="1"/>
  <c r="AA444" i="1"/>
  <c r="AC444" i="1"/>
  <c r="AE444" i="1"/>
  <c r="I488" i="1"/>
  <c r="I487" i="1" s="1"/>
  <c r="M488" i="1"/>
  <c r="M487" i="1" s="1"/>
  <c r="Q488" i="1"/>
  <c r="Q487" i="1" s="1"/>
  <c r="U488" i="1"/>
  <c r="U487" i="1" s="1"/>
  <c r="Y488" i="1"/>
  <c r="Y487" i="1" s="1"/>
  <c r="AC488" i="1"/>
  <c r="AC487" i="1" s="1"/>
  <c r="C491" i="1"/>
  <c r="C490" i="1" s="1"/>
  <c r="D503" i="1"/>
  <c r="I503" i="1"/>
  <c r="K503" i="1"/>
  <c r="M503" i="1"/>
  <c r="O503" i="1"/>
  <c r="Q503" i="1"/>
  <c r="S503" i="1"/>
  <c r="U503" i="1"/>
  <c r="W503" i="1"/>
  <c r="Y503" i="1"/>
  <c r="AA503" i="1"/>
  <c r="AC503" i="1"/>
  <c r="AE503" i="1"/>
  <c r="B536" i="1"/>
  <c r="B535" i="1" s="1"/>
  <c r="C536" i="1"/>
  <c r="C535" i="1" s="1"/>
  <c r="E555" i="1"/>
  <c r="E553" i="1" s="1"/>
  <c r="I633" i="1"/>
  <c r="K633" i="1"/>
  <c r="Q633" i="1"/>
  <c r="Q625" i="1" s="1"/>
  <c r="S633" i="1"/>
  <c r="Y633" i="1"/>
  <c r="Y625" i="1" s="1"/>
  <c r="AA633" i="1"/>
  <c r="AA625" i="1" s="1"/>
  <c r="E635" i="1"/>
  <c r="E634" i="1" s="1"/>
  <c r="E708" i="1"/>
  <c r="F708" i="1" s="1"/>
  <c r="F707" i="1" s="1"/>
  <c r="B714" i="1"/>
  <c r="B713" i="1" s="1"/>
  <c r="J744" i="1"/>
  <c r="J769" i="1" s="1"/>
  <c r="N744" i="1"/>
  <c r="R744" i="1"/>
  <c r="Z744" i="1"/>
  <c r="AD744" i="1"/>
  <c r="M744" i="1"/>
  <c r="X781" i="1"/>
  <c r="AC781" i="1"/>
  <c r="E856" i="1"/>
  <c r="E855" i="1" s="1"/>
  <c r="H869" i="1"/>
  <c r="H868" i="1" s="1"/>
  <c r="J869" i="1"/>
  <c r="J868" i="1" s="1"/>
  <c r="R869" i="1"/>
  <c r="R868" i="1" s="1"/>
  <c r="X869" i="1"/>
  <c r="X868" i="1" s="1"/>
  <c r="Z869" i="1"/>
  <c r="Z868" i="1" s="1"/>
  <c r="AD869" i="1"/>
  <c r="AD868" i="1" s="1"/>
  <c r="B872" i="1"/>
  <c r="B871" i="1" s="1"/>
  <c r="D872" i="1"/>
  <c r="D871" i="1" s="1"/>
  <c r="C872" i="1"/>
  <c r="C871" i="1" s="1"/>
  <c r="E872" i="1"/>
  <c r="F872" i="1" s="1"/>
  <c r="F871" i="1" s="1"/>
  <c r="D877" i="1"/>
  <c r="D876" i="1" s="1"/>
  <c r="N911" i="1"/>
  <c r="P911" i="1"/>
  <c r="R911" i="1"/>
  <c r="T911" i="1"/>
  <c r="V911" i="1"/>
  <c r="X911" i="1"/>
  <c r="Z911" i="1"/>
  <c r="AB911" i="1"/>
  <c r="AD911" i="1"/>
  <c r="B914" i="1"/>
  <c r="B913" i="1" s="1"/>
  <c r="D911" i="1"/>
  <c r="E914" i="1"/>
  <c r="E913" i="1" s="1"/>
  <c r="V1023" i="1"/>
  <c r="E1010" i="1"/>
  <c r="AE1007" i="1"/>
  <c r="AE1023" i="1" s="1"/>
  <c r="P1050" i="1"/>
  <c r="P1029" i="1" s="1"/>
  <c r="C1066" i="1"/>
  <c r="D1199" i="1"/>
  <c r="B1199" i="1"/>
  <c r="O1308" i="1"/>
  <c r="AE1308" i="1"/>
  <c r="AE1476" i="1"/>
  <c r="AE1474" i="1" s="1"/>
  <c r="AE1469" i="1"/>
  <c r="AE1468" i="1" s="1"/>
  <c r="AE1448" i="1" s="1"/>
  <c r="T1565" i="1"/>
  <c r="T1564" i="1" s="1"/>
  <c r="H1565" i="1"/>
  <c r="H1564" i="1" s="1"/>
  <c r="P1565" i="1"/>
  <c r="X1565" i="1"/>
  <c r="X1564" i="1" s="1"/>
  <c r="E1345" i="1"/>
  <c r="I1345" i="1"/>
  <c r="M1345" i="1"/>
  <c r="Q1345" i="1"/>
  <c r="U1345" i="1"/>
  <c r="W1345" i="1"/>
  <c r="Y1345" i="1"/>
  <c r="AC1345" i="1"/>
  <c r="AE1345" i="1"/>
  <c r="C1345" i="1"/>
  <c r="H1345" i="1"/>
  <c r="J1345" i="1"/>
  <c r="L1345" i="1"/>
  <c r="N1345" i="1"/>
  <c r="N1379" i="1" s="1"/>
  <c r="P1345" i="1"/>
  <c r="R1345" i="1"/>
  <c r="T1345" i="1"/>
  <c r="V1345" i="1"/>
  <c r="X1345" i="1"/>
  <c r="Z1345" i="1"/>
  <c r="AB1345" i="1"/>
  <c r="AD1345" i="1"/>
  <c r="D1359" i="1"/>
  <c r="F1364" i="1"/>
  <c r="F1362" i="1" s="1"/>
  <c r="F1361" i="1" s="1"/>
  <c r="B1389" i="1"/>
  <c r="B1388" i="1" s="1"/>
  <c r="C1389" i="1"/>
  <c r="C1388" i="1" s="1"/>
  <c r="B1413" i="1"/>
  <c r="E1413" i="1"/>
  <c r="B1425" i="1"/>
  <c r="B1424" i="1" s="1"/>
  <c r="E1425" i="1"/>
  <c r="E1424" i="1" s="1"/>
  <c r="J1474" i="1"/>
  <c r="R1474" i="1"/>
  <c r="Z1474" i="1"/>
  <c r="G1554" i="1"/>
  <c r="G1559" i="1"/>
  <c r="H1604" i="1"/>
  <c r="H1603" i="1" s="1"/>
  <c r="H1646" i="1" s="1"/>
  <c r="AC1604" i="1"/>
  <c r="AC1603" i="1" s="1"/>
  <c r="E1704" i="1"/>
  <c r="E1703" i="1" s="1"/>
  <c r="F1833" i="1"/>
  <c r="F1831" i="1" s="1"/>
  <c r="F1830" i="1" s="1"/>
  <c r="E1831" i="1"/>
  <c r="E1830" i="1" s="1"/>
  <c r="L1744" i="1"/>
  <c r="B1744" i="1" s="1"/>
  <c r="B1692" i="1"/>
  <c r="B1691" i="1" s="1"/>
  <c r="E1692" i="1"/>
  <c r="D1692" i="1" s="1"/>
  <c r="C1704" i="1"/>
  <c r="C1703" i="1" s="1"/>
  <c r="B1704" i="1"/>
  <c r="B1703" i="1" s="1"/>
  <c r="H1709" i="1"/>
  <c r="H1702" i="1" s="1"/>
  <c r="L1709" i="1"/>
  <c r="L1702" i="1" s="1"/>
  <c r="P1709" i="1"/>
  <c r="P1702" i="1" s="1"/>
  <c r="T1709" i="1"/>
  <c r="X1709" i="1"/>
  <c r="X1702" i="1" s="1"/>
  <c r="AB1709" i="1"/>
  <c r="AB1702" i="1" s="1"/>
  <c r="B1711" i="1"/>
  <c r="B1710" i="1" s="1"/>
  <c r="B1709" i="1" s="1"/>
  <c r="K1709" i="1"/>
  <c r="K1702" i="1" s="1"/>
  <c r="S1709" i="1"/>
  <c r="S1702" i="1" s="1"/>
  <c r="AA1709" i="1"/>
  <c r="AA1702" i="1" s="1"/>
  <c r="B297" i="1"/>
  <c r="B296" i="1" s="1"/>
  <c r="H954" i="1"/>
  <c r="H953" i="1" s="1"/>
  <c r="J954" i="1"/>
  <c r="J953" i="1" s="1"/>
  <c r="N954" i="1"/>
  <c r="N953" i="1" s="1"/>
  <c r="P954" i="1"/>
  <c r="P953" i="1" s="1"/>
  <c r="R954" i="1"/>
  <c r="R953" i="1" s="1"/>
  <c r="V954" i="1"/>
  <c r="V953" i="1" s="1"/>
  <c r="X954" i="1"/>
  <c r="X953" i="1" s="1"/>
  <c r="Z954" i="1"/>
  <c r="Z953" i="1" s="1"/>
  <c r="AD954" i="1"/>
  <c r="AD953" i="1" s="1"/>
  <c r="B291" i="1"/>
  <c r="B290" i="1" s="1"/>
  <c r="Q344" i="1"/>
  <c r="H8" i="1"/>
  <c r="L8" i="1"/>
  <c r="P8" i="1"/>
  <c r="T8" i="1"/>
  <c r="X8" i="1"/>
  <c r="AB8" i="1"/>
  <c r="H27" i="1"/>
  <c r="L27" i="1"/>
  <c r="P27" i="1"/>
  <c r="T27" i="1"/>
  <c r="X27" i="1"/>
  <c r="AB27" i="1"/>
  <c r="K121" i="1"/>
  <c r="K120" i="1" s="1"/>
  <c r="O121" i="1"/>
  <c r="O120" i="1" s="1"/>
  <c r="U121" i="1"/>
  <c r="U120" i="1" s="1"/>
  <c r="AA121" i="1"/>
  <c r="AA120" i="1" s="1"/>
  <c r="AE121" i="1"/>
  <c r="AE120" i="1" s="1"/>
  <c r="AD225" i="1"/>
  <c r="AD224" i="1" s="1"/>
  <c r="I240" i="1"/>
  <c r="I239" i="1" s="1"/>
  <c r="M240" i="1"/>
  <c r="M239" i="1" s="1"/>
  <c r="Q240" i="1"/>
  <c r="Q239" i="1" s="1"/>
  <c r="U240" i="1"/>
  <c r="U239" i="1" s="1"/>
  <c r="Y240" i="1"/>
  <c r="Y239" i="1" s="1"/>
  <c r="AC240" i="1"/>
  <c r="AC239" i="1" s="1"/>
  <c r="H312" i="1"/>
  <c r="Y344" i="1"/>
  <c r="C405" i="1"/>
  <c r="C404" i="1" s="1"/>
  <c r="K458" i="1"/>
  <c r="O458" i="1"/>
  <c r="S458" i="1"/>
  <c r="W458" i="1"/>
  <c r="AA458" i="1"/>
  <c r="AE458" i="1"/>
  <c r="G562" i="1"/>
  <c r="E561" i="1"/>
  <c r="K598" i="1"/>
  <c r="G785" i="1"/>
  <c r="O798" i="1"/>
  <c r="W798" i="1"/>
  <c r="W780" i="1" s="1"/>
  <c r="AE798" i="1"/>
  <c r="AE780" i="1" s="1"/>
  <c r="G812" i="1"/>
  <c r="I844" i="1"/>
  <c r="I843" i="1" s="1"/>
  <c r="Q844" i="1"/>
  <c r="Q843" i="1" s="1"/>
  <c r="G938" i="1"/>
  <c r="AG1108" i="1"/>
  <c r="H1106" i="1"/>
  <c r="AG1106" i="1" s="1"/>
  <c r="I1112" i="1"/>
  <c r="K1112" i="1"/>
  <c r="M1112" i="1"/>
  <c r="C1332" i="1"/>
  <c r="B1332" i="1"/>
  <c r="I8" i="1"/>
  <c r="M8" i="1"/>
  <c r="O8" i="1"/>
  <c r="Q8" i="1"/>
  <c r="U8" i="1"/>
  <c r="W8" i="1"/>
  <c r="Y8" i="1"/>
  <c r="AC8" i="1"/>
  <c r="AE8" i="1"/>
  <c r="B16" i="1"/>
  <c r="B15" i="1" s="1"/>
  <c r="B29" i="1"/>
  <c r="B28" i="1" s="1"/>
  <c r="B27" i="1" s="1"/>
  <c r="B54" i="1"/>
  <c r="B53" i="1" s="1"/>
  <c r="B60" i="1"/>
  <c r="B59" i="1" s="1"/>
  <c r="D60" i="1"/>
  <c r="D59" i="1" s="1"/>
  <c r="F66" i="1"/>
  <c r="F65" i="1" s="1"/>
  <c r="L71" i="1"/>
  <c r="T71" i="1"/>
  <c r="AB71" i="1"/>
  <c r="F73" i="1"/>
  <c r="F72" i="1" s="1"/>
  <c r="H71" i="1"/>
  <c r="P71" i="1"/>
  <c r="X71" i="1"/>
  <c r="B79" i="1"/>
  <c r="B78" i="1" s="1"/>
  <c r="D79" i="1"/>
  <c r="D78" i="1" s="1"/>
  <c r="E79" i="1"/>
  <c r="C79" i="1"/>
  <c r="C78" i="1" s="1"/>
  <c r="F85" i="1"/>
  <c r="F84" i="1" s="1"/>
  <c r="F91" i="1"/>
  <c r="F90" i="1" s="1"/>
  <c r="B115" i="1"/>
  <c r="B114" i="1" s="1"/>
  <c r="D129" i="1"/>
  <c r="D128" i="1" s="1"/>
  <c r="E129" i="1"/>
  <c r="C129" i="1"/>
  <c r="C128" i="1" s="1"/>
  <c r="C121" i="1" s="1"/>
  <c r="C120" i="1" s="1"/>
  <c r="G195" i="1"/>
  <c r="C193" i="1"/>
  <c r="C192" i="1" s="1"/>
  <c r="G201" i="1"/>
  <c r="G231" i="1"/>
  <c r="H240" i="1"/>
  <c r="H239" i="1" s="1"/>
  <c r="J240" i="1"/>
  <c r="J239" i="1" s="1"/>
  <c r="L240" i="1"/>
  <c r="L239" i="1" s="1"/>
  <c r="N240" i="1"/>
  <c r="N239" i="1" s="1"/>
  <c r="P240" i="1"/>
  <c r="P239" i="1" s="1"/>
  <c r="R240" i="1"/>
  <c r="R239" i="1" s="1"/>
  <c r="T240" i="1"/>
  <c r="T239" i="1" s="1"/>
  <c r="V240" i="1"/>
  <c r="V239" i="1" s="1"/>
  <c r="X240" i="1"/>
  <c r="X239" i="1" s="1"/>
  <c r="Z240" i="1"/>
  <c r="Z239" i="1" s="1"/>
  <c r="AB240" i="1"/>
  <c r="AB239" i="1" s="1"/>
  <c r="AD240" i="1"/>
  <c r="AD239" i="1" s="1"/>
  <c r="G250" i="1"/>
  <c r="I271" i="1"/>
  <c r="I269" i="1" s="1"/>
  <c r="I306" i="1" s="1"/>
  <c r="R271" i="1"/>
  <c r="R269" i="1" s="1"/>
  <c r="F273" i="1"/>
  <c r="T271" i="1"/>
  <c r="T269" i="1" s="1"/>
  <c r="E278" i="1"/>
  <c r="C278" i="1"/>
  <c r="F305" i="1"/>
  <c r="F320" i="1"/>
  <c r="H345" i="1"/>
  <c r="H344" i="1" s="1"/>
  <c r="J345" i="1"/>
  <c r="L345" i="1"/>
  <c r="L344" i="1" s="1"/>
  <c r="N345" i="1"/>
  <c r="P345" i="1"/>
  <c r="P344" i="1" s="1"/>
  <c r="R345" i="1"/>
  <c r="T345" i="1"/>
  <c r="T344" i="1" s="1"/>
  <c r="V345" i="1"/>
  <c r="X345" i="1"/>
  <c r="X344" i="1" s="1"/>
  <c r="Z345" i="1"/>
  <c r="AB345" i="1"/>
  <c r="AB344" i="1" s="1"/>
  <c r="AD345" i="1"/>
  <c r="D345" i="1"/>
  <c r="D344" i="1" s="1"/>
  <c r="K345" i="1"/>
  <c r="K344" i="1" s="1"/>
  <c r="M345" i="1"/>
  <c r="M344" i="1" s="1"/>
  <c r="O345" i="1"/>
  <c r="O344" i="1" s="1"/>
  <c r="S345" i="1"/>
  <c r="S344" i="1" s="1"/>
  <c r="U345" i="1"/>
  <c r="U344" i="1" s="1"/>
  <c r="W345" i="1"/>
  <c r="W344" i="1" s="1"/>
  <c r="AA345" i="1"/>
  <c r="AA344" i="1" s="1"/>
  <c r="AC345" i="1"/>
  <c r="AC344" i="1" s="1"/>
  <c r="AE345" i="1"/>
  <c r="C352" i="1"/>
  <c r="G354" i="1"/>
  <c r="C362" i="1"/>
  <c r="B362" i="1"/>
  <c r="F362" i="1" s="1"/>
  <c r="F367" i="1"/>
  <c r="C367" i="1"/>
  <c r="G369" i="1"/>
  <c r="B377" i="1"/>
  <c r="C377" i="1"/>
  <c r="G407" i="1"/>
  <c r="F412" i="1"/>
  <c r="F413" i="1"/>
  <c r="H416" i="1"/>
  <c r="J416" i="1"/>
  <c r="L416" i="1"/>
  <c r="N416" i="1"/>
  <c r="P416" i="1"/>
  <c r="R416" i="1"/>
  <c r="T416" i="1"/>
  <c r="V416" i="1"/>
  <c r="X416" i="1"/>
  <c r="Z416" i="1"/>
  <c r="AB416" i="1"/>
  <c r="AD416" i="1"/>
  <c r="F419" i="1"/>
  <c r="F418" i="1" s="1"/>
  <c r="K416" i="1"/>
  <c r="O416" i="1"/>
  <c r="S416" i="1"/>
  <c r="W416" i="1"/>
  <c r="AA416" i="1"/>
  <c r="AE416" i="1"/>
  <c r="N430" i="1"/>
  <c r="V430" i="1"/>
  <c r="AD430" i="1"/>
  <c r="I458" i="1"/>
  <c r="I415" i="1" s="1"/>
  <c r="M458" i="1"/>
  <c r="Q458" i="1"/>
  <c r="U458" i="1"/>
  <c r="Y458" i="1"/>
  <c r="AC458" i="1"/>
  <c r="K473" i="1"/>
  <c r="K472" i="1" s="1"/>
  <c r="S473" i="1"/>
  <c r="S472" i="1" s="1"/>
  <c r="AA473" i="1"/>
  <c r="AA472" i="1" s="1"/>
  <c r="E482" i="1"/>
  <c r="I481" i="1"/>
  <c r="I473" i="1" s="1"/>
  <c r="I472" i="1" s="1"/>
  <c r="K488" i="1"/>
  <c r="K487" i="1" s="1"/>
  <c r="O488" i="1"/>
  <c r="O487" i="1" s="1"/>
  <c r="S488" i="1"/>
  <c r="S487" i="1" s="1"/>
  <c r="W488" i="1"/>
  <c r="W487" i="1" s="1"/>
  <c r="AA488" i="1"/>
  <c r="AA487" i="1" s="1"/>
  <c r="AE488" i="1"/>
  <c r="AE487" i="1" s="1"/>
  <c r="O598" i="1"/>
  <c r="W598" i="1"/>
  <c r="G628" i="1"/>
  <c r="G627" i="1" s="1"/>
  <c r="D698" i="1"/>
  <c r="AB700" i="1"/>
  <c r="G708" i="1"/>
  <c r="G707" i="1" s="1"/>
  <c r="G737" i="1"/>
  <c r="G772" i="1"/>
  <c r="F772" i="1"/>
  <c r="L781" i="1"/>
  <c r="O850" i="1"/>
  <c r="O844" i="1" s="1"/>
  <c r="O843" i="1" s="1"/>
  <c r="S850" i="1"/>
  <c r="S844" i="1" s="1"/>
  <c r="S843" i="1" s="1"/>
  <c r="W850" i="1"/>
  <c r="W844" i="1" s="1"/>
  <c r="W843" i="1" s="1"/>
  <c r="AA850" i="1"/>
  <c r="AA844" i="1" s="1"/>
  <c r="AA843" i="1" s="1"/>
  <c r="AE850" i="1"/>
  <c r="AE844" i="1" s="1"/>
  <c r="AE843" i="1" s="1"/>
  <c r="B852" i="1"/>
  <c r="B851" i="1" s="1"/>
  <c r="B850" i="1" s="1"/>
  <c r="B844" i="1" s="1"/>
  <c r="B843" i="1" s="1"/>
  <c r="D852" i="1"/>
  <c r="D851" i="1" s="1"/>
  <c r="D850" i="1" s="1"/>
  <c r="D844" i="1" s="1"/>
  <c r="D843" i="1" s="1"/>
  <c r="K869" i="1"/>
  <c r="K868" i="1" s="1"/>
  <c r="O869" i="1"/>
  <c r="O868" i="1" s="1"/>
  <c r="W869" i="1"/>
  <c r="W868" i="1" s="1"/>
  <c r="AA869" i="1"/>
  <c r="AA868" i="1" s="1"/>
  <c r="AE869" i="1"/>
  <c r="AE868" i="1" s="1"/>
  <c r="G879" i="1"/>
  <c r="G885" i="1"/>
  <c r="G882" i="1" s="1"/>
  <c r="G881" i="1" s="1"/>
  <c r="D954" i="1"/>
  <c r="D953" i="1" s="1"/>
  <c r="K954" i="1"/>
  <c r="K953" i="1" s="1"/>
  <c r="AA954" i="1"/>
  <c r="AA953" i="1" s="1"/>
  <c r="F968" i="1"/>
  <c r="J1001" i="1"/>
  <c r="Z1001" i="1"/>
  <c r="D1012" i="1"/>
  <c r="D1009" i="1" s="1"/>
  <c r="D1007" i="1" s="1"/>
  <c r="E1009" i="1"/>
  <c r="E1007" i="1" s="1"/>
  <c r="J1023" i="1"/>
  <c r="N1023" i="1"/>
  <c r="R1023" i="1"/>
  <c r="Z1023" i="1"/>
  <c r="AD1023" i="1"/>
  <c r="B1017" i="1"/>
  <c r="B1015" i="1" s="1"/>
  <c r="C1025" i="1"/>
  <c r="P1043" i="1"/>
  <c r="H1050" i="1"/>
  <c r="H1029" i="1" s="1"/>
  <c r="C1087" i="1"/>
  <c r="C1086" i="1" s="1"/>
  <c r="D1096" i="1"/>
  <c r="D1094" i="1" s="1"/>
  <c r="D1092" i="1" s="1"/>
  <c r="E1094" i="1"/>
  <c r="E1092" i="1" s="1"/>
  <c r="E1101" i="1"/>
  <c r="D1101" i="1" s="1"/>
  <c r="D1100" i="1" s="1"/>
  <c r="D1099" i="1" s="1"/>
  <c r="B1178" i="1"/>
  <c r="C1165" i="1"/>
  <c r="G1165" i="1" s="1"/>
  <c r="G1209" i="1"/>
  <c r="G1207" i="1" s="1"/>
  <c r="G1206" i="1" s="1"/>
  <c r="AG1335" i="1"/>
  <c r="C1335" i="1"/>
  <c r="B1335" i="1"/>
  <c r="N1359" i="1"/>
  <c r="AD1359" i="1"/>
  <c r="I1386" i="1"/>
  <c r="Y1386" i="1"/>
  <c r="C1601" i="1"/>
  <c r="B1601" i="1"/>
  <c r="D1713" i="1"/>
  <c r="D1711" i="1" s="1"/>
  <c r="D1710" i="1" s="1"/>
  <c r="E1711" i="1"/>
  <c r="E1710" i="1" s="1"/>
  <c r="E1709" i="1" s="1"/>
  <c r="F1709" i="1" s="1"/>
  <c r="M121" i="1"/>
  <c r="M120" i="1" s="1"/>
  <c r="S121" i="1"/>
  <c r="S120" i="1" s="1"/>
  <c r="W121" i="1"/>
  <c r="W120" i="1" s="1"/>
  <c r="AC121" i="1"/>
  <c r="AC120" i="1" s="1"/>
  <c r="I344" i="1"/>
  <c r="E352" i="1"/>
  <c r="G352" i="1" s="1"/>
  <c r="F1160" i="1"/>
  <c r="F1158" i="1" s="1"/>
  <c r="F1157" i="1" s="1"/>
  <c r="D1160" i="1"/>
  <c r="D1158" i="1" s="1"/>
  <c r="D1157" i="1" s="1"/>
  <c r="E1158" i="1"/>
  <c r="E1157" i="1" s="1"/>
  <c r="AE1333" i="1"/>
  <c r="D1333" i="1" s="1"/>
  <c r="E1280" i="1"/>
  <c r="E1278" i="1" s="1"/>
  <c r="E1277" i="1" s="1"/>
  <c r="E1276" i="1" s="1"/>
  <c r="AE1278" i="1"/>
  <c r="AE1277" i="1" s="1"/>
  <c r="AE1276" i="1" s="1"/>
  <c r="M430" i="1"/>
  <c r="Q430" i="1"/>
  <c r="U430" i="1"/>
  <c r="Y430" i="1"/>
  <c r="AC430" i="1"/>
  <c r="C461" i="1"/>
  <c r="C460" i="1" s="1"/>
  <c r="B467" i="1"/>
  <c r="B466" i="1" s="1"/>
  <c r="J473" i="1"/>
  <c r="J472" i="1" s="1"/>
  <c r="N473" i="1"/>
  <c r="N472" i="1" s="1"/>
  <c r="R473" i="1"/>
  <c r="R472" i="1" s="1"/>
  <c r="V473" i="1"/>
  <c r="V472" i="1" s="1"/>
  <c r="Z473" i="1"/>
  <c r="Z472" i="1" s="1"/>
  <c r="AD473" i="1"/>
  <c r="AD472" i="1" s="1"/>
  <c r="F491" i="1"/>
  <c r="F490" i="1" s="1"/>
  <c r="B497" i="1"/>
  <c r="H503" i="1"/>
  <c r="H502" i="1" s="1"/>
  <c r="J503" i="1"/>
  <c r="L503" i="1"/>
  <c r="L502" i="1" s="1"/>
  <c r="P503" i="1"/>
  <c r="P502" i="1" s="1"/>
  <c r="R503" i="1"/>
  <c r="R502" i="1" s="1"/>
  <c r="T503" i="1"/>
  <c r="T502" i="1" s="1"/>
  <c r="V503" i="1"/>
  <c r="V502" i="1" s="1"/>
  <c r="X503" i="1"/>
  <c r="X502" i="1" s="1"/>
  <c r="Z503" i="1"/>
  <c r="Z502" i="1" s="1"/>
  <c r="AB503" i="1"/>
  <c r="AD503" i="1"/>
  <c r="AD502" i="1" s="1"/>
  <c r="N555" i="1"/>
  <c r="B542" i="1"/>
  <c r="B541" i="1" s="1"/>
  <c r="G557" i="1"/>
  <c r="AD560" i="1"/>
  <c r="M598" i="1"/>
  <c r="U598" i="1"/>
  <c r="AC598" i="1"/>
  <c r="AE598" i="1"/>
  <c r="E600" i="1"/>
  <c r="J598" i="1"/>
  <c r="J559" i="1" s="1"/>
  <c r="AD598" i="1"/>
  <c r="C608" i="1"/>
  <c r="C606" i="1" s="1"/>
  <c r="C605" i="1" s="1"/>
  <c r="E612" i="1"/>
  <c r="F612" i="1" s="1"/>
  <c r="F611" i="1" s="1"/>
  <c r="F643" i="1"/>
  <c r="F641" i="1" s="1"/>
  <c r="F640" i="1" s="1"/>
  <c r="F633" i="1" s="1"/>
  <c r="B653" i="1"/>
  <c r="B652" i="1" s="1"/>
  <c r="F659" i="1"/>
  <c r="AE633" i="1"/>
  <c r="AE625" i="1" s="1"/>
  <c r="F685" i="1"/>
  <c r="E696" i="1"/>
  <c r="B698" i="1"/>
  <c r="F698" i="1" s="1"/>
  <c r="O700" i="1"/>
  <c r="Q700" i="1"/>
  <c r="W700" i="1"/>
  <c r="Y700" i="1"/>
  <c r="AC700" i="1"/>
  <c r="AE700" i="1"/>
  <c r="J700" i="1"/>
  <c r="T700" i="1"/>
  <c r="X700" i="1"/>
  <c r="E714" i="1"/>
  <c r="E713" i="1" s="1"/>
  <c r="C714" i="1"/>
  <c r="C713" i="1" s="1"/>
  <c r="I744" i="1"/>
  <c r="K744" i="1"/>
  <c r="Q744" i="1"/>
  <c r="S744" i="1"/>
  <c r="U744" i="1"/>
  <c r="Y744" i="1"/>
  <c r="AA744" i="1"/>
  <c r="AC744" i="1"/>
  <c r="H744" i="1"/>
  <c r="P744" i="1"/>
  <c r="T744" i="1"/>
  <c r="AB744" i="1"/>
  <c r="J798" i="1"/>
  <c r="N798" i="1"/>
  <c r="R798" i="1"/>
  <c r="V798" i="1"/>
  <c r="V780" i="1" s="1"/>
  <c r="V818" i="1" s="1"/>
  <c r="Z798" i="1"/>
  <c r="Z780" i="1" s="1"/>
  <c r="Z818" i="1" s="1"/>
  <c r="AD798" i="1"/>
  <c r="G816" i="1"/>
  <c r="AE824" i="1"/>
  <c r="AE823" i="1" s="1"/>
  <c r="C825" i="1"/>
  <c r="C824" i="1" s="1"/>
  <c r="C823" i="1" s="1"/>
  <c r="F840" i="1"/>
  <c r="F841" i="1"/>
  <c r="F842" i="1"/>
  <c r="B877" i="1"/>
  <c r="B876" i="1" s="1"/>
  <c r="B869" i="1" s="1"/>
  <c r="B868" i="1" s="1"/>
  <c r="E882" i="1"/>
  <c r="E881" i="1" s="1"/>
  <c r="AB869" i="1"/>
  <c r="AB868" i="1" s="1"/>
  <c r="B899" i="1"/>
  <c r="B898" i="1" s="1"/>
  <c r="B928" i="1"/>
  <c r="B927" i="1" s="1"/>
  <c r="B925" i="1" s="1"/>
  <c r="X910" i="1"/>
  <c r="C950" i="1"/>
  <c r="I973" i="1"/>
  <c r="K973" i="1"/>
  <c r="K1001" i="1" s="1"/>
  <c r="M973" i="1"/>
  <c r="O973" i="1"/>
  <c r="Q973" i="1"/>
  <c r="S973" i="1"/>
  <c r="U973" i="1"/>
  <c r="W973" i="1"/>
  <c r="Y973" i="1"/>
  <c r="AA973" i="1"/>
  <c r="AC973" i="1"/>
  <c r="AE973" i="1"/>
  <c r="E996" i="1"/>
  <c r="G996" i="1" s="1"/>
  <c r="I1023" i="1"/>
  <c r="K1023" i="1"/>
  <c r="M1023" i="1"/>
  <c r="O1023" i="1"/>
  <c r="Q1023" i="1"/>
  <c r="S1023" i="1"/>
  <c r="U1023" i="1"/>
  <c r="W1023" i="1"/>
  <c r="Y1023" i="1"/>
  <c r="AA1023" i="1"/>
  <c r="AC1023" i="1"/>
  <c r="H1023" i="1"/>
  <c r="L1023" i="1"/>
  <c r="P1023" i="1"/>
  <c r="T1023" i="1"/>
  <c r="X1023" i="1"/>
  <c r="AB1023" i="1"/>
  <c r="L1050" i="1"/>
  <c r="L1029" i="1" s="1"/>
  <c r="T1050" i="1"/>
  <c r="T1029" i="1" s="1"/>
  <c r="AB1050" i="1"/>
  <c r="AB1029" i="1" s="1"/>
  <c r="I1073" i="1"/>
  <c r="M1073" i="1"/>
  <c r="O1073" i="1"/>
  <c r="O1071" i="1" s="1"/>
  <c r="Q1073" i="1"/>
  <c r="U1073" i="1"/>
  <c r="U1071" i="1" s="1"/>
  <c r="W1073" i="1"/>
  <c r="Y1073" i="1"/>
  <c r="B1081" i="1"/>
  <c r="B1080" i="1" s="1"/>
  <c r="E1087" i="1"/>
  <c r="E1086" i="1" s="1"/>
  <c r="D1164" i="1"/>
  <c r="D1163" i="1" s="1"/>
  <c r="G1273" i="1"/>
  <c r="G1271" i="1" s="1"/>
  <c r="G1270" i="1" s="1"/>
  <c r="G1269" i="1" s="1"/>
  <c r="AG1333" i="1"/>
  <c r="C1333" i="1"/>
  <c r="L1448" i="1"/>
  <c r="T1448" i="1"/>
  <c r="AB1448" i="1"/>
  <c r="J1448" i="1"/>
  <c r="N1448" i="1"/>
  <c r="R1448" i="1"/>
  <c r="V1448" i="1"/>
  <c r="Z1448" i="1"/>
  <c r="AD1448" i="1"/>
  <c r="I1474" i="1"/>
  <c r="Q1474" i="1"/>
  <c r="Y1474" i="1"/>
  <c r="K1474" i="1"/>
  <c r="O1474" i="1"/>
  <c r="S1474" i="1"/>
  <c r="W1474" i="1"/>
  <c r="AA1474" i="1"/>
  <c r="X1525" i="1"/>
  <c r="X1524" i="1" s="1"/>
  <c r="I1532" i="1"/>
  <c r="I1525" i="1" s="1"/>
  <c r="I1524" i="1" s="1"/>
  <c r="K1532" i="1"/>
  <c r="K1525" i="1" s="1"/>
  <c r="K1524" i="1" s="1"/>
  <c r="M1532" i="1"/>
  <c r="M1525" i="1" s="1"/>
  <c r="M1524" i="1" s="1"/>
  <c r="O1532" i="1"/>
  <c r="O1525" i="1" s="1"/>
  <c r="O1524" i="1" s="1"/>
  <c r="Q1532" i="1"/>
  <c r="Q1525" i="1" s="1"/>
  <c r="Q1524" i="1" s="1"/>
  <c r="S1532" i="1"/>
  <c r="S1525" i="1" s="1"/>
  <c r="S1524" i="1" s="1"/>
  <c r="U1532" i="1"/>
  <c r="U1525" i="1" s="1"/>
  <c r="W1532" i="1"/>
  <c r="W1525" i="1" s="1"/>
  <c r="W1524" i="1" s="1"/>
  <c r="Y1532" i="1"/>
  <c r="Y1525" i="1" s="1"/>
  <c r="Y1524" i="1" s="1"/>
  <c r="AA1532" i="1"/>
  <c r="AA1525" i="1" s="1"/>
  <c r="AA1524" i="1" s="1"/>
  <c r="AC1532" i="1"/>
  <c r="AC1525" i="1" s="1"/>
  <c r="AC1524" i="1" s="1"/>
  <c r="AE1532" i="1"/>
  <c r="AE1525" i="1" s="1"/>
  <c r="AE1524" i="1" s="1"/>
  <c r="J1603" i="1"/>
  <c r="E1647" i="1"/>
  <c r="F1647" i="1" s="1"/>
  <c r="E1619" i="1"/>
  <c r="O1709" i="1"/>
  <c r="O1702" i="1" s="1"/>
  <c r="W1709" i="1"/>
  <c r="W1702" i="1" s="1"/>
  <c r="AE1709" i="1"/>
  <c r="AE1702" i="1" s="1"/>
  <c r="AE1677" i="1" s="1"/>
  <c r="AE1674" i="1" s="1"/>
  <c r="AE1673" i="1" s="1"/>
  <c r="AE1672" i="1" s="1"/>
  <c r="C1199" i="1"/>
  <c r="C1224" i="1" s="1"/>
  <c r="H1199" i="1"/>
  <c r="H1224" i="1" s="1"/>
  <c r="X1199" i="1"/>
  <c r="X1224" i="1" s="1"/>
  <c r="J1231" i="1"/>
  <c r="J1230" i="1" s="1"/>
  <c r="N1231" i="1"/>
  <c r="N1230" i="1" s="1"/>
  <c r="R1231" i="1"/>
  <c r="R1230" i="1" s="1"/>
  <c r="V1231" i="1"/>
  <c r="V1230" i="1" s="1"/>
  <c r="Z1231" i="1"/>
  <c r="Z1230" i="1" s="1"/>
  <c r="AD1231" i="1"/>
  <c r="AD1230" i="1" s="1"/>
  <c r="S1308" i="1"/>
  <c r="I1308" i="1"/>
  <c r="K1308" i="1"/>
  <c r="M1308" i="1"/>
  <c r="Q1308" i="1"/>
  <c r="U1308" i="1"/>
  <c r="W1308" i="1"/>
  <c r="Y1308" i="1"/>
  <c r="AA1308" i="1"/>
  <c r="AC1308" i="1"/>
  <c r="C1308" i="1"/>
  <c r="K1345" i="1"/>
  <c r="S1345" i="1"/>
  <c r="AA1345" i="1"/>
  <c r="Q1386" i="1"/>
  <c r="C1401" i="1"/>
  <c r="C1400" i="1" s="1"/>
  <c r="C1413" i="1"/>
  <c r="C1412" i="1" s="1"/>
  <c r="C1419" i="1"/>
  <c r="C1418" i="1" s="1"/>
  <c r="C1425" i="1"/>
  <c r="C1424" i="1" s="1"/>
  <c r="K1448" i="1"/>
  <c r="O1448" i="1"/>
  <c r="S1448" i="1"/>
  <c r="W1448" i="1"/>
  <c r="W1385" i="1" s="1"/>
  <c r="AA1448" i="1"/>
  <c r="H1474" i="1"/>
  <c r="L1474" i="1"/>
  <c r="N1474" i="1"/>
  <c r="P1474" i="1"/>
  <c r="T1474" i="1"/>
  <c r="V1474" i="1"/>
  <c r="X1474" i="1"/>
  <c r="AB1474" i="1"/>
  <c r="AD1474" i="1"/>
  <c r="B1474" i="1"/>
  <c r="J1565" i="1"/>
  <c r="J1564" i="1" s="1"/>
  <c r="N1565" i="1"/>
  <c r="N1564" i="1" s="1"/>
  <c r="R1565" i="1"/>
  <c r="R1564" i="1" s="1"/>
  <c r="V1565" i="1"/>
  <c r="V1564" i="1" s="1"/>
  <c r="Z1565" i="1"/>
  <c r="Z1564" i="1" s="1"/>
  <c r="AD1565" i="1"/>
  <c r="AD1564" i="1" s="1"/>
  <c r="F1567" i="1"/>
  <c r="F1566" i="1" s="1"/>
  <c r="E1566" i="1"/>
  <c r="R1603" i="1"/>
  <c r="R1646" i="1" s="1"/>
  <c r="N1603" i="1"/>
  <c r="N1646" i="1" s="1"/>
  <c r="V1603" i="1"/>
  <c r="V1646" i="1" s="1"/>
  <c r="B1647" i="1"/>
  <c r="C1620" i="1"/>
  <c r="C1619" i="1" s="1"/>
  <c r="C1618" i="1" s="1"/>
  <c r="O1672" i="1"/>
  <c r="O1653" i="1" s="1"/>
  <c r="M1709" i="1"/>
  <c r="M1702" i="1" s="1"/>
  <c r="Q1709" i="1"/>
  <c r="Q1702" i="1" s="1"/>
  <c r="U1709" i="1"/>
  <c r="U1702" i="1" s="1"/>
  <c r="Y1709" i="1"/>
  <c r="Y1702" i="1" s="1"/>
  <c r="AC1709" i="1"/>
  <c r="AC1702" i="1" s="1"/>
  <c r="C1711" i="1"/>
  <c r="C1710" i="1" s="1"/>
  <c r="F1759" i="1"/>
  <c r="E1757" i="1"/>
  <c r="E1756" i="1" s="1"/>
  <c r="I1565" i="1"/>
  <c r="I1564" i="1" s="1"/>
  <c r="K1565" i="1"/>
  <c r="K1564" i="1" s="1"/>
  <c r="M1565" i="1"/>
  <c r="M1564" i="1" s="1"/>
  <c r="O1565" i="1"/>
  <c r="O1564" i="1" s="1"/>
  <c r="Q1565" i="1"/>
  <c r="Q1564" i="1" s="1"/>
  <c r="S1565" i="1"/>
  <c r="S1564" i="1" s="1"/>
  <c r="U1565" i="1"/>
  <c r="U1564" i="1" s="1"/>
  <c r="W1565" i="1"/>
  <c r="W1564" i="1" s="1"/>
  <c r="Y1565" i="1"/>
  <c r="Y1564" i="1" s="1"/>
  <c r="AA1565" i="1"/>
  <c r="AA1564" i="1" s="1"/>
  <c r="AC1565" i="1"/>
  <c r="AC1564" i="1" s="1"/>
  <c r="AE1565" i="1"/>
  <c r="AE1564" i="1" s="1"/>
  <c r="X1603" i="1"/>
  <c r="X1646" i="1" s="1"/>
  <c r="AB1604" i="1"/>
  <c r="AB1603" i="1" s="1"/>
  <c r="AB1646" i="1" s="1"/>
  <c r="AE1604" i="1"/>
  <c r="AE1603" i="1" s="1"/>
  <c r="B1619" i="1"/>
  <c r="B1618" i="1" s="1"/>
  <c r="B1604" i="1" s="1"/>
  <c r="B1603" i="1" s="1"/>
  <c r="K1653" i="1"/>
  <c r="B1674" i="1"/>
  <c r="E1686" i="1"/>
  <c r="E1685" i="1" s="1"/>
  <c r="C1686" i="1"/>
  <c r="C1685" i="1" s="1"/>
  <c r="C1692" i="1"/>
  <c r="G1692" i="1" s="1"/>
  <c r="J1709" i="1"/>
  <c r="J1702" i="1" s="1"/>
  <c r="N1709" i="1"/>
  <c r="N1702" i="1" s="1"/>
  <c r="R1709" i="1"/>
  <c r="R1702" i="1" s="1"/>
  <c r="V1709" i="1"/>
  <c r="V1702" i="1" s="1"/>
  <c r="Z1709" i="1"/>
  <c r="Z1702" i="1" s="1"/>
  <c r="AD1709" i="1"/>
  <c r="AD1702" i="1" s="1"/>
  <c r="F1713" i="1"/>
  <c r="F1711" i="1" s="1"/>
  <c r="F1710" i="1" s="1"/>
  <c r="J1729" i="1"/>
  <c r="Z1729" i="1"/>
  <c r="E1737" i="1"/>
  <c r="E1736" i="1" s="1"/>
  <c r="C1737" i="1"/>
  <c r="C1736" i="1" s="1"/>
  <c r="C1757" i="1"/>
  <c r="C1756" i="1" s="1"/>
  <c r="AE1762" i="1"/>
  <c r="AE1748" i="1" s="1"/>
  <c r="K1762" i="1"/>
  <c r="K1748" i="1" s="1"/>
  <c r="O1762" i="1"/>
  <c r="O1748" i="1" s="1"/>
  <c r="I1805" i="1"/>
  <c r="Y1805" i="1"/>
  <c r="K8" i="1"/>
  <c r="S8" i="1"/>
  <c r="AA8" i="1"/>
  <c r="N71" i="1"/>
  <c r="V71" i="1"/>
  <c r="Z71" i="1"/>
  <c r="AD71" i="1"/>
  <c r="F75" i="1"/>
  <c r="I71" i="1"/>
  <c r="K71" i="1"/>
  <c r="M71" i="1"/>
  <c r="O71" i="1"/>
  <c r="Q71" i="1"/>
  <c r="S71" i="1"/>
  <c r="U71" i="1"/>
  <c r="W71" i="1"/>
  <c r="Y71" i="1"/>
  <c r="AA71" i="1"/>
  <c r="AC71" i="1"/>
  <c r="AE71" i="1"/>
  <c r="G87" i="1"/>
  <c r="G93" i="1"/>
  <c r="G103" i="1"/>
  <c r="G102" i="1" s="1"/>
  <c r="G105" i="1"/>
  <c r="G109" i="1"/>
  <c r="G108" i="1" s="1"/>
  <c r="G111" i="1"/>
  <c r="G125" i="1"/>
  <c r="E123" i="1"/>
  <c r="E122" i="1" s="1"/>
  <c r="H121" i="1"/>
  <c r="H120" i="1" s="1"/>
  <c r="J121" i="1"/>
  <c r="J120" i="1" s="1"/>
  <c r="L121" i="1"/>
  <c r="L120" i="1" s="1"/>
  <c r="N121" i="1"/>
  <c r="N120" i="1" s="1"/>
  <c r="P121" i="1"/>
  <c r="P120" i="1" s="1"/>
  <c r="R121" i="1"/>
  <c r="R120" i="1" s="1"/>
  <c r="T121" i="1"/>
  <c r="T120" i="1" s="1"/>
  <c r="V121" i="1"/>
  <c r="V120" i="1" s="1"/>
  <c r="X121" i="1"/>
  <c r="X120" i="1" s="1"/>
  <c r="Z121" i="1"/>
  <c r="Z120" i="1" s="1"/>
  <c r="AB121" i="1"/>
  <c r="AB120" i="1" s="1"/>
  <c r="AD121" i="1"/>
  <c r="AD120" i="1" s="1"/>
  <c r="C173" i="1"/>
  <c r="B173" i="1"/>
  <c r="I178" i="1"/>
  <c r="I177" i="1" s="1"/>
  <c r="K178" i="1"/>
  <c r="K177" i="1" s="1"/>
  <c r="M178" i="1"/>
  <c r="M177" i="1" s="1"/>
  <c r="O178" i="1"/>
  <c r="O177" i="1" s="1"/>
  <c r="Q178" i="1"/>
  <c r="Q177" i="1" s="1"/>
  <c r="S178" i="1"/>
  <c r="S177" i="1" s="1"/>
  <c r="U178" i="1"/>
  <c r="U177" i="1" s="1"/>
  <c r="W178" i="1"/>
  <c r="W177" i="1" s="1"/>
  <c r="Y178" i="1"/>
  <c r="Y177" i="1" s="1"/>
  <c r="AA178" i="1"/>
  <c r="AA177" i="1" s="1"/>
  <c r="AC178" i="1"/>
  <c r="AC177" i="1" s="1"/>
  <c r="AE178" i="1"/>
  <c r="G207" i="1"/>
  <c r="G213" i="1"/>
  <c r="Z225" i="1"/>
  <c r="Z224" i="1" s="1"/>
  <c r="D307" i="1"/>
  <c r="F348" i="1"/>
  <c r="C482" i="1"/>
  <c r="B482" i="1"/>
  <c r="B481" i="1" s="1"/>
  <c r="H481" i="1"/>
  <c r="H473" i="1" s="1"/>
  <c r="H472" i="1" s="1"/>
  <c r="F508" i="1"/>
  <c r="C554" i="1"/>
  <c r="G554" i="1" s="1"/>
  <c r="B554" i="1"/>
  <c r="F589" i="1"/>
  <c r="G589" i="1"/>
  <c r="E599" i="1"/>
  <c r="T696" i="1"/>
  <c r="T1864" i="1" s="1"/>
  <c r="T600" i="1"/>
  <c r="T599" i="1" s="1"/>
  <c r="T598" i="1" s="1"/>
  <c r="X696" i="1"/>
  <c r="X1864" i="1" s="1"/>
  <c r="X600" i="1"/>
  <c r="X599" i="1" s="1"/>
  <c r="X598" i="1" s="1"/>
  <c r="AB696" i="1"/>
  <c r="AB600" i="1"/>
  <c r="AB599" i="1" s="1"/>
  <c r="AB598" i="1" s="1"/>
  <c r="L598" i="1"/>
  <c r="P598" i="1"/>
  <c r="B633" i="1"/>
  <c r="B625" i="1" s="1"/>
  <c r="F661" i="1"/>
  <c r="G661" i="1"/>
  <c r="G689" i="1"/>
  <c r="G688" i="1" s="1"/>
  <c r="G691" i="1"/>
  <c r="G748" i="1"/>
  <c r="G777" i="1"/>
  <c r="G776" i="1" s="1"/>
  <c r="E776" i="1"/>
  <c r="E775" i="1" s="1"/>
  <c r="G18" i="1"/>
  <c r="F18" i="1"/>
  <c r="G32" i="1"/>
  <c r="F32" i="1"/>
  <c r="F68" i="1"/>
  <c r="J71" i="1"/>
  <c r="R71" i="1"/>
  <c r="F23" i="1"/>
  <c r="I27" i="1"/>
  <c r="K27" i="1"/>
  <c r="M27" i="1"/>
  <c r="O27" i="1"/>
  <c r="Q27" i="1"/>
  <c r="S27" i="1"/>
  <c r="U27" i="1"/>
  <c r="W27" i="1"/>
  <c r="Y27" i="1"/>
  <c r="AA27" i="1"/>
  <c r="AC27" i="1"/>
  <c r="AE27" i="1"/>
  <c r="G44" i="1"/>
  <c r="G62" i="1"/>
  <c r="E60" i="1"/>
  <c r="E59" i="1" s="1"/>
  <c r="E96" i="1"/>
  <c r="B123" i="1"/>
  <c r="B122" i="1" s="1"/>
  <c r="D123" i="1"/>
  <c r="D122" i="1" s="1"/>
  <c r="G141" i="1"/>
  <c r="G140" i="1" s="1"/>
  <c r="G143" i="1"/>
  <c r="G146" i="1"/>
  <c r="G148" i="1"/>
  <c r="G147" i="1" s="1"/>
  <c r="G150" i="1"/>
  <c r="G154" i="1"/>
  <c r="G153" i="1" s="1"/>
  <c r="G156" i="1"/>
  <c r="G160" i="1"/>
  <c r="G159" i="1" s="1"/>
  <c r="G162" i="1"/>
  <c r="G166" i="1"/>
  <c r="G165" i="1" s="1"/>
  <c r="G168" i="1"/>
  <c r="C175" i="1"/>
  <c r="B175" i="1"/>
  <c r="D255" i="1"/>
  <c r="D181" i="1"/>
  <c r="D180" i="1" s="1"/>
  <c r="E257" i="1"/>
  <c r="G194" i="1"/>
  <c r="E193" i="1"/>
  <c r="E192" i="1" s="1"/>
  <c r="E204" i="1"/>
  <c r="E210" i="1"/>
  <c r="B249" i="1"/>
  <c r="B248" i="1" s="1"/>
  <c r="N271" i="1"/>
  <c r="N269" i="1" s="1"/>
  <c r="C272" i="1"/>
  <c r="C271" i="1" s="1"/>
  <c r="C269" i="1" s="1"/>
  <c r="H271" i="1"/>
  <c r="H269" i="1" s="1"/>
  <c r="H306" i="1" s="1"/>
  <c r="V271" i="1"/>
  <c r="V269" i="1" s="1"/>
  <c r="V306" i="1" s="1"/>
  <c r="Z271" i="1"/>
  <c r="Z269" i="1" s="1"/>
  <c r="Z306" i="1" s="1"/>
  <c r="B274" i="1"/>
  <c r="B271" i="1" s="1"/>
  <c r="C308" i="1"/>
  <c r="B308" i="1"/>
  <c r="G317" i="1"/>
  <c r="C313" i="1"/>
  <c r="I313" i="1"/>
  <c r="K313" i="1"/>
  <c r="K312" i="1" s="1"/>
  <c r="K410" i="1" s="1"/>
  <c r="M313" i="1"/>
  <c r="M312" i="1" s="1"/>
  <c r="O313" i="1"/>
  <c r="O312" i="1" s="1"/>
  <c r="O410" i="1" s="1"/>
  <c r="Q313" i="1"/>
  <c r="S313" i="1"/>
  <c r="S312" i="1" s="1"/>
  <c r="U313" i="1"/>
  <c r="U312" i="1" s="1"/>
  <c r="U410" i="1" s="1"/>
  <c r="W313" i="1"/>
  <c r="W312" i="1" s="1"/>
  <c r="Y313" i="1"/>
  <c r="AA313" i="1"/>
  <c r="AA312" i="1" s="1"/>
  <c r="AA410" i="1" s="1"/>
  <c r="AC313" i="1"/>
  <c r="AC312" i="1" s="1"/>
  <c r="AE313" i="1"/>
  <c r="AE312" i="1" s="1"/>
  <c r="F322" i="1"/>
  <c r="G322" i="1"/>
  <c r="F328" i="1"/>
  <c r="E326" i="1"/>
  <c r="G326" i="1" s="1"/>
  <c r="F406" i="1"/>
  <c r="E405" i="1"/>
  <c r="E404" i="1" s="1"/>
  <c r="L473" i="1"/>
  <c r="L472" i="1" s="1"/>
  <c r="P473" i="1"/>
  <c r="P472" i="1" s="1"/>
  <c r="T473" i="1"/>
  <c r="T472" i="1" s="1"/>
  <c r="X473" i="1"/>
  <c r="X472" i="1" s="1"/>
  <c r="AB473" i="1"/>
  <c r="AB472" i="1" s="1"/>
  <c r="F478" i="1"/>
  <c r="B476" i="1"/>
  <c r="B475" i="1" s="1"/>
  <c r="E476" i="1"/>
  <c r="E475" i="1" s="1"/>
  <c r="G521" i="1"/>
  <c r="D521" i="1"/>
  <c r="I502" i="1"/>
  <c r="K502" i="1"/>
  <c r="M502" i="1"/>
  <c r="O502" i="1"/>
  <c r="Q502" i="1"/>
  <c r="S502" i="1"/>
  <c r="U502" i="1"/>
  <c r="W502" i="1"/>
  <c r="Y502" i="1"/>
  <c r="AA502" i="1"/>
  <c r="AC502" i="1"/>
  <c r="AE502" i="1"/>
  <c r="AE560" i="1"/>
  <c r="S700" i="1"/>
  <c r="U700" i="1"/>
  <c r="I700" i="1"/>
  <c r="K700" i="1"/>
  <c r="K769" i="1" s="1"/>
  <c r="AD700" i="1"/>
  <c r="G741" i="1"/>
  <c r="J1043" i="1"/>
  <c r="R1043" i="1"/>
  <c r="Z1043" i="1"/>
  <c r="G783" i="1"/>
  <c r="E782" i="1"/>
  <c r="G782" i="1" s="1"/>
  <c r="G781" i="1" s="1"/>
  <c r="G784" i="1"/>
  <c r="R781" i="1"/>
  <c r="F849" i="1"/>
  <c r="G849" i="1"/>
  <c r="L869" i="1"/>
  <c r="L868" i="1" s="1"/>
  <c r="J1864" i="1"/>
  <c r="B971" i="1"/>
  <c r="C1045" i="1"/>
  <c r="C1044" i="1" s="1"/>
  <c r="C1043" i="1" s="1"/>
  <c r="B1058" i="1"/>
  <c r="B1057" i="1" s="1"/>
  <c r="K1073" i="1"/>
  <c r="S1073" i="1"/>
  <c r="AA1073" i="1"/>
  <c r="G1085" i="1"/>
  <c r="C1081" i="1"/>
  <c r="C1080" i="1" s="1"/>
  <c r="AE1071" i="1"/>
  <c r="J1100" i="1"/>
  <c r="J1099" i="1" s="1"/>
  <c r="N1100" i="1"/>
  <c r="N1099" i="1" s="1"/>
  <c r="R1100" i="1"/>
  <c r="R1099" i="1" s="1"/>
  <c r="V1100" i="1"/>
  <c r="V1099" i="1" s="1"/>
  <c r="Z1100" i="1"/>
  <c r="Z1099" i="1" s="1"/>
  <c r="AD1100" i="1"/>
  <c r="AD1099" i="1" s="1"/>
  <c r="C1174" i="1"/>
  <c r="C1172" i="1" s="1"/>
  <c r="C1171" i="1" s="1"/>
  <c r="C1169" i="1" s="1"/>
  <c r="D1236" i="1"/>
  <c r="D1234" i="1" s="1"/>
  <c r="D1233" i="1" s="1"/>
  <c r="I1234" i="1"/>
  <c r="G1390" i="1"/>
  <c r="D1390" i="1"/>
  <c r="E1389" i="1"/>
  <c r="F1389" i="1" s="1"/>
  <c r="F1388" i="1" s="1"/>
  <c r="G1402" i="1"/>
  <c r="D1402" i="1"/>
  <c r="E1401" i="1"/>
  <c r="G1439" i="1"/>
  <c r="D1439" i="1"/>
  <c r="D1437" i="1" s="1"/>
  <c r="D1436" i="1" s="1"/>
  <c r="E1437" i="1"/>
  <c r="F1437" i="1" s="1"/>
  <c r="F1436" i="1" s="1"/>
  <c r="C1598" i="1"/>
  <c r="C1443" i="1"/>
  <c r="C1442" i="1" s="1"/>
  <c r="F1477" i="1"/>
  <c r="F1476" i="1" s="1"/>
  <c r="F1489" i="1"/>
  <c r="F1488" i="1" s="1"/>
  <c r="F1501" i="1"/>
  <c r="F1500" i="1" s="1"/>
  <c r="F1513" i="1"/>
  <c r="F1512" i="1" s="1"/>
  <c r="G1569" i="1"/>
  <c r="C1567" i="1"/>
  <c r="G1573" i="1"/>
  <c r="G1572" i="1" s="1"/>
  <c r="C1572" i="1"/>
  <c r="F1579" i="1"/>
  <c r="F1578" i="1" s="1"/>
  <c r="E1578" i="1"/>
  <c r="E1565" i="1" s="1"/>
  <c r="G1581" i="1"/>
  <c r="C1579" i="1"/>
  <c r="G1585" i="1"/>
  <c r="G1584" i="1" s="1"/>
  <c r="C1584" i="1"/>
  <c r="C1599" i="1"/>
  <c r="B1599" i="1"/>
  <c r="C781" i="1"/>
  <c r="G810" i="1"/>
  <c r="G809" i="1" s="1"/>
  <c r="E809" i="1"/>
  <c r="G814" i="1"/>
  <c r="E813" i="1"/>
  <c r="G820" i="1"/>
  <c r="D839" i="1"/>
  <c r="D838" i="1" s="1"/>
  <c r="D824" i="1" s="1"/>
  <c r="D823" i="1" s="1"/>
  <c r="Y844" i="1"/>
  <c r="Y843" i="1" s="1"/>
  <c r="Y904" i="1" s="1"/>
  <c r="F853" i="1"/>
  <c r="G853" i="1"/>
  <c r="T869" i="1"/>
  <c r="T868" i="1" s="1"/>
  <c r="P869" i="1"/>
  <c r="P868" i="1" s="1"/>
  <c r="F896" i="1"/>
  <c r="F895" i="1" s="1"/>
  <c r="F894" i="1" s="1"/>
  <c r="B895" i="1"/>
  <c r="B894" i="1" s="1"/>
  <c r="B892" i="1" s="1"/>
  <c r="B891" i="1" s="1"/>
  <c r="G963" i="1"/>
  <c r="G962" i="1" s="1"/>
  <c r="G961" i="1" s="1"/>
  <c r="G954" i="1" s="1"/>
  <c r="G953" i="1" s="1"/>
  <c r="D8" i="1"/>
  <c r="E173" i="1"/>
  <c r="F17" i="1"/>
  <c r="C16" i="1"/>
  <c r="C15" i="1" s="1"/>
  <c r="G20" i="1"/>
  <c r="G24" i="1"/>
  <c r="F30" i="1"/>
  <c r="C29" i="1"/>
  <c r="C28" i="1" s="1"/>
  <c r="C27" i="1" s="1"/>
  <c r="F44" i="1"/>
  <c r="G50" i="1"/>
  <c r="B48" i="1"/>
  <c r="B47" i="1" s="1"/>
  <c r="D48" i="1"/>
  <c r="D47" i="1" s="1"/>
  <c r="H46" i="1"/>
  <c r="J46" i="1"/>
  <c r="L46" i="1"/>
  <c r="N46" i="1"/>
  <c r="P46" i="1"/>
  <c r="R46" i="1"/>
  <c r="T46" i="1"/>
  <c r="V46" i="1"/>
  <c r="X46" i="1"/>
  <c r="Z46" i="1"/>
  <c r="Z7" i="1" s="1"/>
  <c r="Z171" i="1" s="1"/>
  <c r="AB46" i="1"/>
  <c r="AD46" i="1"/>
  <c r="E54" i="1"/>
  <c r="E53" i="1" s="1"/>
  <c r="C54" i="1"/>
  <c r="C53" i="1" s="1"/>
  <c r="G66" i="1"/>
  <c r="G65" i="1" s="1"/>
  <c r="G68" i="1"/>
  <c r="G73" i="1"/>
  <c r="G72" i="1" s="1"/>
  <c r="G75" i="1"/>
  <c r="F87" i="1"/>
  <c r="F93" i="1"/>
  <c r="G99" i="1"/>
  <c r="B97" i="1"/>
  <c r="B96" i="1" s="1"/>
  <c r="B71" i="1" s="1"/>
  <c r="D97" i="1"/>
  <c r="D96" i="1" s="1"/>
  <c r="F103" i="1"/>
  <c r="F102" i="1" s="1"/>
  <c r="F105" i="1"/>
  <c r="F109" i="1"/>
  <c r="F108" i="1" s="1"/>
  <c r="F111" i="1"/>
  <c r="E115" i="1"/>
  <c r="C115" i="1"/>
  <c r="C114" i="1" s="1"/>
  <c r="G137" i="1"/>
  <c r="B135" i="1"/>
  <c r="B134" i="1" s="1"/>
  <c r="D135" i="1"/>
  <c r="D134" i="1" s="1"/>
  <c r="F141" i="1"/>
  <c r="F140" i="1" s="1"/>
  <c r="F143" i="1"/>
  <c r="F146" i="1"/>
  <c r="F148" i="1"/>
  <c r="F147" i="1" s="1"/>
  <c r="F150" i="1"/>
  <c r="F154" i="1"/>
  <c r="F153" i="1" s="1"/>
  <c r="F156" i="1"/>
  <c r="F160" i="1"/>
  <c r="F159" i="1" s="1"/>
  <c r="F162" i="1"/>
  <c r="F166" i="1"/>
  <c r="F165" i="1" s="1"/>
  <c r="F168" i="1"/>
  <c r="AG172" i="1"/>
  <c r="G188" i="1"/>
  <c r="G189" i="1"/>
  <c r="B205" i="1"/>
  <c r="B204" i="1" s="1"/>
  <c r="D205" i="1"/>
  <c r="D204" i="1" s="1"/>
  <c r="H178" i="1"/>
  <c r="H177" i="1" s="1"/>
  <c r="H254" i="1" s="1"/>
  <c r="J178" i="1"/>
  <c r="J177" i="1" s="1"/>
  <c r="L178" i="1"/>
  <c r="N178" i="1"/>
  <c r="N177" i="1" s="1"/>
  <c r="P178" i="1"/>
  <c r="P177" i="1" s="1"/>
  <c r="P254" i="1" s="1"/>
  <c r="R178" i="1"/>
  <c r="R177" i="1" s="1"/>
  <c r="T178" i="1"/>
  <c r="T177" i="1" s="1"/>
  <c r="V178" i="1"/>
  <c r="V177" i="1" s="1"/>
  <c r="X178" i="1"/>
  <c r="X177" i="1" s="1"/>
  <c r="X254" i="1" s="1"/>
  <c r="Z178" i="1"/>
  <c r="Z177" i="1" s="1"/>
  <c r="AB178" i="1"/>
  <c r="AB177" i="1" s="1"/>
  <c r="AB254" i="1" s="1"/>
  <c r="AD178" i="1"/>
  <c r="AD177" i="1" s="1"/>
  <c r="F213" i="1"/>
  <c r="U225" i="1"/>
  <c r="U224" i="1" s="1"/>
  <c r="AA225" i="1"/>
  <c r="AA224" i="1" s="1"/>
  <c r="AC225" i="1"/>
  <c r="AC224" i="1" s="1"/>
  <c r="B243" i="1"/>
  <c r="B242" i="1" s="1"/>
  <c r="D243" i="1"/>
  <c r="D242" i="1" s="1"/>
  <c r="D240" i="1" s="1"/>
  <c r="D239" i="1" s="1"/>
  <c r="C249" i="1"/>
  <c r="C248" i="1" s="1"/>
  <c r="C264" i="1"/>
  <c r="C263" i="1" s="1"/>
  <c r="C261" i="1" s="1"/>
  <c r="B264" i="1"/>
  <c r="B263" i="1" s="1"/>
  <c r="B261" i="1" s="1"/>
  <c r="D264" i="1"/>
  <c r="D263" i="1" s="1"/>
  <c r="D261" i="1" s="1"/>
  <c r="G273" i="1"/>
  <c r="O271" i="1"/>
  <c r="O269" i="1" s="1"/>
  <c r="O306" i="1" s="1"/>
  <c r="U271" i="1"/>
  <c r="U269" i="1" s="1"/>
  <c r="U306" i="1" s="1"/>
  <c r="W271" i="1"/>
  <c r="W269" i="1" s="1"/>
  <c r="W306" i="1" s="1"/>
  <c r="Y271" i="1"/>
  <c r="Y269" i="1" s="1"/>
  <c r="Y306" i="1" s="1"/>
  <c r="G302" i="1"/>
  <c r="E301" i="1"/>
  <c r="G301" i="1" s="1"/>
  <c r="J306" i="1"/>
  <c r="L306" i="1"/>
  <c r="N306" i="1"/>
  <c r="R306" i="1"/>
  <c r="T306" i="1"/>
  <c r="AD306" i="1"/>
  <c r="L312" i="1"/>
  <c r="G336" i="1"/>
  <c r="F336" i="1"/>
  <c r="D339" i="1"/>
  <c r="D332" i="1" s="1"/>
  <c r="D331" i="1" s="1"/>
  <c r="B347" i="1"/>
  <c r="F358" i="1"/>
  <c r="G378" i="1"/>
  <c r="F378" i="1"/>
  <c r="B389" i="1"/>
  <c r="B386" i="1" s="1"/>
  <c r="G391" i="1"/>
  <c r="F391" i="1"/>
  <c r="AE397" i="1"/>
  <c r="AE396" i="1"/>
  <c r="AE395" i="1" s="1"/>
  <c r="G400" i="1"/>
  <c r="F400" i="1"/>
  <c r="J415" i="1"/>
  <c r="AD415" i="1"/>
  <c r="D556" i="1"/>
  <c r="F427" i="1"/>
  <c r="G441" i="1"/>
  <c r="D441" i="1"/>
  <c r="F441" i="1" s="1"/>
  <c r="H444" i="1"/>
  <c r="L444" i="1"/>
  <c r="P444" i="1"/>
  <c r="T444" i="1"/>
  <c r="X444" i="1"/>
  <c r="AB444" i="1"/>
  <c r="F471" i="1"/>
  <c r="G486" i="1"/>
  <c r="D486" i="1"/>
  <c r="F486" i="1" s="1"/>
  <c r="J488" i="1"/>
  <c r="J487" i="1" s="1"/>
  <c r="N488" i="1"/>
  <c r="N487" i="1" s="1"/>
  <c r="R488" i="1"/>
  <c r="R487" i="1" s="1"/>
  <c r="V488" i="1"/>
  <c r="V487" i="1" s="1"/>
  <c r="Z488" i="1"/>
  <c r="Z487" i="1" s="1"/>
  <c r="AD488" i="1"/>
  <c r="AD487" i="1" s="1"/>
  <c r="F493" i="1"/>
  <c r="C522" i="1"/>
  <c r="C520" i="1" s="1"/>
  <c r="C519" i="1" s="1"/>
  <c r="C517" i="1" s="1"/>
  <c r="B522" i="1"/>
  <c r="B520" i="1" s="1"/>
  <c r="B519" i="1" s="1"/>
  <c r="B517" i="1" s="1"/>
  <c r="E520" i="1"/>
  <c r="E519" i="1" s="1"/>
  <c r="E517" i="1" s="1"/>
  <c r="E525" i="1"/>
  <c r="H533" i="1"/>
  <c r="H532" i="1" s="1"/>
  <c r="J533" i="1"/>
  <c r="J532" i="1" s="1"/>
  <c r="L533" i="1"/>
  <c r="L532" i="1" s="1"/>
  <c r="P533" i="1"/>
  <c r="P532" i="1" s="1"/>
  <c r="R533" i="1"/>
  <c r="R532" i="1" s="1"/>
  <c r="T533" i="1"/>
  <c r="T532" i="1" s="1"/>
  <c r="V533" i="1"/>
  <c r="V532" i="1" s="1"/>
  <c r="X533" i="1"/>
  <c r="X532" i="1" s="1"/>
  <c r="AB533" i="1"/>
  <c r="AB532" i="1" s="1"/>
  <c r="AD533" i="1"/>
  <c r="AD532" i="1" s="1"/>
  <c r="G538" i="1"/>
  <c r="G543" i="1"/>
  <c r="E542" i="1"/>
  <c r="F554" i="1"/>
  <c r="G564" i="1"/>
  <c r="G578" i="1"/>
  <c r="AA598" i="1"/>
  <c r="G630" i="1"/>
  <c r="M633" i="1"/>
  <c r="M625" i="1" s="1"/>
  <c r="AC633" i="1"/>
  <c r="AC625" i="1" s="1"/>
  <c r="G649" i="1"/>
  <c r="E647" i="1"/>
  <c r="G647" i="1" s="1"/>
  <c r="G646" i="1" s="1"/>
  <c r="G671" i="1"/>
  <c r="G670" i="1" s="1"/>
  <c r="G673" i="1"/>
  <c r="C695" i="1"/>
  <c r="B695" i="1"/>
  <c r="N700" i="1"/>
  <c r="R700" i="1"/>
  <c r="V700" i="1"/>
  <c r="Z700" i="1"/>
  <c r="G703" i="1"/>
  <c r="G704" i="1"/>
  <c r="G723" i="1"/>
  <c r="G721" i="1" s="1"/>
  <c r="G720" i="1" s="1"/>
  <c r="G719" i="1" s="1"/>
  <c r="O744" i="1"/>
  <c r="G758" i="1"/>
  <c r="E757" i="1"/>
  <c r="G757" i="1" s="1"/>
  <c r="W744" i="1"/>
  <c r="G788" i="1"/>
  <c r="E786" i="1"/>
  <c r="F786" i="1" s="1"/>
  <c r="G789" i="1"/>
  <c r="G793" i="1"/>
  <c r="G797" i="1"/>
  <c r="L798" i="1"/>
  <c r="P798" i="1"/>
  <c r="T798" i="1"/>
  <c r="T780" i="1" s="1"/>
  <c r="T818" i="1" s="1"/>
  <c r="X798" i="1"/>
  <c r="AB798" i="1"/>
  <c r="E800" i="1"/>
  <c r="F800" i="1" s="1"/>
  <c r="F799" i="1" s="1"/>
  <c r="F802" i="1"/>
  <c r="G802" i="1"/>
  <c r="I798" i="1"/>
  <c r="M798" i="1"/>
  <c r="Q798" i="1"/>
  <c r="U798" i="1"/>
  <c r="U780" i="1" s="1"/>
  <c r="U818" i="1" s="1"/>
  <c r="Y798" i="1"/>
  <c r="Y780" i="1" s="1"/>
  <c r="AC798" i="1"/>
  <c r="AC780" i="1" s="1"/>
  <c r="AC818" i="1" s="1"/>
  <c r="G863" i="1"/>
  <c r="G860" i="1" s="1"/>
  <c r="G859" i="1" s="1"/>
  <c r="AH906" i="1"/>
  <c r="B908" i="1"/>
  <c r="F908" i="1" s="1"/>
  <c r="G908" i="1"/>
  <c r="F929" i="1"/>
  <c r="G929" i="1"/>
  <c r="J948" i="1"/>
  <c r="J947" i="1" s="1"/>
  <c r="J933" i="1" s="1"/>
  <c r="V1001" i="1"/>
  <c r="AD1001" i="1"/>
  <c r="G978" i="1"/>
  <c r="G975" i="1" s="1"/>
  <c r="G984" i="1"/>
  <c r="E981" i="1"/>
  <c r="G998" i="1"/>
  <c r="E995" i="1"/>
  <c r="G995" i="1" s="1"/>
  <c r="C1018" i="1"/>
  <c r="G1020" i="1"/>
  <c r="G1018" i="1" s="1"/>
  <c r="D1020" i="1"/>
  <c r="E1017" i="1"/>
  <c r="E1015" i="1" s="1"/>
  <c r="L1043" i="1"/>
  <c r="T1043" i="1"/>
  <c r="AB1043" i="1"/>
  <c r="J1050" i="1"/>
  <c r="J1029" i="1" s="1"/>
  <c r="N1050" i="1"/>
  <c r="N1029" i="1" s="1"/>
  <c r="R1050" i="1"/>
  <c r="R1029" i="1" s="1"/>
  <c r="V1050" i="1"/>
  <c r="V1029" i="1" s="1"/>
  <c r="Z1050" i="1"/>
  <c r="Z1029" i="1" s="1"/>
  <c r="AD1050" i="1"/>
  <c r="AD1029" i="1" s="1"/>
  <c r="G1063" i="1"/>
  <c r="F1063" i="1"/>
  <c r="D1063" i="1"/>
  <c r="F1065" i="1"/>
  <c r="F1066" i="1"/>
  <c r="F1068" i="1"/>
  <c r="D1068" i="1"/>
  <c r="D1066" i="1" s="1"/>
  <c r="D1065" i="1" s="1"/>
  <c r="AC1073" i="1"/>
  <c r="G1089" i="1"/>
  <c r="F1094" i="1"/>
  <c r="B1172" i="1"/>
  <c r="B1171" i="1" s="1"/>
  <c r="B1169" i="1" s="1"/>
  <c r="G1280" i="1"/>
  <c r="G1278" i="1" s="1"/>
  <c r="G1277" i="1" s="1"/>
  <c r="G1276" i="1" s="1"/>
  <c r="G1304" i="1"/>
  <c r="C1303" i="1"/>
  <c r="C1302" i="1" s="1"/>
  <c r="C1283" i="1" s="1"/>
  <c r="G1313" i="1"/>
  <c r="D1313" i="1"/>
  <c r="D1311" i="1" s="1"/>
  <c r="D1310" i="1" s="1"/>
  <c r="D1309" i="1" s="1"/>
  <c r="D1308" i="1" s="1"/>
  <c r="E1311" i="1"/>
  <c r="F1311" i="1" s="1"/>
  <c r="F1310" i="1" s="1"/>
  <c r="B1359" i="1"/>
  <c r="K1386" i="1"/>
  <c r="M1386" i="1"/>
  <c r="O1386" i="1"/>
  <c r="S1386" i="1"/>
  <c r="U1386" i="1"/>
  <c r="W1386" i="1"/>
  <c r="AA1386" i="1"/>
  <c r="AC1386" i="1"/>
  <c r="G1396" i="1"/>
  <c r="D1396" i="1"/>
  <c r="E1395" i="1"/>
  <c r="G1409" i="1"/>
  <c r="D1409" i="1"/>
  <c r="D1407" i="1" s="1"/>
  <c r="D1406" i="1" s="1"/>
  <c r="E1407" i="1"/>
  <c r="F1407" i="1" s="1"/>
  <c r="F1406" i="1" s="1"/>
  <c r="E1412" i="1"/>
  <c r="G1415" i="1"/>
  <c r="D1415" i="1"/>
  <c r="G1421" i="1"/>
  <c r="D1421" i="1"/>
  <c r="G1427" i="1"/>
  <c r="D1427" i="1"/>
  <c r="G1431" i="1"/>
  <c r="G1430" i="1" s="1"/>
  <c r="E1430" i="1"/>
  <c r="F1451" i="1"/>
  <c r="F1450" i="1" s="1"/>
  <c r="E1450" i="1"/>
  <c r="G1453" i="1"/>
  <c r="C1451" i="1"/>
  <c r="G1457" i="1"/>
  <c r="G1456" i="1" s="1"/>
  <c r="C1456" i="1"/>
  <c r="F1463" i="1"/>
  <c r="F1462" i="1" s="1"/>
  <c r="E1462" i="1"/>
  <c r="G1465" i="1"/>
  <c r="C1463" i="1"/>
  <c r="G1469" i="1"/>
  <c r="G1468" i="1" s="1"/>
  <c r="C1468" i="1"/>
  <c r="G1527" i="1"/>
  <c r="G1526" i="1" s="1"/>
  <c r="C1526" i="1"/>
  <c r="F1533" i="1"/>
  <c r="E1532" i="1"/>
  <c r="E1525" i="1" s="1"/>
  <c r="G1535" i="1"/>
  <c r="C1533" i="1"/>
  <c r="G1545" i="1"/>
  <c r="C1543" i="1"/>
  <c r="G1543" i="1" s="1"/>
  <c r="G1549" i="1"/>
  <c r="C1548" i="1"/>
  <c r="G1548" i="1" s="1"/>
  <c r="F1655" i="1"/>
  <c r="E1654" i="1"/>
  <c r="F1654" i="1" s="1"/>
  <c r="G1657" i="1"/>
  <c r="C1655" i="1"/>
  <c r="G1694" i="1"/>
  <c r="D1694" i="1"/>
  <c r="G1696" i="1"/>
  <c r="D1696" i="1"/>
  <c r="AA271" i="1"/>
  <c r="AA269" i="1" s="1"/>
  <c r="AA306" i="1" s="1"/>
  <c r="AE271" i="1"/>
  <c r="AE269" i="1" s="1"/>
  <c r="AE306" i="1" s="1"/>
  <c r="U307" i="1"/>
  <c r="U1863" i="1" s="1"/>
  <c r="Y307" i="1"/>
  <c r="Y1863" i="1" s="1"/>
  <c r="G303" i="1"/>
  <c r="S307" i="1"/>
  <c r="S1863" i="1" s="1"/>
  <c r="Z312" i="1"/>
  <c r="D411" i="1"/>
  <c r="H332" i="1"/>
  <c r="H331" i="1" s="1"/>
  <c r="J332" i="1"/>
  <c r="J331" i="1" s="1"/>
  <c r="L332" i="1"/>
  <c r="L331" i="1" s="1"/>
  <c r="N332" i="1"/>
  <c r="N331" i="1" s="1"/>
  <c r="P332" i="1"/>
  <c r="P331" i="1" s="1"/>
  <c r="R332" i="1"/>
  <c r="R331" i="1" s="1"/>
  <c r="T332" i="1"/>
  <c r="T331" i="1" s="1"/>
  <c r="V332" i="1"/>
  <c r="V331" i="1" s="1"/>
  <c r="X332" i="1"/>
  <c r="X331" i="1" s="1"/>
  <c r="Z332" i="1"/>
  <c r="Z331" i="1" s="1"/>
  <c r="AB332" i="1"/>
  <c r="AB331" i="1" s="1"/>
  <c r="AD332" i="1"/>
  <c r="AD331" i="1" s="1"/>
  <c r="B334" i="1"/>
  <c r="C334" i="1"/>
  <c r="C339" i="1"/>
  <c r="E347" i="1"/>
  <c r="G347" i="1" s="1"/>
  <c r="B352" i="1"/>
  <c r="E357" i="1"/>
  <c r="G373" i="1"/>
  <c r="B372" i="1"/>
  <c r="F372" i="1" s="1"/>
  <c r="F375" i="1"/>
  <c r="B398" i="1"/>
  <c r="B397" i="1" s="1"/>
  <c r="G420" i="1"/>
  <c r="G421" i="1"/>
  <c r="B425" i="1"/>
  <c r="B424" i="1" s="1"/>
  <c r="E425" i="1"/>
  <c r="C425" i="1"/>
  <c r="C424" i="1" s="1"/>
  <c r="G434" i="1"/>
  <c r="G435" i="1"/>
  <c r="C447" i="1"/>
  <c r="C446" i="1" s="1"/>
  <c r="C453" i="1"/>
  <c r="C452" i="1" s="1"/>
  <c r="C467" i="1"/>
  <c r="C466" i="1" s="1"/>
  <c r="G478" i="1"/>
  <c r="G492" i="1"/>
  <c r="G493" i="1"/>
  <c r="E497" i="1"/>
  <c r="F497" i="1" s="1"/>
  <c r="F496" i="1" s="1"/>
  <c r="C497" i="1"/>
  <c r="C496" i="1" s="1"/>
  <c r="J502" i="1"/>
  <c r="B506" i="1"/>
  <c r="B505" i="1" s="1"/>
  <c r="E506" i="1"/>
  <c r="E505" i="1" s="1"/>
  <c r="C506" i="1"/>
  <c r="C505" i="1" s="1"/>
  <c r="E512" i="1"/>
  <c r="C512" i="1"/>
  <c r="C511" i="1" s="1"/>
  <c r="G529" i="1"/>
  <c r="B528" i="1"/>
  <c r="B527" i="1" s="1"/>
  <c r="B525" i="1" s="1"/>
  <c r="D533" i="1"/>
  <c r="F538" i="1"/>
  <c r="I533" i="1"/>
  <c r="I532" i="1" s="1"/>
  <c r="K533" i="1"/>
  <c r="K532" i="1" s="1"/>
  <c r="M533" i="1"/>
  <c r="M532" i="1" s="1"/>
  <c r="O533" i="1"/>
  <c r="O532" i="1" s="1"/>
  <c r="Q533" i="1"/>
  <c r="Q532" i="1" s="1"/>
  <c r="S533" i="1"/>
  <c r="S532" i="1" s="1"/>
  <c r="U533" i="1"/>
  <c r="U532" i="1" s="1"/>
  <c r="W533" i="1"/>
  <c r="W532" i="1" s="1"/>
  <c r="Y533" i="1"/>
  <c r="Y532" i="1" s="1"/>
  <c r="AA533" i="1"/>
  <c r="AA532" i="1" s="1"/>
  <c r="AC533" i="1"/>
  <c r="AC532" i="1" s="1"/>
  <c r="AE533" i="1"/>
  <c r="AE532" i="1" s="1"/>
  <c r="C548" i="1"/>
  <c r="C547" i="1" s="1"/>
  <c r="Z560" i="1"/>
  <c r="F564" i="1"/>
  <c r="U560" i="1"/>
  <c r="AA560" i="1"/>
  <c r="F578" i="1"/>
  <c r="F595" i="1"/>
  <c r="L696" i="1"/>
  <c r="P696" i="1"/>
  <c r="F614" i="1"/>
  <c r="F620" i="1"/>
  <c r="F619" i="1" s="1"/>
  <c r="F618" i="1" s="1"/>
  <c r="F622" i="1"/>
  <c r="I625" i="1"/>
  <c r="K625" i="1"/>
  <c r="O625" i="1"/>
  <c r="S625" i="1"/>
  <c r="H633" i="1"/>
  <c r="H625" i="1" s="1"/>
  <c r="J633" i="1"/>
  <c r="J625" i="1" s="1"/>
  <c r="L633" i="1"/>
  <c r="L625" i="1" s="1"/>
  <c r="N633" i="1"/>
  <c r="N625" i="1" s="1"/>
  <c r="P633" i="1"/>
  <c r="P625" i="1" s="1"/>
  <c r="R633" i="1"/>
  <c r="R625" i="1" s="1"/>
  <c r="T633" i="1"/>
  <c r="T625" i="1" s="1"/>
  <c r="V633" i="1"/>
  <c r="V625" i="1" s="1"/>
  <c r="X633" i="1"/>
  <c r="X625" i="1" s="1"/>
  <c r="Z633" i="1"/>
  <c r="Z625" i="1" s="1"/>
  <c r="AB633" i="1"/>
  <c r="AB625" i="1" s="1"/>
  <c r="AD633" i="1"/>
  <c r="AD625" i="1" s="1"/>
  <c r="D633" i="1"/>
  <c r="B647" i="1"/>
  <c r="F665" i="1"/>
  <c r="U633" i="1"/>
  <c r="U625" i="1" s="1"/>
  <c r="W633" i="1"/>
  <c r="W625" i="1" s="1"/>
  <c r="F667" i="1"/>
  <c r="F673" i="1"/>
  <c r="F689" i="1"/>
  <c r="F691" i="1"/>
  <c r="H700" i="1"/>
  <c r="L700" i="1"/>
  <c r="F703" i="1"/>
  <c r="F704" i="1"/>
  <c r="D702" i="1"/>
  <c r="D701" i="1" s="1"/>
  <c r="D700" i="1" s="1"/>
  <c r="E702" i="1"/>
  <c r="G710" i="1"/>
  <c r="R719" i="1"/>
  <c r="T719" i="1"/>
  <c r="V719" i="1"/>
  <c r="X719" i="1"/>
  <c r="X769" i="1" s="1"/>
  <c r="Z719" i="1"/>
  <c r="AB719" i="1"/>
  <c r="AB769" i="1" s="1"/>
  <c r="AD719" i="1"/>
  <c r="B719" i="1"/>
  <c r="F723" i="1"/>
  <c r="F721" i="1" s="1"/>
  <c r="F720" i="1" s="1"/>
  <c r="F719" i="1" s="1"/>
  <c r="D719" i="1"/>
  <c r="S719" i="1"/>
  <c r="U719" i="1"/>
  <c r="W719" i="1"/>
  <c r="Y719" i="1"/>
  <c r="AA719" i="1"/>
  <c r="C719" i="1"/>
  <c r="F733" i="1"/>
  <c r="F737" i="1"/>
  <c r="F748" i="1"/>
  <c r="E746" i="1"/>
  <c r="C744" i="1"/>
  <c r="G754" i="1"/>
  <c r="L744" i="1"/>
  <c r="V744" i="1"/>
  <c r="F759" i="1"/>
  <c r="G779" i="1"/>
  <c r="F783" i="1"/>
  <c r="F784" i="1"/>
  <c r="F785" i="1"/>
  <c r="P781" i="1"/>
  <c r="AB781" i="1"/>
  <c r="AD781" i="1"/>
  <c r="I781" i="1"/>
  <c r="K781" i="1"/>
  <c r="M781" i="1"/>
  <c r="O781" i="1"/>
  <c r="O780" i="1" s="1"/>
  <c r="O818" i="1" s="1"/>
  <c r="Q781" i="1"/>
  <c r="S781" i="1"/>
  <c r="S780" i="1" s="1"/>
  <c r="S818" i="1" s="1"/>
  <c r="J781" i="1"/>
  <c r="F789" i="1"/>
  <c r="F793" i="1"/>
  <c r="F797" i="1"/>
  <c r="F812" i="1"/>
  <c r="F810" i="1" s="1"/>
  <c r="F809" i="1" s="1"/>
  <c r="F814" i="1"/>
  <c r="W818" i="1"/>
  <c r="Y818" i="1"/>
  <c r="AE818" i="1"/>
  <c r="AD825" i="1"/>
  <c r="AD824" i="1" s="1"/>
  <c r="AD823" i="1" s="1"/>
  <c r="G838" i="1"/>
  <c r="G839" i="1"/>
  <c r="G840" i="1"/>
  <c r="G841" i="1"/>
  <c r="G842" i="1"/>
  <c r="C860" i="1"/>
  <c r="C859" i="1" s="1"/>
  <c r="C850" i="1" s="1"/>
  <c r="C844" i="1" s="1"/>
  <c r="C843" i="1" s="1"/>
  <c r="F863" i="1"/>
  <c r="F860" i="1" s="1"/>
  <c r="F859" i="1" s="1"/>
  <c r="S869" i="1"/>
  <c r="S868" i="1" s="1"/>
  <c r="F873" i="1"/>
  <c r="N869" i="1"/>
  <c r="N868" i="1" s="1"/>
  <c r="V869" i="1"/>
  <c r="V868" i="1" s="1"/>
  <c r="C877" i="1"/>
  <c r="C876" i="1" s="1"/>
  <c r="F879" i="1"/>
  <c r="F885" i="1"/>
  <c r="F882" i="1" s="1"/>
  <c r="F881" i="1" s="1"/>
  <c r="C887" i="1"/>
  <c r="C886" i="1" s="1"/>
  <c r="E887" i="1"/>
  <c r="E886" i="1" s="1"/>
  <c r="B887" i="1"/>
  <c r="B886" i="1" s="1"/>
  <c r="D887" i="1"/>
  <c r="D886" i="1" s="1"/>
  <c r="G896" i="1"/>
  <c r="G895" i="1" s="1"/>
  <c r="G894" i="1" s="1"/>
  <c r="G898" i="1"/>
  <c r="G900" i="1"/>
  <c r="G899" i="1" s="1"/>
  <c r="AG906" i="1"/>
  <c r="F915" i="1"/>
  <c r="F914" i="1" s="1"/>
  <c r="F913" i="1" s="1"/>
  <c r="F938" i="1"/>
  <c r="B962" i="1"/>
  <c r="B961" i="1" s="1"/>
  <c r="N987" i="1"/>
  <c r="N1001" i="1" s="1"/>
  <c r="E990" i="1"/>
  <c r="F990" i="1" s="1"/>
  <c r="I987" i="1"/>
  <c r="K987" i="1"/>
  <c r="M987" i="1"/>
  <c r="M1001" i="1" s="1"/>
  <c r="O987" i="1"/>
  <c r="Q987" i="1"/>
  <c r="S987" i="1"/>
  <c r="U987" i="1"/>
  <c r="U1001" i="1" s="1"/>
  <c r="W987" i="1"/>
  <c r="Y987" i="1"/>
  <c r="AA987" i="1"/>
  <c r="AC987" i="1"/>
  <c r="AE987" i="1"/>
  <c r="G1012" i="1"/>
  <c r="F1020" i="1"/>
  <c r="E1018" i="1"/>
  <c r="B1045" i="1"/>
  <c r="B1044" i="1" s="1"/>
  <c r="B1043" i="1" s="1"/>
  <c r="C1058" i="1"/>
  <c r="H1073" i="1"/>
  <c r="H1071" i="1" s="1"/>
  <c r="L1073" i="1"/>
  <c r="L1071" i="1" s="1"/>
  <c r="P1073" i="1"/>
  <c r="P1071" i="1" s="1"/>
  <c r="T1073" i="1"/>
  <c r="T1071" i="1" s="1"/>
  <c r="X1073" i="1"/>
  <c r="X1071" i="1" s="1"/>
  <c r="AB1073" i="1"/>
  <c r="B1087" i="1"/>
  <c r="B1086" i="1" s="1"/>
  <c r="B1101" i="1"/>
  <c r="B1100" i="1" s="1"/>
  <c r="B1099" i="1" s="1"/>
  <c r="P1112" i="1"/>
  <c r="R1112" i="1"/>
  <c r="T1112" i="1"/>
  <c r="V1112" i="1"/>
  <c r="X1112" i="1"/>
  <c r="Z1112" i="1"/>
  <c r="AB1112" i="1"/>
  <c r="AD1112" i="1"/>
  <c r="H1177" i="1"/>
  <c r="J1177" i="1"/>
  <c r="L1177" i="1"/>
  <c r="N1177" i="1"/>
  <c r="P1177" i="1"/>
  <c r="R1177" i="1"/>
  <c r="T1177" i="1"/>
  <c r="V1177" i="1"/>
  <c r="X1177" i="1"/>
  <c r="Z1177" i="1"/>
  <c r="AB1177" i="1"/>
  <c r="AD1177" i="1"/>
  <c r="G1196" i="1"/>
  <c r="G1194" i="1" s="1"/>
  <c r="G1193" i="1" s="1"/>
  <c r="G1191" i="1" s="1"/>
  <c r="J1199" i="1"/>
  <c r="J1224" i="1" s="1"/>
  <c r="L1199" i="1"/>
  <c r="L1224" i="1" s="1"/>
  <c r="N1199" i="1"/>
  <c r="N1224" i="1" s="1"/>
  <c r="R1199" i="1"/>
  <c r="R1224" i="1" s="1"/>
  <c r="T1199" i="1"/>
  <c r="T1224" i="1" s="1"/>
  <c r="V1199" i="1"/>
  <c r="V1224" i="1" s="1"/>
  <c r="Z1199" i="1"/>
  <c r="Z1224" i="1" s="1"/>
  <c r="AB1199" i="1"/>
  <c r="AB1224" i="1" s="1"/>
  <c r="AD1199" i="1"/>
  <c r="AD1224" i="1" s="1"/>
  <c r="I1199" i="1"/>
  <c r="I1224" i="1" s="1"/>
  <c r="K1199" i="1"/>
  <c r="K1224" i="1" s="1"/>
  <c r="M1199" i="1"/>
  <c r="M1224" i="1" s="1"/>
  <c r="O1199" i="1"/>
  <c r="O1224" i="1" s="1"/>
  <c r="Q1199" i="1"/>
  <c r="Q1224" i="1" s="1"/>
  <c r="S1199" i="1"/>
  <c r="S1224" i="1" s="1"/>
  <c r="U1199" i="1"/>
  <c r="U1224" i="1" s="1"/>
  <c r="W1199" i="1"/>
  <c r="W1224" i="1" s="1"/>
  <c r="Y1199" i="1"/>
  <c r="Y1224" i="1" s="1"/>
  <c r="AA1199" i="1"/>
  <c r="AA1224" i="1" s="1"/>
  <c r="AC1199" i="1"/>
  <c r="AC1224" i="1" s="1"/>
  <c r="AE1199" i="1"/>
  <c r="AE1224" i="1" s="1"/>
  <c r="F1236" i="1"/>
  <c r="F1234" i="1" s="1"/>
  <c r="F1233" i="1" s="1"/>
  <c r="G1268" i="1"/>
  <c r="G1335" i="1" s="1"/>
  <c r="G1305" i="1"/>
  <c r="D1305" i="1"/>
  <c r="D1303" i="1" s="1"/>
  <c r="D1302" i="1" s="1"/>
  <c r="D1283" i="1" s="1"/>
  <c r="F1320" i="1"/>
  <c r="F1318" i="1" s="1"/>
  <c r="F1317" i="1" s="1"/>
  <c r="F1316" i="1" s="1"/>
  <c r="B1318" i="1"/>
  <c r="B1317" i="1" s="1"/>
  <c r="B1316" i="1" s="1"/>
  <c r="E1332" i="1"/>
  <c r="G1342" i="1"/>
  <c r="G1340" i="1" s="1"/>
  <c r="G1339" i="1" s="1"/>
  <c r="G1337" i="1" s="1"/>
  <c r="G1350" i="1"/>
  <c r="G1348" i="1" s="1"/>
  <c r="G1347" i="1" s="1"/>
  <c r="F1356" i="1"/>
  <c r="F1354" i="1" s="1"/>
  <c r="F1353" i="1" s="1"/>
  <c r="B1354" i="1"/>
  <c r="B1353" i="1" s="1"/>
  <c r="I1359" i="1"/>
  <c r="K1359" i="1"/>
  <c r="M1359" i="1"/>
  <c r="O1359" i="1"/>
  <c r="O1379" i="1" s="1"/>
  <c r="Q1359" i="1"/>
  <c r="S1359" i="1"/>
  <c r="U1359" i="1"/>
  <c r="W1359" i="1"/>
  <c r="Y1359" i="1"/>
  <c r="AA1359" i="1"/>
  <c r="AC1359" i="1"/>
  <c r="AE1359" i="1"/>
  <c r="G1391" i="1"/>
  <c r="D1391" i="1"/>
  <c r="G1397" i="1"/>
  <c r="D1397" i="1"/>
  <c r="G1403" i="1"/>
  <c r="D1403" i="1"/>
  <c r="G1414" i="1"/>
  <c r="D1414" i="1"/>
  <c r="G1420" i="1"/>
  <c r="D1420" i="1"/>
  <c r="G1426" i="1"/>
  <c r="D1426" i="1"/>
  <c r="G1433" i="1"/>
  <c r="D1433" i="1"/>
  <c r="D1431" i="1" s="1"/>
  <c r="D1430" i="1" s="1"/>
  <c r="F1457" i="1"/>
  <c r="F1456" i="1" s="1"/>
  <c r="F1469" i="1"/>
  <c r="F1468" i="1" s="1"/>
  <c r="G1477" i="1"/>
  <c r="G1476" i="1" s="1"/>
  <c r="C1476" i="1"/>
  <c r="F1483" i="1"/>
  <c r="F1482" i="1" s="1"/>
  <c r="E1482" i="1"/>
  <c r="G1485" i="1"/>
  <c r="C1483" i="1"/>
  <c r="G1489" i="1"/>
  <c r="G1488" i="1" s="1"/>
  <c r="C1488" i="1"/>
  <c r="F1495" i="1"/>
  <c r="F1494" i="1" s="1"/>
  <c r="E1494" i="1"/>
  <c r="G1499" i="1"/>
  <c r="C1495" i="1"/>
  <c r="G1501" i="1"/>
  <c r="G1500" i="1" s="1"/>
  <c r="C1500" i="1"/>
  <c r="F1507" i="1"/>
  <c r="F1506" i="1" s="1"/>
  <c r="E1506" i="1"/>
  <c r="G1509" i="1"/>
  <c r="C1507" i="1"/>
  <c r="G1513" i="1"/>
  <c r="G1512" i="1" s="1"/>
  <c r="C1512" i="1"/>
  <c r="F1519" i="1"/>
  <c r="F1518" i="1" s="1"/>
  <c r="E1518" i="1"/>
  <c r="G1521" i="1"/>
  <c r="C1519" i="1"/>
  <c r="E1643" i="1"/>
  <c r="D1643" i="1" s="1"/>
  <c r="F1527" i="1"/>
  <c r="F1526" i="1" s="1"/>
  <c r="B1532" i="1"/>
  <c r="B1525" i="1" s="1"/>
  <c r="B1524" i="1" s="1"/>
  <c r="F1538" i="1"/>
  <c r="G1540" i="1"/>
  <c r="C1538" i="1"/>
  <c r="G1538" i="1" s="1"/>
  <c r="F1548" i="1"/>
  <c r="F1549" i="1"/>
  <c r="F1554" i="1"/>
  <c r="F1559" i="1"/>
  <c r="F1592" i="1"/>
  <c r="F1591" i="1" s="1"/>
  <c r="F1590" i="1" s="1"/>
  <c r="T1646" i="1"/>
  <c r="T1672" i="1"/>
  <c r="T1653" i="1" s="1"/>
  <c r="AB1672" i="1"/>
  <c r="AB1653" i="1" s="1"/>
  <c r="J1762" i="1"/>
  <c r="J1748" i="1" s="1"/>
  <c r="Z1762" i="1"/>
  <c r="Z1748" i="1" s="1"/>
  <c r="F1804" i="1"/>
  <c r="F1800" i="1" s="1"/>
  <c r="F1799" i="1" s="1"/>
  <c r="G1804" i="1"/>
  <c r="G1800" i="1" s="1"/>
  <c r="G1799" i="1" s="1"/>
  <c r="F1209" i="1"/>
  <c r="F1207" i="1" s="1"/>
  <c r="F1206" i="1" s="1"/>
  <c r="G1254" i="1"/>
  <c r="G1252" i="1" s="1"/>
  <c r="G1251" i="1" s="1"/>
  <c r="F1273" i="1"/>
  <c r="F1271" i="1" s="1"/>
  <c r="F1270" i="1" s="1"/>
  <c r="F1269" i="1" s="1"/>
  <c r="F1304" i="1"/>
  <c r="F1305" i="1"/>
  <c r="H1308" i="1"/>
  <c r="J1308" i="1"/>
  <c r="L1308" i="1"/>
  <c r="L1331" i="1" s="1"/>
  <c r="N1308" i="1"/>
  <c r="P1308" i="1"/>
  <c r="P1331" i="1" s="1"/>
  <c r="R1308" i="1"/>
  <c r="T1308" i="1"/>
  <c r="V1308" i="1"/>
  <c r="X1308" i="1"/>
  <c r="X1331" i="1" s="1"/>
  <c r="Z1308" i="1"/>
  <c r="AB1308" i="1"/>
  <c r="AD1308" i="1"/>
  <c r="F1313" i="1"/>
  <c r="G1356" i="1"/>
  <c r="G1354" i="1" s="1"/>
  <c r="G1353" i="1" s="1"/>
  <c r="G1364" i="1"/>
  <c r="G1362" i="1" s="1"/>
  <c r="G1361" i="1" s="1"/>
  <c r="J1359" i="1"/>
  <c r="R1359" i="1"/>
  <c r="V1359" i="1"/>
  <c r="Z1359" i="1"/>
  <c r="C1359" i="1"/>
  <c r="H1386" i="1"/>
  <c r="J1386" i="1"/>
  <c r="L1386" i="1"/>
  <c r="L1597" i="1" s="1"/>
  <c r="N1386" i="1"/>
  <c r="P1386" i="1"/>
  <c r="R1386" i="1"/>
  <c r="R1385" i="1" s="1"/>
  <c r="T1386" i="1"/>
  <c r="V1386" i="1"/>
  <c r="X1386" i="1"/>
  <c r="Z1386" i="1"/>
  <c r="AB1386" i="1"/>
  <c r="AB1597" i="1" s="1"/>
  <c r="AD1386" i="1"/>
  <c r="F1390" i="1"/>
  <c r="F1391" i="1"/>
  <c r="F1396" i="1"/>
  <c r="F1397" i="1"/>
  <c r="F1402" i="1"/>
  <c r="F1403" i="1"/>
  <c r="F1409" i="1"/>
  <c r="F1415" i="1"/>
  <c r="F1421" i="1"/>
  <c r="F1427" i="1"/>
  <c r="F1439" i="1"/>
  <c r="G1459" i="1"/>
  <c r="G1471" i="1"/>
  <c r="G1479" i="1"/>
  <c r="G1491" i="1"/>
  <c r="G1505" i="1"/>
  <c r="G1515" i="1"/>
  <c r="G1529" i="1"/>
  <c r="G1551" i="1"/>
  <c r="G1556" i="1"/>
  <c r="G1561" i="1"/>
  <c r="P1564" i="1"/>
  <c r="AB1564" i="1"/>
  <c r="B1565" i="1"/>
  <c r="B1564" i="1" s="1"/>
  <c r="F1573" i="1"/>
  <c r="F1572" i="1" s="1"/>
  <c r="F1585" i="1"/>
  <c r="F1584" i="1" s="1"/>
  <c r="G1592" i="1"/>
  <c r="G1591" i="1" s="1"/>
  <c r="G1590" i="1" s="1"/>
  <c r="C1591" i="1"/>
  <c r="C1590" i="1" s="1"/>
  <c r="J1646" i="1"/>
  <c r="F1607" i="1"/>
  <c r="F1606" i="1" s="1"/>
  <c r="E1606" i="1"/>
  <c r="M1603" i="1"/>
  <c r="M1646" i="1" s="1"/>
  <c r="Q1603" i="1"/>
  <c r="Q1646" i="1" s="1"/>
  <c r="U1603" i="1"/>
  <c r="U1646" i="1" s="1"/>
  <c r="Y1603" i="1"/>
  <c r="C1648" i="1"/>
  <c r="C1607" i="1"/>
  <c r="G1688" i="1"/>
  <c r="D1688" i="1"/>
  <c r="D1686" i="1" s="1"/>
  <c r="D1685" i="1" s="1"/>
  <c r="G1693" i="1"/>
  <c r="D1693" i="1"/>
  <c r="G1695" i="1"/>
  <c r="D1695" i="1"/>
  <c r="T1702" i="1"/>
  <c r="D1717" i="1"/>
  <c r="D1716" i="1" s="1"/>
  <c r="I1716" i="1"/>
  <c r="I1709" i="1" s="1"/>
  <c r="I1702" i="1" s="1"/>
  <c r="H1729" i="1"/>
  <c r="L1729" i="1"/>
  <c r="P1729" i="1"/>
  <c r="T1729" i="1"/>
  <c r="X1729" i="1"/>
  <c r="AB1729" i="1"/>
  <c r="G1778" i="1"/>
  <c r="G1776" i="1" s="1"/>
  <c r="G1775" i="1" s="1"/>
  <c r="F1809" i="1"/>
  <c r="F1807" i="1" s="1"/>
  <c r="F1806" i="1" s="1"/>
  <c r="G1809" i="1"/>
  <c r="G1807" i="1" s="1"/>
  <c r="G1806" i="1" s="1"/>
  <c r="G1821" i="1"/>
  <c r="G1819" i="1" s="1"/>
  <c r="G1818" i="1" s="1"/>
  <c r="E1819" i="1"/>
  <c r="E1818" i="1" s="1"/>
  <c r="Q1805" i="1"/>
  <c r="G1575" i="1"/>
  <c r="G1587" i="1"/>
  <c r="G1594" i="1"/>
  <c r="I1604" i="1"/>
  <c r="I1603" i="1" s="1"/>
  <c r="I1646" i="1" s="1"/>
  <c r="G1615" i="1"/>
  <c r="Z1604" i="1"/>
  <c r="Z1603" i="1" s="1"/>
  <c r="Z1646" i="1" s="1"/>
  <c r="G1621" i="1"/>
  <c r="AE1646" i="1"/>
  <c r="G1663" i="1"/>
  <c r="C1667" i="1"/>
  <c r="C1666" i="1" s="1"/>
  <c r="E1674" i="1"/>
  <c r="E1673" i="1" s="1"/>
  <c r="C1674" i="1"/>
  <c r="C1673" i="1" s="1"/>
  <c r="H1672" i="1"/>
  <c r="H1653" i="1" s="1"/>
  <c r="J1672" i="1"/>
  <c r="J1653" i="1" s="1"/>
  <c r="J1652" i="1" s="1"/>
  <c r="L1672" i="1"/>
  <c r="L1653" i="1" s="1"/>
  <c r="N1672" i="1"/>
  <c r="N1653" i="1" s="1"/>
  <c r="P1672" i="1"/>
  <c r="P1653" i="1" s="1"/>
  <c r="R1672" i="1"/>
  <c r="R1653" i="1" s="1"/>
  <c r="R1652" i="1" s="1"/>
  <c r="V1672" i="1"/>
  <c r="V1653" i="1" s="1"/>
  <c r="X1672" i="1"/>
  <c r="X1653" i="1" s="1"/>
  <c r="Z1672" i="1"/>
  <c r="Z1653" i="1" s="1"/>
  <c r="AD1672" i="1"/>
  <c r="AD1653" i="1" s="1"/>
  <c r="B1680" i="1"/>
  <c r="B1679" i="1" s="1"/>
  <c r="E1680" i="1"/>
  <c r="E1679" i="1" s="1"/>
  <c r="C1680" i="1"/>
  <c r="C1679" i="1" s="1"/>
  <c r="I1672" i="1"/>
  <c r="I1653" i="1" s="1"/>
  <c r="I1652" i="1" s="1"/>
  <c r="M1672" i="1"/>
  <c r="M1653" i="1" s="1"/>
  <c r="Q1672" i="1"/>
  <c r="Q1653" i="1" s="1"/>
  <c r="S1672" i="1"/>
  <c r="S1653" i="1" s="1"/>
  <c r="U1672" i="1"/>
  <c r="U1653" i="1" s="1"/>
  <c r="W1672" i="1"/>
  <c r="W1653" i="1" s="1"/>
  <c r="Y1672" i="1"/>
  <c r="Y1653" i="1" s="1"/>
  <c r="AA1672" i="1"/>
  <c r="AA1653" i="1" s="1"/>
  <c r="AC1672" i="1"/>
  <c r="AC1653" i="1" s="1"/>
  <c r="B1686" i="1"/>
  <c r="B1685" i="1" s="1"/>
  <c r="F1694" i="1"/>
  <c r="F1695" i="1"/>
  <c r="F1696" i="1"/>
  <c r="G1719" i="1"/>
  <c r="G1717" i="1" s="1"/>
  <c r="G1716" i="1" s="1"/>
  <c r="D1719" i="1"/>
  <c r="N1729" i="1"/>
  <c r="V1729" i="1"/>
  <c r="AD1729" i="1"/>
  <c r="G1739" i="1"/>
  <c r="D1739" i="1"/>
  <c r="D1737" i="1" s="1"/>
  <c r="D1736" i="1" s="1"/>
  <c r="I1762" i="1"/>
  <c r="I1748" i="1" s="1"/>
  <c r="M1762" i="1"/>
  <c r="M1748" i="1" s="1"/>
  <c r="Q1762" i="1"/>
  <c r="Q1748" i="1" s="1"/>
  <c r="S1762" i="1"/>
  <c r="S1748" i="1" s="1"/>
  <c r="U1762" i="1"/>
  <c r="U1748" i="1" s="1"/>
  <c r="W1762" i="1"/>
  <c r="W1748" i="1" s="1"/>
  <c r="Y1762" i="1"/>
  <c r="AA1762" i="1"/>
  <c r="AA1748" i="1" s="1"/>
  <c r="AC1762" i="1"/>
  <c r="AC1748" i="1" s="1"/>
  <c r="B1762" i="1"/>
  <c r="D1762" i="1"/>
  <c r="D1748" i="1" s="1"/>
  <c r="G1772" i="1"/>
  <c r="G1770" i="1" s="1"/>
  <c r="G1769" i="1" s="1"/>
  <c r="G1790" i="1"/>
  <c r="G1788" i="1" s="1"/>
  <c r="G1787" i="1" s="1"/>
  <c r="F1790" i="1"/>
  <c r="F1788" i="1" s="1"/>
  <c r="F1787" i="1" s="1"/>
  <c r="E1788" i="1"/>
  <c r="E1787" i="1" s="1"/>
  <c r="G1706" i="1"/>
  <c r="G1713" i="1"/>
  <c r="G1711" i="1" s="1"/>
  <c r="G1710" i="1" s="1"/>
  <c r="C1709" i="1"/>
  <c r="F1719" i="1"/>
  <c r="F1717" i="1" s="1"/>
  <c r="F1716" i="1" s="1"/>
  <c r="E1724" i="1"/>
  <c r="E1723" i="1" s="1"/>
  <c r="C1724" i="1"/>
  <c r="C1723" i="1" s="1"/>
  <c r="C1722" i="1" s="1"/>
  <c r="C1731" i="1"/>
  <c r="C1730" i="1" s="1"/>
  <c r="I1729" i="1"/>
  <c r="K1729" i="1"/>
  <c r="M1729" i="1"/>
  <c r="O1729" i="1"/>
  <c r="Q1729" i="1"/>
  <c r="S1729" i="1"/>
  <c r="U1729" i="1"/>
  <c r="W1729" i="1"/>
  <c r="Y1729" i="1"/>
  <c r="AA1729" i="1"/>
  <c r="AC1729" i="1"/>
  <c r="AE1729" i="1"/>
  <c r="Y1748" i="1"/>
  <c r="Y1842" i="1" s="1"/>
  <c r="B1751" i="1"/>
  <c r="B1750" i="1" s="1"/>
  <c r="C1751" i="1"/>
  <c r="G1759" i="1"/>
  <c r="B1846" i="1"/>
  <c r="F1846" i="1" s="1"/>
  <c r="D1846" i="1"/>
  <c r="G1766" i="1"/>
  <c r="G1764" i="1" s="1"/>
  <c r="G1763" i="1" s="1"/>
  <c r="H1805" i="1"/>
  <c r="J1805" i="1"/>
  <c r="J1842" i="1" s="1"/>
  <c r="L1805" i="1"/>
  <c r="N1805" i="1"/>
  <c r="P1805" i="1"/>
  <c r="R1805" i="1"/>
  <c r="T1805" i="1"/>
  <c r="V1805" i="1"/>
  <c r="X1805" i="1"/>
  <c r="Z1805" i="1"/>
  <c r="AB1805" i="1"/>
  <c r="AD1805" i="1"/>
  <c r="B1805" i="1"/>
  <c r="D1805" i="1"/>
  <c r="F1821" i="1"/>
  <c r="F1819" i="1" s="1"/>
  <c r="F1818" i="1" s="1"/>
  <c r="G1833" i="1"/>
  <c r="G1831" i="1" s="1"/>
  <c r="G1830" i="1" s="1"/>
  <c r="G174" i="1"/>
  <c r="G35" i="1"/>
  <c r="G34" i="1" s="1"/>
  <c r="E34" i="1"/>
  <c r="F35" i="1"/>
  <c r="F34" i="1" s="1"/>
  <c r="L177" i="1"/>
  <c r="L254" i="1" s="1"/>
  <c r="F211" i="1"/>
  <c r="F210" i="1" s="1"/>
  <c r="B210" i="1"/>
  <c r="C325" i="1"/>
  <c r="F11" i="1"/>
  <c r="E10" i="1"/>
  <c r="G11" i="1"/>
  <c r="E172" i="1"/>
  <c r="E78" i="1"/>
  <c r="F79" i="1"/>
  <c r="F78" i="1" s="1"/>
  <c r="E128" i="1"/>
  <c r="F129" i="1"/>
  <c r="F128" i="1" s="1"/>
  <c r="E180" i="1"/>
  <c r="E242" i="1"/>
  <c r="G36" i="1"/>
  <c r="G41" i="1"/>
  <c r="G40" i="1" s="1"/>
  <c r="G56" i="1"/>
  <c r="G81" i="1"/>
  <c r="G85" i="1"/>
  <c r="G84" i="1" s="1"/>
  <c r="G91" i="1"/>
  <c r="G90" i="1" s="1"/>
  <c r="G97" i="1"/>
  <c r="G96" i="1" s="1"/>
  <c r="G117" i="1"/>
  <c r="G131" i="1"/>
  <c r="G135" i="1"/>
  <c r="G134" i="1" s="1"/>
  <c r="F182" i="1"/>
  <c r="G183" i="1"/>
  <c r="G205" i="1"/>
  <c r="G204" i="1" s="1"/>
  <c r="E256" i="1"/>
  <c r="E274" i="1"/>
  <c r="M271" i="1"/>
  <c r="M269" i="1" s="1"/>
  <c r="M306" i="1" s="1"/>
  <c r="F304" i="1"/>
  <c r="O307" i="1"/>
  <c r="O1863" i="1" s="1"/>
  <c r="W307" i="1"/>
  <c r="W1863" i="1" s="1"/>
  <c r="AA307" i="1"/>
  <c r="AA1863" i="1" s="1"/>
  <c r="AE307" i="1"/>
  <c r="F335" i="1"/>
  <c r="E334" i="1"/>
  <c r="F364" i="1"/>
  <c r="F370" i="1"/>
  <c r="G370" i="1"/>
  <c r="F374" i="1"/>
  <c r="G374" i="1"/>
  <c r="F379" i="1"/>
  <c r="G379" i="1"/>
  <c r="F399" i="1"/>
  <c r="E398" i="1"/>
  <c r="G399" i="1"/>
  <c r="D419" i="1"/>
  <c r="D418" i="1" s="1"/>
  <c r="D416" i="1" s="1"/>
  <c r="F420" i="1"/>
  <c r="G427" i="1"/>
  <c r="F435" i="1"/>
  <c r="B433" i="1"/>
  <c r="B432" i="1" s="1"/>
  <c r="D454" i="1"/>
  <c r="G454" i="1"/>
  <c r="D462" i="1"/>
  <c r="G462" i="1"/>
  <c r="D465" i="1"/>
  <c r="F465" i="1" s="1"/>
  <c r="G465" i="1"/>
  <c r="D469" i="1"/>
  <c r="F469" i="1" s="1"/>
  <c r="G469" i="1"/>
  <c r="F626" i="1"/>
  <c r="G17" i="1"/>
  <c r="G23" i="1"/>
  <c r="G30" i="1"/>
  <c r="G12" i="1"/>
  <c r="E16" i="1"/>
  <c r="E22" i="1"/>
  <c r="E29" i="1"/>
  <c r="E255" i="1"/>
  <c r="G182" i="1"/>
  <c r="D257" i="1"/>
  <c r="B187" i="1"/>
  <c r="B186" i="1" s="1"/>
  <c r="B193" i="1"/>
  <c r="B192" i="1" s="1"/>
  <c r="B199" i="1"/>
  <c r="B198" i="1" s="1"/>
  <c r="D256" i="1"/>
  <c r="F207" i="1"/>
  <c r="G221" i="1"/>
  <c r="E228" i="1"/>
  <c r="C228" i="1"/>
  <c r="C227" i="1" s="1"/>
  <c r="C225" i="1" s="1"/>
  <c r="C224" i="1" s="1"/>
  <c r="G245" i="1"/>
  <c r="E249" i="1"/>
  <c r="D271" i="1"/>
  <c r="D269" i="1" s="1"/>
  <c r="E272" i="1"/>
  <c r="AC271" i="1"/>
  <c r="AC269" i="1" s="1"/>
  <c r="AC306" i="1" s="1"/>
  <c r="B278" i="1"/>
  <c r="F279" i="1"/>
  <c r="H307" i="1"/>
  <c r="H1863" i="1" s="1"/>
  <c r="J307" i="1"/>
  <c r="L307" i="1"/>
  <c r="L1863" i="1" s="1"/>
  <c r="N307" i="1"/>
  <c r="N1863" i="1" s="1"/>
  <c r="P307" i="1"/>
  <c r="P1863" i="1" s="1"/>
  <c r="R307" i="1"/>
  <c r="T307" i="1"/>
  <c r="V307" i="1"/>
  <c r="V1863" i="1" s="1"/>
  <c r="X307" i="1"/>
  <c r="X1863" i="1" s="1"/>
  <c r="Z307" i="1"/>
  <c r="Z1863" i="1" s="1"/>
  <c r="AB307" i="1"/>
  <c r="AB1863" i="1" s="1"/>
  <c r="AD307" i="1"/>
  <c r="Q306" i="1"/>
  <c r="S306" i="1"/>
  <c r="B303" i="1"/>
  <c r="M307" i="1"/>
  <c r="AC307" i="1"/>
  <c r="AC1863" i="1" s="1"/>
  <c r="B309" i="1"/>
  <c r="F317" i="1"/>
  <c r="E315" i="1"/>
  <c r="D413" i="1"/>
  <c r="G320" i="1"/>
  <c r="I312" i="1"/>
  <c r="I410" i="1" s="1"/>
  <c r="Q312" i="1"/>
  <c r="Y312" i="1"/>
  <c r="Y410" i="1" s="1"/>
  <c r="G328" i="1"/>
  <c r="G335" i="1"/>
  <c r="F341" i="1"/>
  <c r="E339" i="1"/>
  <c r="G348" i="1"/>
  <c r="F349" i="1"/>
  <c r="G353" i="1"/>
  <c r="F354" i="1"/>
  <c r="G358" i="1"/>
  <c r="F359" i="1"/>
  <c r="E362" i="1"/>
  <c r="G364" i="1"/>
  <c r="E367" i="1"/>
  <c r="G367" i="1" s="1"/>
  <c r="E372" i="1"/>
  <c r="E377" i="1"/>
  <c r="J344" i="1"/>
  <c r="N344" i="1"/>
  <c r="R344" i="1"/>
  <c r="V344" i="1"/>
  <c r="Z344" i="1"/>
  <c r="AD344" i="1"/>
  <c r="G405" i="1"/>
  <c r="G404" i="1" s="1"/>
  <c r="F411" i="1"/>
  <c r="G411" i="1"/>
  <c r="G412" i="1"/>
  <c r="G413" i="1"/>
  <c r="B418" i="1"/>
  <c r="E433" i="1"/>
  <c r="D437" i="1"/>
  <c r="G437" i="1"/>
  <c r="E438" i="1"/>
  <c r="D449" i="1"/>
  <c r="G449" i="1"/>
  <c r="E453" i="1"/>
  <c r="D455" i="1"/>
  <c r="F455" i="1" s="1"/>
  <c r="G455" i="1"/>
  <c r="E461" i="1"/>
  <c r="D463" i="1"/>
  <c r="F463" i="1" s="1"/>
  <c r="G463" i="1"/>
  <c r="D468" i="1"/>
  <c r="G468" i="1"/>
  <c r="G471" i="1"/>
  <c r="C481" i="1"/>
  <c r="C473" i="1" s="1"/>
  <c r="C472" i="1" s="1"/>
  <c r="E481" i="1"/>
  <c r="N533" i="1"/>
  <c r="N532" i="1" s="1"/>
  <c r="Z533" i="1"/>
  <c r="Z532" i="1" s="1"/>
  <c r="F536" i="1"/>
  <c r="I585" i="1"/>
  <c r="I559" i="1" s="1"/>
  <c r="I694" i="1" s="1"/>
  <c r="K585" i="1"/>
  <c r="M585" i="1"/>
  <c r="M559" i="1" s="1"/>
  <c r="M694" i="1" s="1"/>
  <c r="O585" i="1"/>
  <c r="Q585" i="1"/>
  <c r="S585" i="1"/>
  <c r="S559" i="1" s="1"/>
  <c r="U585" i="1"/>
  <c r="W585" i="1"/>
  <c r="Y585" i="1"/>
  <c r="AA585" i="1"/>
  <c r="AC585" i="1"/>
  <c r="AC559" i="1" s="1"/>
  <c r="AE585" i="1"/>
  <c r="C585" i="1"/>
  <c r="G608" i="1"/>
  <c r="P769" i="1"/>
  <c r="G368" i="1"/>
  <c r="F369" i="1"/>
  <c r="F377" i="1"/>
  <c r="E389" i="1"/>
  <c r="F389" i="1" s="1"/>
  <c r="C389" i="1"/>
  <c r="C386" i="1" s="1"/>
  <c r="C398" i="1"/>
  <c r="C397" i="1" s="1"/>
  <c r="G406" i="1"/>
  <c r="B405" i="1"/>
  <c r="B404" i="1" s="1"/>
  <c r="F407" i="1"/>
  <c r="F421" i="1"/>
  <c r="B439" i="1"/>
  <c r="B438" i="1" s="1"/>
  <c r="D439" i="1"/>
  <c r="D438" i="1" s="1"/>
  <c r="E447" i="1"/>
  <c r="F477" i="1"/>
  <c r="D476" i="1"/>
  <c r="D475" i="1" s="1"/>
  <c r="B490" i="1"/>
  <c r="B496" i="1"/>
  <c r="E496" i="1"/>
  <c r="E488" i="1" s="1"/>
  <c r="AB520" i="1"/>
  <c r="AB519" i="1" s="1"/>
  <c r="AB517" i="1" s="1"/>
  <c r="E527" i="1"/>
  <c r="E541" i="1"/>
  <c r="B548" i="1"/>
  <c r="B547" i="1" s="1"/>
  <c r="B533" i="1" s="1"/>
  <c r="G549" i="1"/>
  <c r="AB555" i="1"/>
  <c r="B555" i="1" s="1"/>
  <c r="F555" i="1" s="1"/>
  <c r="B556" i="1"/>
  <c r="B562" i="1"/>
  <c r="F570" i="1"/>
  <c r="E568" i="1"/>
  <c r="E567" i="1" s="1"/>
  <c r="G567" i="1" s="1"/>
  <c r="B574" i="1"/>
  <c r="E586" i="1"/>
  <c r="G587" i="1"/>
  <c r="G586" i="1" s="1"/>
  <c r="E593" i="1"/>
  <c r="G595" i="1"/>
  <c r="Q598" i="1"/>
  <c r="D598" i="1"/>
  <c r="D559" i="1" s="1"/>
  <c r="E606" i="1"/>
  <c r="G620" i="1"/>
  <c r="G619" i="1" s="1"/>
  <c r="G618" i="1" s="1"/>
  <c r="C627" i="1"/>
  <c r="C626" i="1" s="1"/>
  <c r="F628" i="1"/>
  <c r="F627" i="1" s="1"/>
  <c r="G643" i="1"/>
  <c r="G641" i="1" s="1"/>
  <c r="G640" i="1" s="1"/>
  <c r="G633" i="1" s="1"/>
  <c r="E658" i="1"/>
  <c r="F658" i="1" s="1"/>
  <c r="G659" i="1"/>
  <c r="G658" i="1" s="1"/>
  <c r="G664" i="1"/>
  <c r="G665" i="1"/>
  <c r="E683" i="1"/>
  <c r="G685" i="1"/>
  <c r="D696" i="1"/>
  <c r="C698" i="1"/>
  <c r="G698" i="1" s="1"/>
  <c r="Y769" i="1"/>
  <c r="B702" i="1"/>
  <c r="B701" i="1" s="1"/>
  <c r="B700" i="1" s="1"/>
  <c r="AA700" i="1"/>
  <c r="C700" i="1"/>
  <c r="F710" i="1"/>
  <c r="E732" i="1"/>
  <c r="G733" i="1"/>
  <c r="G732" i="1" s="1"/>
  <c r="B758" i="1"/>
  <c r="D758" i="1"/>
  <c r="D757" i="1" s="1"/>
  <c r="B776" i="1"/>
  <c r="H775" i="1"/>
  <c r="H774" i="1" s="1"/>
  <c r="G786" i="1"/>
  <c r="F788" i="1"/>
  <c r="D798" i="1"/>
  <c r="D780" i="1" s="1"/>
  <c r="D818" i="1" s="1"/>
  <c r="B839" i="1"/>
  <c r="AC844" i="1"/>
  <c r="AC843" i="1" s="1"/>
  <c r="AC904" i="1" s="1"/>
  <c r="F878" i="1"/>
  <c r="E877" i="1"/>
  <c r="G878" i="1"/>
  <c r="C905" i="1"/>
  <c r="B905" i="1"/>
  <c r="AH905" i="1"/>
  <c r="C907" i="1"/>
  <c r="B907" i="1"/>
  <c r="E907" i="1"/>
  <c r="E1865" i="1" s="1"/>
  <c r="D907" i="1"/>
  <c r="AA1865" i="1"/>
  <c r="AH907" i="1"/>
  <c r="C990" i="1"/>
  <c r="C989" i="1"/>
  <c r="C987" i="1" s="1"/>
  <c r="F992" i="1"/>
  <c r="F989" i="1" s="1"/>
  <c r="E989" i="1"/>
  <c r="G992" i="1"/>
  <c r="G989" i="1" s="1"/>
  <c r="F1003" i="1"/>
  <c r="E1001" i="1"/>
  <c r="G1003" i="1"/>
  <c r="AG1023" i="1"/>
  <c r="F1115" i="1"/>
  <c r="F1114" i="1" s="1"/>
  <c r="G1115" i="1"/>
  <c r="G1114" i="1" s="1"/>
  <c r="E1114" i="1"/>
  <c r="B1308" i="1"/>
  <c r="G508" i="1"/>
  <c r="E511" i="1"/>
  <c r="G514" i="1"/>
  <c r="D527" i="1"/>
  <c r="D525" i="1"/>
  <c r="G536" i="1"/>
  <c r="E535" i="1"/>
  <c r="G548" i="1"/>
  <c r="G547" i="1" s="1"/>
  <c r="E547" i="1"/>
  <c r="H696" i="1"/>
  <c r="H1864" i="1" s="1"/>
  <c r="C602" i="1"/>
  <c r="C600" i="1" s="1"/>
  <c r="C599" i="1" s="1"/>
  <c r="H600" i="1"/>
  <c r="H599" i="1" s="1"/>
  <c r="H598" i="1" s="1"/>
  <c r="H559" i="1" s="1"/>
  <c r="H694" i="1" s="1"/>
  <c r="N598" i="1"/>
  <c r="R598" i="1"/>
  <c r="R559" i="1" s="1"/>
  <c r="V696" i="1"/>
  <c r="V1864" i="1" s="1"/>
  <c r="V600" i="1"/>
  <c r="V599" i="1" s="1"/>
  <c r="V598" i="1" s="1"/>
  <c r="V559" i="1" s="1"/>
  <c r="V694" i="1" s="1"/>
  <c r="Z696" i="1"/>
  <c r="Z600" i="1"/>
  <c r="Z599" i="1" s="1"/>
  <c r="Z598" i="1" s="1"/>
  <c r="Z559" i="1" s="1"/>
  <c r="N696" i="1"/>
  <c r="B608" i="1"/>
  <c r="B606" i="1" s="1"/>
  <c r="B605" i="1" s="1"/>
  <c r="B598" i="1" s="1"/>
  <c r="R696" i="1"/>
  <c r="G612" i="1"/>
  <c r="G611" i="1" s="1"/>
  <c r="G614" i="1"/>
  <c r="D625" i="1"/>
  <c r="F630" i="1"/>
  <c r="C633" i="1"/>
  <c r="F649" i="1"/>
  <c r="F671" i="1"/>
  <c r="E707" i="1"/>
  <c r="F741" i="1"/>
  <c r="E739" i="1"/>
  <c r="F754" i="1"/>
  <c r="E755" i="1"/>
  <c r="E752" i="1" s="1"/>
  <c r="AE752" i="1"/>
  <c r="AE751" i="1" s="1"/>
  <c r="AE744" i="1" s="1"/>
  <c r="B799" i="1"/>
  <c r="B798" i="1" s="1"/>
  <c r="H798" i="1"/>
  <c r="G805" i="1"/>
  <c r="G804" i="1" s="1"/>
  <c r="E804" i="1"/>
  <c r="F805" i="1"/>
  <c r="F804" i="1" s="1"/>
  <c r="F807" i="1"/>
  <c r="G807" i="1"/>
  <c r="F816" i="1"/>
  <c r="E851" i="1"/>
  <c r="E905" i="1"/>
  <c r="D905" i="1"/>
  <c r="G872" i="1"/>
  <c r="G871" i="1" s="1"/>
  <c r="F900" i="1"/>
  <c r="F899" i="1" s="1"/>
  <c r="F898" i="1" s="1"/>
  <c r="C906" i="1"/>
  <c r="G906" i="1" s="1"/>
  <c r="B906" i="1"/>
  <c r="F906" i="1" s="1"/>
  <c r="M911" i="1"/>
  <c r="M910" i="1" s="1"/>
  <c r="O911" i="1"/>
  <c r="O910" i="1" s="1"/>
  <c r="O967" i="1" s="1"/>
  <c r="Q911" i="1"/>
  <c r="Q910" i="1" s="1"/>
  <c r="S911" i="1"/>
  <c r="S910" i="1" s="1"/>
  <c r="S967" i="1" s="1"/>
  <c r="U911" i="1"/>
  <c r="W911" i="1"/>
  <c r="W910" i="1" s="1"/>
  <c r="W967" i="1" s="1"/>
  <c r="Y911" i="1"/>
  <c r="AA911" i="1"/>
  <c r="AA910" i="1" s="1"/>
  <c r="AC911" i="1"/>
  <c r="AE911" i="1"/>
  <c r="AE910" i="1" s="1"/>
  <c r="AE967" i="1" s="1"/>
  <c r="E911" i="1"/>
  <c r="F928" i="1"/>
  <c r="F927" i="1" s="1"/>
  <c r="F925" i="1" s="1"/>
  <c r="G928" i="1"/>
  <c r="G927" i="1" s="1"/>
  <c r="G925" i="1" s="1"/>
  <c r="E927" i="1"/>
  <c r="E925" i="1" s="1"/>
  <c r="E1043" i="1"/>
  <c r="K1043" i="1"/>
  <c r="M1043" i="1"/>
  <c r="O1043" i="1"/>
  <c r="Q1043" i="1"/>
  <c r="S1043" i="1"/>
  <c r="U1043" i="1"/>
  <c r="W1043" i="1"/>
  <c r="Y1043" i="1"/>
  <c r="AA1043" i="1"/>
  <c r="AC1043" i="1"/>
  <c r="F1056" i="1"/>
  <c r="D1056" i="1"/>
  <c r="D1052" i="1" s="1"/>
  <c r="D1051" i="1" s="1"/>
  <c r="D1050" i="1" s="1"/>
  <c r="D1029" i="1" s="1"/>
  <c r="G1056" i="1"/>
  <c r="E1171" i="1"/>
  <c r="E1169" i="1" s="1"/>
  <c r="F848" i="1"/>
  <c r="E847" i="1"/>
  <c r="G848" i="1"/>
  <c r="F854" i="1"/>
  <c r="G854" i="1"/>
  <c r="F867" i="1"/>
  <c r="F865" i="1" s="1"/>
  <c r="F864" i="1" s="1"/>
  <c r="G867" i="1"/>
  <c r="G865" i="1" s="1"/>
  <c r="G864" i="1" s="1"/>
  <c r="F875" i="1"/>
  <c r="G875" i="1"/>
  <c r="F880" i="1"/>
  <c r="G880" i="1"/>
  <c r="B923" i="1"/>
  <c r="B920" i="1" s="1"/>
  <c r="B919" i="1" s="1"/>
  <c r="B911" i="1" s="1"/>
  <c r="L920" i="1"/>
  <c r="L919" i="1" s="1"/>
  <c r="L911" i="1" s="1"/>
  <c r="L910" i="1" s="1"/>
  <c r="L967" i="1" s="1"/>
  <c r="C923" i="1"/>
  <c r="C970" i="1" s="1"/>
  <c r="F937" i="1"/>
  <c r="G937" i="1"/>
  <c r="E936" i="1"/>
  <c r="F943" i="1"/>
  <c r="G943" i="1"/>
  <c r="E942" i="1"/>
  <c r="G950" i="1"/>
  <c r="E948" i="1"/>
  <c r="F963" i="1"/>
  <c r="F962" i="1" s="1"/>
  <c r="F961" i="1" s="1"/>
  <c r="F954" i="1" s="1"/>
  <c r="F953" i="1" s="1"/>
  <c r="P1865" i="1"/>
  <c r="R1865" i="1"/>
  <c r="T1865" i="1"/>
  <c r="V1865" i="1"/>
  <c r="X1865" i="1"/>
  <c r="Z1865" i="1"/>
  <c r="AD1865" i="1"/>
  <c r="AB1866" i="1"/>
  <c r="T1001" i="1"/>
  <c r="B982" i="1"/>
  <c r="B981" i="1"/>
  <c r="D982" i="1"/>
  <c r="D981" i="1"/>
  <c r="D973" i="1" s="1"/>
  <c r="F984" i="1"/>
  <c r="B1010" i="1"/>
  <c r="F1010" i="1" s="1"/>
  <c r="B1009" i="1"/>
  <c r="B1007" i="1" s="1"/>
  <c r="F1012" i="1"/>
  <c r="F1025" i="1"/>
  <c r="F1023" i="1" s="1"/>
  <c r="D1025" i="1"/>
  <c r="E1023" i="1"/>
  <c r="G1025" i="1"/>
  <c r="G1023" i="1" s="1"/>
  <c r="I1050" i="1"/>
  <c r="K1050" i="1"/>
  <c r="K1029" i="1" s="1"/>
  <c r="M1050" i="1"/>
  <c r="M1029" i="1" s="1"/>
  <c r="O1050" i="1"/>
  <c r="O1029" i="1" s="1"/>
  <c r="Q1050" i="1"/>
  <c r="Q1029" i="1" s="1"/>
  <c r="S1050" i="1"/>
  <c r="S1029" i="1" s="1"/>
  <c r="U1050" i="1"/>
  <c r="U1029" i="1" s="1"/>
  <c r="W1050" i="1"/>
  <c r="W1029" i="1" s="1"/>
  <c r="Y1050" i="1"/>
  <c r="Y1029" i="1" s="1"/>
  <c r="AA1050" i="1"/>
  <c r="AA1029" i="1" s="1"/>
  <c r="AC1050" i="1"/>
  <c r="AC1029" i="1" s="1"/>
  <c r="AE1050" i="1"/>
  <c r="AE1029" i="1" s="1"/>
  <c r="C1054" i="1"/>
  <c r="B1052" i="1"/>
  <c r="B1051" i="1" s="1"/>
  <c r="C1077" i="1"/>
  <c r="C1075" i="1" s="1"/>
  <c r="C1074" i="1" s="1"/>
  <c r="C1073" i="1" s="1"/>
  <c r="F1077" i="1"/>
  <c r="B1075" i="1"/>
  <c r="B1074" i="1" s="1"/>
  <c r="F1080" i="1"/>
  <c r="B1092" i="1"/>
  <c r="B1108" i="1"/>
  <c r="C1096" i="1"/>
  <c r="G1096" i="1" s="1"/>
  <c r="F1096" i="1"/>
  <c r="I1100" i="1"/>
  <c r="I1099" i="1" s="1"/>
  <c r="I1071" i="1"/>
  <c r="K1100" i="1"/>
  <c r="K1099" i="1" s="1"/>
  <c r="K1071" i="1"/>
  <c r="M1100" i="1"/>
  <c r="M1099" i="1" s="1"/>
  <c r="O1100" i="1"/>
  <c r="O1099" i="1" s="1"/>
  <c r="Q1100" i="1"/>
  <c r="Q1099" i="1" s="1"/>
  <c r="S1100" i="1"/>
  <c r="S1099" i="1" s="1"/>
  <c r="U1100" i="1"/>
  <c r="U1099" i="1" s="1"/>
  <c r="W1100" i="1"/>
  <c r="W1099" i="1" s="1"/>
  <c r="Y1100" i="1"/>
  <c r="Y1099" i="1" s="1"/>
  <c r="Y1071" i="1"/>
  <c r="AA1100" i="1"/>
  <c r="AA1099" i="1" s="1"/>
  <c r="AA1071" i="1"/>
  <c r="AC1100" i="1"/>
  <c r="AC1099" i="1" s="1"/>
  <c r="F1101" i="1"/>
  <c r="C1105" i="1"/>
  <c r="C1101" i="1" s="1"/>
  <c r="F1105" i="1"/>
  <c r="F1123" i="1"/>
  <c r="D1123" i="1"/>
  <c r="D1121" i="1" s="1"/>
  <c r="D1120" i="1" s="1"/>
  <c r="G1123" i="1"/>
  <c r="F1188" i="1"/>
  <c r="F1186" i="1" s="1"/>
  <c r="F1185" i="1" s="1"/>
  <c r="F1183" i="1" s="1"/>
  <c r="G1188" i="1"/>
  <c r="G1186" i="1" s="1"/>
  <c r="G1185" i="1" s="1"/>
  <c r="G1183" i="1" s="1"/>
  <c r="E1186" i="1"/>
  <c r="E1185" i="1" s="1"/>
  <c r="E1183" i="1" s="1"/>
  <c r="F1215" i="1"/>
  <c r="F1213" i="1" s="1"/>
  <c r="F1212" i="1" s="1"/>
  <c r="G1215" i="1"/>
  <c r="G1213" i="1" s="1"/>
  <c r="G1212" i="1" s="1"/>
  <c r="E1213" i="1"/>
  <c r="E1212" i="1" s="1"/>
  <c r="L1866" i="1"/>
  <c r="B1234" i="1"/>
  <c r="B1233" i="1" s="1"/>
  <c r="B1231" i="1" s="1"/>
  <c r="C1231" i="1"/>
  <c r="K1231" i="1"/>
  <c r="K1230" i="1" s="1"/>
  <c r="M1231" i="1"/>
  <c r="M1230" i="1" s="1"/>
  <c r="O1231" i="1"/>
  <c r="O1230" i="1" s="1"/>
  <c r="O1331" i="1" s="1"/>
  <c r="Q1231" i="1"/>
  <c r="Q1230" i="1" s="1"/>
  <c r="S1231" i="1"/>
  <c r="S1230" i="1" s="1"/>
  <c r="U1231" i="1"/>
  <c r="U1230" i="1" s="1"/>
  <c r="W1231" i="1"/>
  <c r="W1230" i="1" s="1"/>
  <c r="Y1231" i="1"/>
  <c r="Y1230" i="1" s="1"/>
  <c r="AA1231" i="1"/>
  <c r="AA1230" i="1" s="1"/>
  <c r="AC1231" i="1"/>
  <c r="AC1230" i="1" s="1"/>
  <c r="AE1231" i="1"/>
  <c r="B1303" i="1"/>
  <c r="B1345" i="1"/>
  <c r="D1345" i="1"/>
  <c r="B1418" i="1"/>
  <c r="F1420" i="1"/>
  <c r="F1431" i="1"/>
  <c r="F1430" i="1" s="1"/>
  <c r="B1430" i="1"/>
  <c r="F1433" i="1"/>
  <c r="AB1071" i="1"/>
  <c r="K1865" i="1"/>
  <c r="F1117" i="1"/>
  <c r="D1117" i="1"/>
  <c r="D1115" i="1" s="1"/>
  <c r="D1114" i="1" s="1"/>
  <c r="D1112" i="1" s="1"/>
  <c r="G1117" i="1"/>
  <c r="F1121" i="1"/>
  <c r="F1120" i="1" s="1"/>
  <c r="G1121" i="1"/>
  <c r="G1120" i="1" s="1"/>
  <c r="F1166" i="1"/>
  <c r="G1166" i="1"/>
  <c r="E1179" i="1"/>
  <c r="F1174" i="1"/>
  <c r="D1174" i="1"/>
  <c r="B1194" i="1"/>
  <c r="B1193" i="1" s="1"/>
  <c r="B1191" i="1" s="1"/>
  <c r="B1226" i="1"/>
  <c r="F1196" i="1"/>
  <c r="F1194" i="1" s="1"/>
  <c r="F1193" i="1" s="1"/>
  <c r="F1191" i="1" s="1"/>
  <c r="F1203" i="1"/>
  <c r="F1201" i="1" s="1"/>
  <c r="F1200" i="1" s="1"/>
  <c r="E1201" i="1"/>
  <c r="E1200" i="1" s="1"/>
  <c r="G1203" i="1"/>
  <c r="G1201" i="1" s="1"/>
  <c r="G1200" i="1" s="1"/>
  <c r="D1226" i="1"/>
  <c r="D1224" i="1" s="1"/>
  <c r="F1260" i="1"/>
  <c r="F1258" i="1" s="1"/>
  <c r="F1257" i="1" s="1"/>
  <c r="G1260" i="1"/>
  <c r="G1258" i="1" s="1"/>
  <c r="G1257" i="1" s="1"/>
  <c r="E1258" i="1"/>
  <c r="E1257" i="1" s="1"/>
  <c r="G1264" i="1"/>
  <c r="G1263" i="1" s="1"/>
  <c r="G1328" i="1"/>
  <c r="G1326" i="1" s="1"/>
  <c r="G1325" i="1" s="1"/>
  <c r="F1370" i="1"/>
  <c r="E1368" i="1"/>
  <c r="G1370" i="1"/>
  <c r="F1374" i="1"/>
  <c r="F1373" i="1" s="1"/>
  <c r="G1374" i="1"/>
  <c r="G1373" i="1" s="1"/>
  <c r="E1373" i="1"/>
  <c r="L1385" i="1"/>
  <c r="AB1385" i="1"/>
  <c r="F1401" i="1"/>
  <c r="F1400" i="1" s="1"/>
  <c r="B1412" i="1"/>
  <c r="F1414" i="1"/>
  <c r="F1426" i="1"/>
  <c r="E1444" i="1"/>
  <c r="AE1443" i="1"/>
  <c r="AE1442" i="1" s="1"/>
  <c r="AE1386" i="1" s="1"/>
  <c r="AE1598" i="1"/>
  <c r="I1385" i="1"/>
  <c r="Q1385" i="1"/>
  <c r="F1643" i="1"/>
  <c r="R1864" i="1"/>
  <c r="Z1864" i="1"/>
  <c r="G759" i="1"/>
  <c r="E799" i="1"/>
  <c r="C798" i="1"/>
  <c r="C780" i="1" s="1"/>
  <c r="C818" i="1" s="1"/>
  <c r="F819" i="1"/>
  <c r="I818" i="1"/>
  <c r="B825" i="1"/>
  <c r="H850" i="1"/>
  <c r="H844" i="1" s="1"/>
  <c r="H843" i="1" s="1"/>
  <c r="H904" i="1" s="1"/>
  <c r="J850" i="1"/>
  <c r="J844" i="1" s="1"/>
  <c r="J843" i="1" s="1"/>
  <c r="L850" i="1"/>
  <c r="L844" i="1" s="1"/>
  <c r="L843" i="1" s="1"/>
  <c r="N850" i="1"/>
  <c r="N844" i="1" s="1"/>
  <c r="N843" i="1" s="1"/>
  <c r="P850" i="1"/>
  <c r="P844" i="1" s="1"/>
  <c r="P843" i="1" s="1"/>
  <c r="R850" i="1"/>
  <c r="R844" i="1" s="1"/>
  <c r="R843" i="1" s="1"/>
  <c r="T850" i="1"/>
  <c r="T844" i="1" s="1"/>
  <c r="T843" i="1" s="1"/>
  <c r="T904" i="1" s="1"/>
  <c r="V850" i="1"/>
  <c r="V844" i="1" s="1"/>
  <c r="V843" i="1" s="1"/>
  <c r="X850" i="1"/>
  <c r="X844" i="1" s="1"/>
  <c r="X843" i="1" s="1"/>
  <c r="Z850" i="1"/>
  <c r="Z844" i="1" s="1"/>
  <c r="Z843" i="1" s="1"/>
  <c r="AB850" i="1"/>
  <c r="AB844" i="1" s="1"/>
  <c r="AB843" i="1" s="1"/>
  <c r="AD850" i="1"/>
  <c r="AD844" i="1" s="1"/>
  <c r="AD843" i="1" s="1"/>
  <c r="B950" i="1"/>
  <c r="P948" i="1"/>
  <c r="P947" i="1" s="1"/>
  <c r="T910" i="1"/>
  <c r="C976" i="1"/>
  <c r="C975" i="1"/>
  <c r="C973" i="1" s="1"/>
  <c r="C1001" i="1" s="1"/>
  <c r="F978" i="1"/>
  <c r="F975" i="1" s="1"/>
  <c r="E976" i="1"/>
  <c r="E975" i="1"/>
  <c r="I1001" i="1"/>
  <c r="O1001" i="1"/>
  <c r="Q1001" i="1"/>
  <c r="S1001" i="1"/>
  <c r="B996" i="1"/>
  <c r="B995" i="1"/>
  <c r="B987" i="1" s="1"/>
  <c r="D996" i="1"/>
  <c r="D995" i="1"/>
  <c r="D987" i="1" s="1"/>
  <c r="F998" i="1"/>
  <c r="G1068" i="1"/>
  <c r="F1079" i="1"/>
  <c r="D1079" i="1"/>
  <c r="D1075" i="1" s="1"/>
  <c r="D1074" i="1" s="1"/>
  <c r="E1075" i="1"/>
  <c r="B1110" i="1"/>
  <c r="F1085" i="1"/>
  <c r="D1085" i="1"/>
  <c r="F1089" i="1"/>
  <c r="D1089" i="1"/>
  <c r="N1071" i="1"/>
  <c r="AD1071" i="1"/>
  <c r="E1108" i="1"/>
  <c r="H1865" i="1"/>
  <c r="J1865" i="1"/>
  <c r="N1865" i="1"/>
  <c r="AG1109" i="1"/>
  <c r="H1112" i="1"/>
  <c r="J1112" i="1"/>
  <c r="L1112" i="1"/>
  <c r="N1112" i="1"/>
  <c r="G1129" i="1"/>
  <c r="G1135" i="1"/>
  <c r="G1141" i="1"/>
  <c r="G1147" i="1"/>
  <c r="G1153" i="1"/>
  <c r="G1151" i="1" s="1"/>
  <c r="G1150" i="1" s="1"/>
  <c r="G1160" i="1"/>
  <c r="G1158" i="1" s="1"/>
  <c r="G1157" i="1" s="1"/>
  <c r="E1178" i="1"/>
  <c r="F1165" i="1"/>
  <c r="E1164" i="1"/>
  <c r="E1226" i="1"/>
  <c r="F1242" i="1"/>
  <c r="F1240" i="1" s="1"/>
  <c r="F1239" i="1" s="1"/>
  <c r="D1242" i="1"/>
  <c r="D1240" i="1" s="1"/>
  <c r="D1239" i="1" s="1"/>
  <c r="F1248" i="1"/>
  <c r="F1246" i="1" s="1"/>
  <c r="F1245" i="1" s="1"/>
  <c r="D1248" i="1"/>
  <c r="D1246" i="1" s="1"/>
  <c r="D1245" i="1" s="1"/>
  <c r="F1254" i="1"/>
  <c r="F1252" i="1" s="1"/>
  <c r="F1251" i="1" s="1"/>
  <c r="D1254" i="1"/>
  <c r="D1252" i="1" s="1"/>
  <c r="D1251" i="1" s="1"/>
  <c r="E1335" i="1"/>
  <c r="F1268" i="1"/>
  <c r="F1328" i="1"/>
  <c r="F1326" i="1" s="1"/>
  <c r="F1325" i="1" s="1"/>
  <c r="D1328" i="1"/>
  <c r="D1326" i="1" s="1"/>
  <c r="D1325" i="1" s="1"/>
  <c r="D1324" i="1" s="1"/>
  <c r="D1323" i="1" s="1"/>
  <c r="E1326" i="1"/>
  <c r="E1325" i="1" s="1"/>
  <c r="E1324" i="1" s="1"/>
  <c r="F1342" i="1"/>
  <c r="F1340" i="1" s="1"/>
  <c r="F1339" i="1" s="1"/>
  <c r="F1337" i="1" s="1"/>
  <c r="F1350" i="1"/>
  <c r="F1348" i="1" s="1"/>
  <c r="F1347" i="1" s="1"/>
  <c r="H1359" i="1"/>
  <c r="H1379" i="1" s="1"/>
  <c r="L1359" i="1"/>
  <c r="P1359" i="1"/>
  <c r="P1379" i="1" s="1"/>
  <c r="T1359" i="1"/>
  <c r="X1359" i="1"/>
  <c r="X1379" i="1" s="1"/>
  <c r="AB1359" i="1"/>
  <c r="D1379" i="1"/>
  <c r="E1381" i="1"/>
  <c r="B1598" i="1"/>
  <c r="B1443" i="1"/>
  <c r="B1442" i="1" s="1"/>
  <c r="AE1865" i="1"/>
  <c r="F1627" i="1"/>
  <c r="G1627" i="1"/>
  <c r="E1625" i="1"/>
  <c r="F1635" i="1"/>
  <c r="D1635" i="1"/>
  <c r="D1633" i="1" s="1"/>
  <c r="D1632" i="1" s="1"/>
  <c r="D1630" i="1" s="1"/>
  <c r="G1635" i="1"/>
  <c r="B1648" i="1"/>
  <c r="B1646" i="1" s="1"/>
  <c r="G1660" i="1"/>
  <c r="F1669" i="1"/>
  <c r="D1669" i="1"/>
  <c r="D1667" i="1" s="1"/>
  <c r="D1666" i="1" s="1"/>
  <c r="G1669" i="1"/>
  <c r="G1682" i="1"/>
  <c r="F1688" i="1"/>
  <c r="F1733" i="1"/>
  <c r="D1733" i="1"/>
  <c r="G1733" i="1"/>
  <c r="N1762" i="1"/>
  <c r="N1748" i="1" s="1"/>
  <c r="V1762" i="1"/>
  <c r="V1748" i="1" s="1"/>
  <c r="AD1762" i="1"/>
  <c r="AD1748" i="1" s="1"/>
  <c r="F1784" i="1"/>
  <c r="F1782" i="1" s="1"/>
  <c r="F1781" i="1" s="1"/>
  <c r="E1782" i="1"/>
  <c r="E1781" i="1" s="1"/>
  <c r="G1784" i="1"/>
  <c r="G1782" i="1" s="1"/>
  <c r="G1781" i="1" s="1"/>
  <c r="C1844" i="1"/>
  <c r="I1866" i="1"/>
  <c r="K1866" i="1"/>
  <c r="M1866" i="1"/>
  <c r="O1866" i="1"/>
  <c r="D1601" i="1"/>
  <c r="Q1866" i="1"/>
  <c r="S1866" i="1"/>
  <c r="U1866" i="1"/>
  <c r="Y1866" i="1"/>
  <c r="AA1866" i="1"/>
  <c r="AC1866" i="1"/>
  <c r="AE1866" i="1"/>
  <c r="G1609" i="1"/>
  <c r="G1613" i="1"/>
  <c r="G1612" i="1" s="1"/>
  <c r="F1615" i="1"/>
  <c r="F1633" i="1"/>
  <c r="F1632" i="1" s="1"/>
  <c r="F1630" i="1" s="1"/>
  <c r="G1633" i="1"/>
  <c r="G1632" i="1" s="1"/>
  <c r="G1630" i="1" s="1"/>
  <c r="F1663" i="1"/>
  <c r="B1673" i="1"/>
  <c r="C1744" i="1"/>
  <c r="F1692" i="1"/>
  <c r="F1693" i="1"/>
  <c r="F1699" i="1"/>
  <c r="D1699" i="1"/>
  <c r="G1699" i="1"/>
  <c r="F1701" i="1"/>
  <c r="D1701" i="1"/>
  <c r="G1701" i="1"/>
  <c r="F1706" i="1"/>
  <c r="G1726" i="1"/>
  <c r="F1796" i="1"/>
  <c r="F1794" i="1" s="1"/>
  <c r="F1793" i="1" s="1"/>
  <c r="E1794" i="1"/>
  <c r="E1793" i="1" s="1"/>
  <c r="G1796" i="1"/>
  <c r="G1794" i="1" s="1"/>
  <c r="G1793" i="1" s="1"/>
  <c r="B1857" i="1"/>
  <c r="Q1865" i="1"/>
  <c r="S1865" i="1"/>
  <c r="U1865" i="1"/>
  <c r="W1865" i="1"/>
  <c r="Y1865" i="1"/>
  <c r="AC1865" i="1"/>
  <c r="I1865" i="1"/>
  <c r="M1865" i="1"/>
  <c r="O1865" i="1"/>
  <c r="AG1332" i="1"/>
  <c r="M1379" i="1"/>
  <c r="Q1379" i="1"/>
  <c r="U1379" i="1"/>
  <c r="AA1379" i="1"/>
  <c r="F1376" i="1"/>
  <c r="F1453" i="1"/>
  <c r="D1453" i="1"/>
  <c r="D1451" i="1" s="1"/>
  <c r="D1450" i="1" s="1"/>
  <c r="F1459" i="1"/>
  <c r="D1459" i="1"/>
  <c r="D1457" i="1" s="1"/>
  <c r="D1456" i="1" s="1"/>
  <c r="F1465" i="1"/>
  <c r="D1465" i="1"/>
  <c r="D1463" i="1" s="1"/>
  <c r="D1462" i="1" s="1"/>
  <c r="F1471" i="1"/>
  <c r="D1471" i="1"/>
  <c r="D1469" i="1" s="1"/>
  <c r="D1468" i="1" s="1"/>
  <c r="F1479" i="1"/>
  <c r="D1479" i="1"/>
  <c r="D1477" i="1" s="1"/>
  <c r="D1476" i="1" s="1"/>
  <c r="F1485" i="1"/>
  <c r="D1485" i="1"/>
  <c r="D1483" i="1" s="1"/>
  <c r="D1482" i="1" s="1"/>
  <c r="F1491" i="1"/>
  <c r="D1491" i="1"/>
  <c r="D1489" i="1" s="1"/>
  <c r="D1488" i="1" s="1"/>
  <c r="F1499" i="1"/>
  <c r="D1499" i="1"/>
  <c r="D1495" i="1" s="1"/>
  <c r="D1494" i="1" s="1"/>
  <c r="F1505" i="1"/>
  <c r="D1505" i="1"/>
  <c r="D1501" i="1" s="1"/>
  <c r="D1500" i="1" s="1"/>
  <c r="F1509" i="1"/>
  <c r="D1509" i="1"/>
  <c r="D1507" i="1" s="1"/>
  <c r="D1506" i="1" s="1"/>
  <c r="F1515" i="1"/>
  <c r="D1515" i="1"/>
  <c r="D1513" i="1" s="1"/>
  <c r="D1512" i="1" s="1"/>
  <c r="F1521" i="1"/>
  <c r="D1521" i="1"/>
  <c r="D1519" i="1" s="1"/>
  <c r="D1518" i="1" s="1"/>
  <c r="F1529" i="1"/>
  <c r="D1529" i="1"/>
  <c r="D1527" i="1" s="1"/>
  <c r="D1526" i="1" s="1"/>
  <c r="F1535" i="1"/>
  <c r="D1535" i="1"/>
  <c r="D1533" i="1" s="1"/>
  <c r="F1540" i="1"/>
  <c r="D1540" i="1"/>
  <c r="D1538" i="1" s="1"/>
  <c r="F1545" i="1"/>
  <c r="D1545" i="1"/>
  <c r="D1543" i="1" s="1"/>
  <c r="F1551" i="1"/>
  <c r="D1551" i="1"/>
  <c r="D1549" i="1" s="1"/>
  <c r="F1556" i="1"/>
  <c r="D1556" i="1"/>
  <c r="D1554" i="1" s="1"/>
  <c r="F1561" i="1"/>
  <c r="D1561" i="1"/>
  <c r="D1559" i="1" s="1"/>
  <c r="F1569" i="1"/>
  <c r="D1569" i="1"/>
  <c r="D1567" i="1" s="1"/>
  <c r="D1566" i="1" s="1"/>
  <c r="F1575" i="1"/>
  <c r="D1575" i="1"/>
  <c r="D1573" i="1" s="1"/>
  <c r="D1572" i="1" s="1"/>
  <c r="F1581" i="1"/>
  <c r="D1581" i="1"/>
  <c r="D1579" i="1" s="1"/>
  <c r="D1578" i="1" s="1"/>
  <c r="F1587" i="1"/>
  <c r="D1587" i="1"/>
  <c r="D1585" i="1" s="1"/>
  <c r="D1584" i="1" s="1"/>
  <c r="F1594" i="1"/>
  <c r="D1594" i="1"/>
  <c r="D1592" i="1" s="1"/>
  <c r="D1591" i="1" s="1"/>
  <c r="D1590" i="1" s="1"/>
  <c r="E1599" i="1"/>
  <c r="E1601" i="1"/>
  <c r="T1866" i="1"/>
  <c r="F1609" i="1"/>
  <c r="D1609" i="1"/>
  <c r="D1607" i="1" s="1"/>
  <c r="D1606" i="1" s="1"/>
  <c r="F1613" i="1"/>
  <c r="F1612" i="1" s="1"/>
  <c r="F1620" i="1"/>
  <c r="D1620" i="1"/>
  <c r="D1647" i="1" s="1"/>
  <c r="F1621" i="1"/>
  <c r="D1621" i="1"/>
  <c r="K1863" i="1"/>
  <c r="M1863" i="1"/>
  <c r="Q1863" i="1"/>
  <c r="F1657" i="1"/>
  <c r="D1657" i="1"/>
  <c r="D1655" i="1" s="1"/>
  <c r="D1654" i="1" s="1"/>
  <c r="E1667" i="1"/>
  <c r="G1676" i="1"/>
  <c r="F1698" i="1"/>
  <c r="D1698" i="1"/>
  <c r="G1698" i="1"/>
  <c r="F1700" i="1"/>
  <c r="D1700" i="1"/>
  <c r="G1700" i="1"/>
  <c r="E1702" i="1"/>
  <c r="E1750" i="1"/>
  <c r="E1844" i="1"/>
  <c r="F1753" i="1"/>
  <c r="G1753" i="1"/>
  <c r="H1762" i="1"/>
  <c r="H1748" i="1" s="1"/>
  <c r="H1842" i="1" s="1"/>
  <c r="L1762" i="1"/>
  <c r="L1748" i="1" s="1"/>
  <c r="P1762" i="1"/>
  <c r="P1748" i="1" s="1"/>
  <c r="P1842" i="1" s="1"/>
  <c r="T1762" i="1"/>
  <c r="T1748" i="1" s="1"/>
  <c r="X1762" i="1"/>
  <c r="X1748" i="1" s="1"/>
  <c r="X1842" i="1" s="1"/>
  <c r="AB1762" i="1"/>
  <c r="AB1748" i="1" s="1"/>
  <c r="C1762" i="1"/>
  <c r="F1766" i="1"/>
  <c r="F1764" i="1" s="1"/>
  <c r="F1763" i="1" s="1"/>
  <c r="F1772" i="1"/>
  <c r="F1770" i="1" s="1"/>
  <c r="F1769" i="1" s="1"/>
  <c r="K1805" i="1"/>
  <c r="M1805" i="1"/>
  <c r="O1805" i="1"/>
  <c r="S1805" i="1"/>
  <c r="U1805" i="1"/>
  <c r="W1805" i="1"/>
  <c r="AA1805" i="1"/>
  <c r="AC1805" i="1"/>
  <c r="AE1805" i="1"/>
  <c r="C1805" i="1"/>
  <c r="V1866" i="1"/>
  <c r="F1852" i="1"/>
  <c r="F1851" i="1" s="1"/>
  <c r="F1850" i="1" s="1"/>
  <c r="F1849" i="1" s="1"/>
  <c r="F1848" i="1" s="1"/>
  <c r="G1852" i="1"/>
  <c r="G1851" i="1" s="1"/>
  <c r="G1850" i="1" s="1"/>
  <c r="G1849" i="1" s="1"/>
  <c r="G1848" i="1" s="1"/>
  <c r="E1851" i="1"/>
  <c r="E1850" i="1" s="1"/>
  <c r="E1849" i="1" s="1"/>
  <c r="E1848" i="1" s="1"/>
  <c r="E1857" i="1" s="1"/>
  <c r="G1376" i="1"/>
  <c r="AB1865" i="1"/>
  <c r="H1866" i="1"/>
  <c r="J1866" i="1"/>
  <c r="N1866" i="1"/>
  <c r="P1866" i="1"/>
  <c r="R1866" i="1"/>
  <c r="X1866" i="1"/>
  <c r="Z1866" i="1"/>
  <c r="AD1866" i="1"/>
  <c r="J1863" i="1"/>
  <c r="R1863" i="1"/>
  <c r="AD1863" i="1"/>
  <c r="F1676" i="1"/>
  <c r="D1676" i="1"/>
  <c r="D1674" i="1" s="1"/>
  <c r="D1673" i="1" s="1"/>
  <c r="F1682" i="1"/>
  <c r="D1682" i="1"/>
  <c r="D1680" i="1" s="1"/>
  <c r="D1679" i="1" s="1"/>
  <c r="E1697" i="1"/>
  <c r="AE1691" i="1"/>
  <c r="D1726" i="1"/>
  <c r="D1724" i="1" s="1"/>
  <c r="D1723" i="1" s="1"/>
  <c r="D1722" i="1" s="1"/>
  <c r="E1731" i="1"/>
  <c r="B1737" i="1"/>
  <c r="B1736" i="1" s="1"/>
  <c r="B1729" i="1" s="1"/>
  <c r="F1739" i="1"/>
  <c r="B1757" i="1"/>
  <c r="B1756" i="1" s="1"/>
  <c r="F1827" i="1"/>
  <c r="F1825" i="1" s="1"/>
  <c r="F1824" i="1" s="1"/>
  <c r="E1825" i="1"/>
  <c r="E1824" i="1" s="1"/>
  <c r="G1827" i="1"/>
  <c r="G1825" i="1" s="1"/>
  <c r="G1824" i="1" s="1"/>
  <c r="F1839" i="1"/>
  <c r="F1837" i="1" s="1"/>
  <c r="F1836" i="1" s="1"/>
  <c r="E1837" i="1"/>
  <c r="E1836" i="1" s="1"/>
  <c r="G1839" i="1"/>
  <c r="G1837" i="1" s="1"/>
  <c r="G1836" i="1" s="1"/>
  <c r="I1864" i="1"/>
  <c r="K1864" i="1"/>
  <c r="M1864" i="1"/>
  <c r="O1864" i="1"/>
  <c r="Q1864" i="1"/>
  <c r="S1864" i="1"/>
  <c r="W1864" i="1"/>
  <c r="Y1864" i="1"/>
  <c r="AA1864" i="1"/>
  <c r="AC1864" i="1"/>
  <c r="G1846" i="1"/>
  <c r="F1854" i="1"/>
  <c r="D1854" i="1"/>
  <c r="D1852" i="1" s="1"/>
  <c r="D1851" i="1" s="1"/>
  <c r="D1850" i="1" s="1"/>
  <c r="D1849" i="1" s="1"/>
  <c r="D1848" i="1" s="1"/>
  <c r="D1857" i="1" s="1"/>
  <c r="G1854" i="1"/>
  <c r="B1844" i="1"/>
  <c r="D1844" i="1"/>
  <c r="F1778" i="1"/>
  <c r="F1776" i="1" s="1"/>
  <c r="F1775" i="1" s="1"/>
  <c r="E1776" i="1"/>
  <c r="E1775" i="1" s="1"/>
  <c r="G1815" i="1"/>
  <c r="G1813" i="1" s="1"/>
  <c r="G1812" i="1" s="1"/>
  <c r="L1864" i="1"/>
  <c r="W1866" i="1"/>
  <c r="E1859" i="1"/>
  <c r="C1859" i="1"/>
  <c r="AD1864" i="1"/>
  <c r="U1864" i="1"/>
  <c r="C171" i="1" l="1"/>
  <c r="F1726" i="1"/>
  <c r="F1724" i="1"/>
  <c r="D1231" i="1"/>
  <c r="C1178" i="1"/>
  <c r="G1178" i="1" s="1"/>
  <c r="D1087" i="1"/>
  <c r="D1086" i="1" s="1"/>
  <c r="AB904" i="1"/>
  <c r="X904" i="1"/>
  <c r="P904" i="1"/>
  <c r="L904" i="1"/>
  <c r="F1425" i="1"/>
  <c r="F1424" i="1" s="1"/>
  <c r="B1224" i="1"/>
  <c r="Q1331" i="1"/>
  <c r="C1052" i="1"/>
  <c r="C1051" i="1" s="1"/>
  <c r="C1050" i="1" s="1"/>
  <c r="G1054" i="1"/>
  <c r="D1010" i="1"/>
  <c r="F911" i="1"/>
  <c r="Q967" i="1"/>
  <c r="M967" i="1"/>
  <c r="E871" i="1"/>
  <c r="F892" i="1"/>
  <c r="F891" i="1" s="1"/>
  <c r="F890" i="1" s="1"/>
  <c r="F887" i="1" s="1"/>
  <c r="F886" i="1" s="1"/>
  <c r="C769" i="1"/>
  <c r="Y559" i="1"/>
  <c r="Y694" i="1" s="1"/>
  <c r="U559" i="1"/>
  <c r="E473" i="1"/>
  <c r="E472" i="1" s="1"/>
  <c r="C1702" i="1"/>
  <c r="H1385" i="1"/>
  <c r="Z1842" i="1"/>
  <c r="D869" i="1"/>
  <c r="D868" i="1" s="1"/>
  <c r="P780" i="1"/>
  <c r="P818" i="1" s="1"/>
  <c r="B512" i="1"/>
  <c r="B511" i="1" s="1"/>
  <c r="C488" i="1"/>
  <c r="C487" i="1" s="1"/>
  <c r="G491" i="1"/>
  <c r="G490" i="1" s="1"/>
  <c r="G357" i="1"/>
  <c r="F492" i="1"/>
  <c r="C46" i="1"/>
  <c r="AE177" i="1"/>
  <c r="AE254" i="1" s="1"/>
  <c r="S254" i="1"/>
  <c r="B171" i="1"/>
  <c r="F567" i="1"/>
  <c r="D171" i="1"/>
  <c r="B1112" i="1"/>
  <c r="O415" i="1"/>
  <c r="O553" i="1" s="1"/>
  <c r="F1703" i="1"/>
  <c r="G968" i="1"/>
  <c r="Z694" i="1"/>
  <c r="R694" i="1"/>
  <c r="G476" i="1"/>
  <c r="G475" i="1" s="1"/>
  <c r="Z410" i="1"/>
  <c r="F506" i="1"/>
  <c r="F505" i="1" s="1"/>
  <c r="W904" i="1"/>
  <c r="V415" i="1"/>
  <c r="D1619" i="1"/>
  <c r="D1618" i="1" s="1"/>
  <c r="D1230" i="1"/>
  <c r="G497" i="1"/>
  <c r="G496" i="1" s="1"/>
  <c r="O1385" i="1"/>
  <c r="C345" i="1"/>
  <c r="G1332" i="1"/>
  <c r="Z415" i="1"/>
  <c r="G1080" i="1"/>
  <c r="AA1385" i="1"/>
  <c r="S1385" i="1"/>
  <c r="K1385" i="1"/>
  <c r="V1597" i="1"/>
  <c r="B948" i="1"/>
  <c r="B947" i="1" s="1"/>
  <c r="B933" i="1" s="1"/>
  <c r="B969" i="1"/>
  <c r="Z553" i="1"/>
  <c r="E114" i="1"/>
  <c r="G115" i="1"/>
  <c r="G114" i="1" s="1"/>
  <c r="E466" i="1"/>
  <c r="F467" i="1"/>
  <c r="F466" i="1" s="1"/>
  <c r="E186" i="1"/>
  <c r="G187" i="1"/>
  <c r="G186" i="1" s="1"/>
  <c r="B970" i="1"/>
  <c r="G1757" i="1"/>
  <c r="F1661" i="1"/>
  <c r="G892" i="1"/>
  <c r="G891" i="1" s="1"/>
  <c r="G890" i="1" s="1"/>
  <c r="G887" i="1" s="1"/>
  <c r="G886" i="1" s="1"/>
  <c r="G1661" i="1"/>
  <c r="AB1379" i="1"/>
  <c r="T1379" i="1"/>
  <c r="L1379" i="1"/>
  <c r="F923" i="1"/>
  <c r="F920" i="1" s="1"/>
  <c r="F919" i="1" s="1"/>
  <c r="F1345" i="1"/>
  <c r="AE1230" i="1"/>
  <c r="AE1331" i="1" s="1"/>
  <c r="AA1331" i="1"/>
  <c r="W1331" i="1"/>
  <c r="S1331" i="1"/>
  <c r="K1331" i="1"/>
  <c r="E1100" i="1"/>
  <c r="E1099" i="1" s="1"/>
  <c r="C1029" i="1"/>
  <c r="B973" i="1"/>
  <c r="F973" i="1" s="1"/>
  <c r="AA967" i="1"/>
  <c r="AE769" i="1"/>
  <c r="N559" i="1"/>
  <c r="C598" i="1"/>
  <c r="C559" i="1" s="1"/>
  <c r="G1009" i="1"/>
  <c r="G1007" i="1" s="1"/>
  <c r="D744" i="1"/>
  <c r="Q410" i="1"/>
  <c r="V1652" i="1"/>
  <c r="L1652" i="1"/>
  <c r="AE1379" i="1"/>
  <c r="S1379" i="1"/>
  <c r="C533" i="1"/>
  <c r="E424" i="1"/>
  <c r="G425" i="1"/>
  <c r="G424" i="1" s="1"/>
  <c r="F542" i="1"/>
  <c r="F541" i="1" s="1"/>
  <c r="AC410" i="1"/>
  <c r="M410" i="1"/>
  <c r="C218" i="1"/>
  <c r="C216" i="1" s="1"/>
  <c r="G219" i="1"/>
  <c r="G218" i="1" s="1"/>
  <c r="G216" i="1" s="1"/>
  <c r="B218" i="1"/>
  <c r="B216" i="1" s="1"/>
  <c r="F219" i="1"/>
  <c r="F218" i="1" s="1"/>
  <c r="F216" i="1" s="1"/>
  <c r="G181" i="1"/>
  <c r="G180" i="1" s="1"/>
  <c r="F181" i="1"/>
  <c r="F180" i="1" s="1"/>
  <c r="F174" i="1"/>
  <c r="M904" i="1"/>
  <c r="P933" i="1"/>
  <c r="P910" i="1" s="1"/>
  <c r="P967" i="1" s="1"/>
  <c r="G1105" i="1"/>
  <c r="R410" i="1"/>
  <c r="J410" i="1"/>
  <c r="G372" i="1"/>
  <c r="T254" i="1"/>
  <c r="I1842" i="1"/>
  <c r="J1742" i="1"/>
  <c r="AD1385" i="1"/>
  <c r="Z1385" i="1"/>
  <c r="V1385" i="1"/>
  <c r="N1385" i="1"/>
  <c r="Y1379" i="1"/>
  <c r="B954" i="1"/>
  <c r="B953" i="1" s="1"/>
  <c r="C416" i="1"/>
  <c r="G416" i="1" s="1"/>
  <c r="C332" i="1"/>
  <c r="C331" i="1" s="1"/>
  <c r="U1385" i="1"/>
  <c r="N769" i="1"/>
  <c r="AB415" i="1"/>
  <c r="T415" i="1"/>
  <c r="L415" i="1"/>
  <c r="L553" i="1" s="1"/>
  <c r="C240" i="1"/>
  <c r="C239" i="1" s="1"/>
  <c r="F54" i="1"/>
  <c r="F53" i="1" s="1"/>
  <c r="B46" i="1"/>
  <c r="C8" i="1"/>
  <c r="G173" i="1"/>
  <c r="W254" i="1"/>
  <c r="C948" i="1"/>
  <c r="C947" i="1" s="1"/>
  <c r="C933" i="1" s="1"/>
  <c r="C969" i="1"/>
  <c r="G969" i="1" s="1"/>
  <c r="B458" i="1"/>
  <c r="F1660" i="1"/>
  <c r="X1001" i="1"/>
  <c r="P1001" i="1"/>
  <c r="AG1001" i="1" s="1"/>
  <c r="I967" i="1"/>
  <c r="F1419" i="1"/>
  <c r="F1418" i="1" s="1"/>
  <c r="F770" i="1"/>
  <c r="C869" i="1"/>
  <c r="C868" i="1" s="1"/>
  <c r="C904" i="1" s="1"/>
  <c r="I904" i="1"/>
  <c r="E823" i="1"/>
  <c r="G824" i="1"/>
  <c r="G823" i="1" s="1"/>
  <c r="G1010" i="1"/>
  <c r="G308" i="1"/>
  <c r="H1331" i="1"/>
  <c r="AE1863" i="1"/>
  <c r="T1331" i="1"/>
  <c r="E701" i="1"/>
  <c r="F702" i="1"/>
  <c r="F701" i="1" s="1"/>
  <c r="Y1385" i="1"/>
  <c r="O904" i="1"/>
  <c r="G1703" i="1"/>
  <c r="G1413" i="1"/>
  <c r="G1412" i="1" s="1"/>
  <c r="AD1379" i="1"/>
  <c r="W1379" i="1"/>
  <c r="AC1385" i="1"/>
  <c r="N415" i="1"/>
  <c r="N553" i="1" s="1"/>
  <c r="R415" i="1"/>
  <c r="R553" i="1" s="1"/>
  <c r="F852" i="1"/>
  <c r="N781" i="1"/>
  <c r="N780" i="1" s="1"/>
  <c r="N818" i="1" s="1"/>
  <c r="H781" i="1"/>
  <c r="H780" i="1" s="1"/>
  <c r="H818" i="1" s="1"/>
  <c r="C1065" i="1"/>
  <c r="G1065" i="1" s="1"/>
  <c r="G1066" i="1"/>
  <c r="C178" i="1"/>
  <c r="F1704" i="1"/>
  <c r="Z1868" i="1"/>
  <c r="R1868" i="1"/>
  <c r="AB1842" i="1"/>
  <c r="T1842" i="1"/>
  <c r="L1842" i="1"/>
  <c r="G1724" i="1"/>
  <c r="G1704" i="1"/>
  <c r="AG1598" i="1"/>
  <c r="C1164" i="1"/>
  <c r="C1163" i="1" s="1"/>
  <c r="C1112" i="1" s="1"/>
  <c r="D1108" i="1"/>
  <c r="T967" i="1"/>
  <c r="Z904" i="1"/>
  <c r="R904" i="1"/>
  <c r="N904" i="1"/>
  <c r="J904" i="1"/>
  <c r="E781" i="1"/>
  <c r="E1641" i="1"/>
  <c r="G1641" i="1" s="1"/>
  <c r="G1640" i="1" s="1"/>
  <c r="G1639" i="1" s="1"/>
  <c r="G1638" i="1" s="1"/>
  <c r="F1413" i="1"/>
  <c r="F1412" i="1" s="1"/>
  <c r="G1081" i="1"/>
  <c r="B1023" i="1"/>
  <c r="AC910" i="1"/>
  <c r="AC967" i="1" s="1"/>
  <c r="G1017" i="1"/>
  <c r="G1015" i="1" s="1"/>
  <c r="F602" i="1"/>
  <c r="G528" i="1"/>
  <c r="G527" i="1" s="1"/>
  <c r="AA559" i="1"/>
  <c r="AA694" i="1" s="1"/>
  <c r="W559" i="1"/>
  <c r="W694" i="1" s="1"/>
  <c r="G377" i="1"/>
  <c r="G362" i="1"/>
  <c r="G345" i="1" s="1"/>
  <c r="G276" i="1"/>
  <c r="G199" i="1"/>
  <c r="G198" i="1" s="1"/>
  <c r="G48" i="1"/>
  <c r="G47" i="1" s="1"/>
  <c r="F243" i="1"/>
  <c r="F242" i="1" s="1"/>
  <c r="G129" i="1"/>
  <c r="G128" i="1" s="1"/>
  <c r="R1742" i="1"/>
  <c r="Z1379" i="1"/>
  <c r="R1379" i="1"/>
  <c r="AB1331" i="1"/>
  <c r="D910" i="1"/>
  <c r="D967" i="1" s="1"/>
  <c r="E416" i="1"/>
  <c r="G419" i="1"/>
  <c r="G418" i="1" s="1"/>
  <c r="B332" i="1"/>
  <c r="B331" i="1" s="1"/>
  <c r="P559" i="1"/>
  <c r="P694" i="1" s="1"/>
  <c r="AB559" i="1"/>
  <c r="X559" i="1"/>
  <c r="T559" i="1"/>
  <c r="T694" i="1" s="1"/>
  <c r="Y254" i="1"/>
  <c r="Q254" i="1"/>
  <c r="I254" i="1"/>
  <c r="Z910" i="1"/>
  <c r="Z967" i="1" s="1"/>
  <c r="R910" i="1"/>
  <c r="R967" i="1" s="1"/>
  <c r="H910" i="1"/>
  <c r="H967" i="1" s="1"/>
  <c r="F600" i="1"/>
  <c r="F599" i="1" s="1"/>
  <c r="C430" i="1"/>
  <c r="N503" i="1"/>
  <c r="N502" i="1" s="1"/>
  <c r="J1385" i="1"/>
  <c r="C1379" i="1"/>
  <c r="V1379" i="1"/>
  <c r="J1379" i="1"/>
  <c r="AC1379" i="1"/>
  <c r="I1379" i="1"/>
  <c r="F1086" i="1"/>
  <c r="V910" i="1"/>
  <c r="V967" i="1" s="1"/>
  <c r="K780" i="1"/>
  <c r="K818" i="1" s="1"/>
  <c r="AD780" i="1"/>
  <c r="AD818" i="1" s="1"/>
  <c r="W769" i="1"/>
  <c r="F357" i="1"/>
  <c r="F1395" i="1"/>
  <c r="F1394" i="1" s="1"/>
  <c r="J910" i="1"/>
  <c r="J967" i="1" s="1"/>
  <c r="X780" i="1"/>
  <c r="X818" i="1" s="1"/>
  <c r="O769" i="1"/>
  <c r="AD254" i="1"/>
  <c r="Z254" i="1"/>
  <c r="V254" i="1"/>
  <c r="R254" i="1"/>
  <c r="N254" i="1"/>
  <c r="J254" i="1"/>
  <c r="AG254" i="1" s="1"/>
  <c r="D178" i="1"/>
  <c r="D177" i="1" s="1"/>
  <c r="AD7" i="1"/>
  <c r="AD171" i="1" s="1"/>
  <c r="V7" i="1"/>
  <c r="V171" i="1" s="1"/>
  <c r="R7" i="1"/>
  <c r="R171" i="1" s="1"/>
  <c r="N7" i="1"/>
  <c r="N171" i="1" s="1"/>
  <c r="J7" i="1"/>
  <c r="J171" i="1" s="1"/>
  <c r="D46" i="1"/>
  <c r="C1386" i="1"/>
  <c r="F821" i="1"/>
  <c r="W410" i="1"/>
  <c r="S410" i="1"/>
  <c r="F308" i="1"/>
  <c r="AC7" i="1"/>
  <c r="AC171" i="1" s="1"/>
  <c r="Y7" i="1"/>
  <c r="Y171" i="1" s="1"/>
  <c r="U7" i="1"/>
  <c r="U171" i="1" s="1"/>
  <c r="M7" i="1"/>
  <c r="M171" i="1" s="1"/>
  <c r="I7" i="1"/>
  <c r="I171" i="1" s="1"/>
  <c r="L559" i="1"/>
  <c r="L694" i="1" s="1"/>
  <c r="O254" i="1"/>
  <c r="K254" i="1"/>
  <c r="AD910" i="1"/>
  <c r="AD967" i="1" s="1"/>
  <c r="N910" i="1"/>
  <c r="AC415" i="1"/>
  <c r="AC553" i="1" s="1"/>
  <c r="U415" i="1"/>
  <c r="M415" i="1"/>
  <c r="M553" i="1" s="1"/>
  <c r="K904" i="1"/>
  <c r="K415" i="1"/>
  <c r="K553" i="1" s="1"/>
  <c r="AB910" i="1"/>
  <c r="AB967" i="1" s="1"/>
  <c r="G1172" i="1"/>
  <c r="G1171" i="1" s="1"/>
  <c r="F782" i="1"/>
  <c r="F781" i="1" s="1"/>
  <c r="N694" i="1"/>
  <c r="G990" i="1"/>
  <c r="G821" i="1"/>
  <c r="G770" i="1"/>
  <c r="B269" i="1"/>
  <c r="D306" i="1"/>
  <c r="F425" i="1"/>
  <c r="F424" i="1" s="1"/>
  <c r="R1842" i="1"/>
  <c r="R1331" i="1"/>
  <c r="C1647" i="1"/>
  <c r="G1647" i="1" s="1"/>
  <c r="J780" i="1"/>
  <c r="J818" i="1" s="1"/>
  <c r="R780" i="1"/>
  <c r="R818" i="1" s="1"/>
  <c r="T769" i="1"/>
  <c r="G1425" i="1"/>
  <c r="G1424" i="1" s="1"/>
  <c r="G482" i="1"/>
  <c r="G481" i="1" s="1"/>
  <c r="O1652" i="1"/>
  <c r="O1742" i="1" s="1"/>
  <c r="Q7" i="1"/>
  <c r="Q171" i="1" s="1"/>
  <c r="AG1224" i="1"/>
  <c r="E745" i="1"/>
  <c r="G746" i="1"/>
  <c r="F746" i="1"/>
  <c r="F745" i="1" s="1"/>
  <c r="AE344" i="1"/>
  <c r="AE410" i="1" s="1"/>
  <c r="B345" i="1"/>
  <c r="T1385" i="1"/>
  <c r="K1379" i="1"/>
  <c r="F1619" i="1"/>
  <c r="F1618" i="1" s="1"/>
  <c r="D1865" i="1"/>
  <c r="AD769" i="1"/>
  <c r="C312" i="1"/>
  <c r="B240" i="1"/>
  <c r="B239" i="1" s="1"/>
  <c r="G745" i="1"/>
  <c r="AB1864" i="1"/>
  <c r="AB1868" i="1" s="1"/>
  <c r="F173" i="1"/>
  <c r="F1674" i="1"/>
  <c r="F1673" i="1" s="1"/>
  <c r="AA904" i="1"/>
  <c r="B1702" i="1"/>
  <c r="U904" i="1"/>
  <c r="B8" i="1"/>
  <c r="AC694" i="1"/>
  <c r="B7" i="1"/>
  <c r="D1842" i="1"/>
  <c r="AH1646" i="1"/>
  <c r="C306" i="1"/>
  <c r="C1729" i="1"/>
  <c r="AD1597" i="1"/>
  <c r="N1597" i="1"/>
  <c r="AA1597" i="1"/>
  <c r="K1597" i="1"/>
  <c r="P1864" i="1"/>
  <c r="P1868" i="1" s="1"/>
  <c r="E1762" i="1"/>
  <c r="G1762" i="1" s="1"/>
  <c r="AC1842" i="1"/>
  <c r="E1672" i="1"/>
  <c r="AD1842" i="1"/>
  <c r="N1842" i="1"/>
  <c r="G1737" i="1"/>
  <c r="G1620" i="1"/>
  <c r="C1179" i="1"/>
  <c r="G1179" i="1" s="1"/>
  <c r="L1865" i="1"/>
  <c r="E798" i="1"/>
  <c r="F798" i="1" s="1"/>
  <c r="E1648" i="1"/>
  <c r="E1646" i="1" s="1"/>
  <c r="G1174" i="1"/>
  <c r="B1050" i="1"/>
  <c r="B1029" i="1" s="1"/>
  <c r="G520" i="1"/>
  <c r="G519" i="1" s="1"/>
  <c r="G702" i="1"/>
  <c r="G701" i="1" s="1"/>
  <c r="S694" i="1"/>
  <c r="AD410" i="1"/>
  <c r="V410" i="1"/>
  <c r="N410" i="1"/>
  <c r="D254" i="1"/>
  <c r="X694" i="1"/>
  <c r="G467" i="1"/>
  <c r="G466" i="1" s="1"/>
  <c r="C307" i="1"/>
  <c r="E178" i="1"/>
  <c r="E177" i="1" s="1"/>
  <c r="F115" i="1"/>
  <c r="F114" i="1" s="1"/>
  <c r="G54" i="1"/>
  <c r="G53" i="1" s="1"/>
  <c r="AA1652" i="1"/>
  <c r="AA1742" i="1" s="1"/>
  <c r="S1652" i="1"/>
  <c r="S1742" i="1" s="1"/>
  <c r="M1652" i="1"/>
  <c r="M1742" i="1" s="1"/>
  <c r="Z1652" i="1"/>
  <c r="Z1742" i="1" s="1"/>
  <c r="V1742" i="1"/>
  <c r="P1652" i="1"/>
  <c r="P1742" i="1" s="1"/>
  <c r="L1742" i="1"/>
  <c r="H1652" i="1"/>
  <c r="H1742" i="1" s="1"/>
  <c r="G1674" i="1"/>
  <c r="G1673" i="1" s="1"/>
  <c r="X1597" i="1"/>
  <c r="T1597" i="1"/>
  <c r="H1597" i="1"/>
  <c r="AD1331" i="1"/>
  <c r="Z1331" i="1"/>
  <c r="V1331" i="1"/>
  <c r="N1331" i="1"/>
  <c r="J1331" i="1"/>
  <c r="Q780" i="1"/>
  <c r="Q818" i="1" s="1"/>
  <c r="I780" i="1"/>
  <c r="G522" i="1"/>
  <c r="F512" i="1"/>
  <c r="F511" i="1" s="1"/>
  <c r="C503" i="1"/>
  <c r="C502" i="1" s="1"/>
  <c r="B503" i="1"/>
  <c r="B502" i="1" s="1"/>
  <c r="C444" i="1"/>
  <c r="F347" i="1"/>
  <c r="AC1597" i="1"/>
  <c r="W1597" i="1"/>
  <c r="S1597" i="1"/>
  <c r="M1597" i="1"/>
  <c r="B1866" i="1"/>
  <c r="U553" i="1"/>
  <c r="K1652" i="1"/>
  <c r="K1742" i="1" s="1"/>
  <c r="AD559" i="1"/>
  <c r="AD694" i="1" s="1"/>
  <c r="N1864" i="1"/>
  <c r="Y415" i="1"/>
  <c r="Y553" i="1" s="1"/>
  <c r="Q415" i="1"/>
  <c r="Q553" i="1" s="1"/>
  <c r="F352" i="1"/>
  <c r="D1709" i="1"/>
  <c r="D1702" i="1" s="1"/>
  <c r="I1597" i="1"/>
  <c r="B1177" i="1"/>
  <c r="G1086" i="1"/>
  <c r="AE415" i="1"/>
  <c r="AE553" i="1" s="1"/>
  <c r="W415" i="1"/>
  <c r="W553" i="1" s="1"/>
  <c r="AB410" i="1"/>
  <c r="X410" i="1"/>
  <c r="T410" i="1"/>
  <c r="P410" i="1"/>
  <c r="L410" i="1"/>
  <c r="H410" i="1"/>
  <c r="G278" i="1"/>
  <c r="F1332" i="1"/>
  <c r="Q904" i="1"/>
  <c r="G1345" i="1"/>
  <c r="U1842" i="1"/>
  <c r="G1619" i="1"/>
  <c r="G1618" i="1" s="1"/>
  <c r="O1597" i="1"/>
  <c r="Y1597" i="1"/>
  <c r="Z1597" i="1"/>
  <c r="R1597" i="1"/>
  <c r="J1597" i="1"/>
  <c r="AE904" i="1"/>
  <c r="L780" i="1"/>
  <c r="L818" i="1" s="1"/>
  <c r="AA415" i="1"/>
  <c r="S415" i="1"/>
  <c r="S553" i="1" s="1"/>
  <c r="M769" i="1"/>
  <c r="V1868" i="1"/>
  <c r="F969" i="1"/>
  <c r="X967" i="1"/>
  <c r="J1868" i="1"/>
  <c r="U1524" i="1"/>
  <c r="U1597" i="1"/>
  <c r="M1842" i="1"/>
  <c r="E71" i="1"/>
  <c r="F71" i="1" s="1"/>
  <c r="W1652" i="1"/>
  <c r="W1742" i="1" s="1"/>
  <c r="T553" i="1"/>
  <c r="I553" i="1"/>
  <c r="Q769" i="1"/>
  <c r="E1805" i="1"/>
  <c r="F1805" i="1" s="1"/>
  <c r="B1748" i="1"/>
  <c r="B1842" i="1" s="1"/>
  <c r="G1709" i="1"/>
  <c r="F1686" i="1"/>
  <c r="F1685" i="1" s="1"/>
  <c r="T1863" i="1"/>
  <c r="T1868" i="1" s="1"/>
  <c r="AE1842" i="1"/>
  <c r="O1842" i="1"/>
  <c r="K1842" i="1"/>
  <c r="F1751" i="1"/>
  <c r="E1618" i="1"/>
  <c r="B1672" i="1"/>
  <c r="V1842" i="1"/>
  <c r="G1686" i="1"/>
  <c r="G1685" i="1" s="1"/>
  <c r="F1680" i="1"/>
  <c r="F1679" i="1" s="1"/>
  <c r="G1680" i="1"/>
  <c r="G1679" i="1" s="1"/>
  <c r="D1331" i="1"/>
  <c r="G1303" i="1"/>
  <c r="G1302" i="1" s="1"/>
  <c r="G1283" i="1" s="1"/>
  <c r="F1087" i="1"/>
  <c r="F1081" i="1"/>
  <c r="F996" i="1"/>
  <c r="E973" i="1"/>
  <c r="G973" i="1" s="1"/>
  <c r="AD904" i="1"/>
  <c r="V904" i="1"/>
  <c r="G800" i="1"/>
  <c r="G799" i="1" s="1"/>
  <c r="G1643" i="1"/>
  <c r="Q1597" i="1"/>
  <c r="E1199" i="1"/>
  <c r="G1199" i="1" s="1"/>
  <c r="X1385" i="1"/>
  <c r="AC1331" i="1"/>
  <c r="Y1331" i="1"/>
  <c r="U1331" i="1"/>
  <c r="M1331" i="1"/>
  <c r="C1230" i="1"/>
  <c r="C1331" i="1" s="1"/>
  <c r="AC1071" i="1"/>
  <c r="W1071" i="1"/>
  <c r="S1071" i="1"/>
  <c r="Q1071" i="1"/>
  <c r="M1071" i="1"/>
  <c r="F1092" i="1"/>
  <c r="G1087" i="1"/>
  <c r="B1073" i="1"/>
  <c r="B1071" i="1" s="1"/>
  <c r="C1865" i="1"/>
  <c r="G1865" i="1" s="1"/>
  <c r="N967" i="1"/>
  <c r="F1172" i="1"/>
  <c r="F1171" i="1" s="1"/>
  <c r="Y910" i="1"/>
  <c r="Y967" i="1" s="1"/>
  <c r="E611" i="1"/>
  <c r="G512" i="1"/>
  <c r="G511" i="1" s="1"/>
  <c r="G506" i="1"/>
  <c r="G505" i="1" s="1"/>
  <c r="E987" i="1"/>
  <c r="G987" i="1" s="1"/>
  <c r="D769" i="1"/>
  <c r="AA769" i="1"/>
  <c r="F647" i="1"/>
  <c r="G542" i="1"/>
  <c r="G541" i="1" s="1"/>
  <c r="AB502" i="1"/>
  <c r="AB553" i="1" s="1"/>
  <c r="AE559" i="1"/>
  <c r="AE694" i="1" s="1"/>
  <c r="O559" i="1"/>
  <c r="O694" i="1" s="1"/>
  <c r="K559" i="1"/>
  <c r="K694" i="1" s="1"/>
  <c r="F482" i="1"/>
  <c r="F481" i="1" s="1"/>
  <c r="F476" i="1"/>
  <c r="F475" i="1" s="1"/>
  <c r="B416" i="1"/>
  <c r="G193" i="1"/>
  <c r="G192" i="1" s="1"/>
  <c r="G123" i="1"/>
  <c r="G122" i="1" s="1"/>
  <c r="G60" i="1"/>
  <c r="G59" i="1" s="1"/>
  <c r="E121" i="1"/>
  <c r="G121" i="1" s="1"/>
  <c r="G79" i="1"/>
  <c r="G78" i="1" s="1"/>
  <c r="F123" i="1"/>
  <c r="F122" i="1" s="1"/>
  <c r="F60" i="1"/>
  <c r="F59" i="1" s="1"/>
  <c r="E46" i="1"/>
  <c r="AC1652" i="1"/>
  <c r="AC1742" i="1" s="1"/>
  <c r="Y1652" i="1"/>
  <c r="Y1742" i="1" s="1"/>
  <c r="U1652" i="1"/>
  <c r="U1742" i="1" s="1"/>
  <c r="Q1652" i="1"/>
  <c r="Q1742" i="1" s="1"/>
  <c r="I1742" i="1"/>
  <c r="AD1652" i="1"/>
  <c r="AD1742" i="1" s="1"/>
  <c r="X1652" i="1"/>
  <c r="X1742" i="1" s="1"/>
  <c r="N1652" i="1"/>
  <c r="N1742" i="1" s="1"/>
  <c r="C1672" i="1"/>
  <c r="C1646" i="1"/>
  <c r="G1646" i="1" s="1"/>
  <c r="E1474" i="1"/>
  <c r="F1474" i="1" s="1"/>
  <c r="D1425" i="1"/>
  <c r="D1424" i="1" s="1"/>
  <c r="D1419" i="1"/>
  <c r="D1418" i="1" s="1"/>
  <c r="D1413" i="1"/>
  <c r="D1412" i="1" s="1"/>
  <c r="E1333" i="1"/>
  <c r="K967" i="1"/>
  <c r="M780" i="1"/>
  <c r="M818" i="1" s="1"/>
  <c r="AB780" i="1"/>
  <c r="AB818" i="1" s="1"/>
  <c r="H769" i="1"/>
  <c r="D482" i="1"/>
  <c r="D481" i="1" s="1"/>
  <c r="D473" i="1" s="1"/>
  <c r="D472" i="1" s="1"/>
  <c r="C458" i="1"/>
  <c r="G1419" i="1"/>
  <c r="G1418" i="1" s="1"/>
  <c r="F1280" i="1"/>
  <c r="F1278" i="1" s="1"/>
  <c r="F1277" i="1" s="1"/>
  <c r="F1276" i="1" s="1"/>
  <c r="F520" i="1"/>
  <c r="F519" i="1" s="1"/>
  <c r="X415" i="1"/>
  <c r="X553" i="1" s="1"/>
  <c r="P415" i="1"/>
  <c r="P553" i="1" s="1"/>
  <c r="H415" i="1"/>
  <c r="H553" i="1" s="1"/>
  <c r="D410" i="1"/>
  <c r="C71" i="1"/>
  <c r="D71" i="1"/>
  <c r="AB7" i="1"/>
  <c r="AB171" i="1" s="1"/>
  <c r="X7" i="1"/>
  <c r="X171" i="1" s="1"/>
  <c r="T7" i="1"/>
  <c r="T171" i="1" s="1"/>
  <c r="P7" i="1"/>
  <c r="P171" i="1" s="1"/>
  <c r="L7" i="1"/>
  <c r="L171" i="1" s="1"/>
  <c r="H7" i="1"/>
  <c r="H171" i="1" s="1"/>
  <c r="I769" i="1"/>
  <c r="AA553" i="1"/>
  <c r="B473" i="1"/>
  <c r="B472" i="1" s="1"/>
  <c r="AE7" i="1"/>
  <c r="AE171" i="1" s="1"/>
  <c r="AA7" i="1"/>
  <c r="AA171" i="1" s="1"/>
  <c r="W7" i="1"/>
  <c r="W171" i="1" s="1"/>
  <c r="S7" i="1"/>
  <c r="S171" i="1" s="1"/>
  <c r="O7" i="1"/>
  <c r="O171" i="1" s="1"/>
  <c r="K7" i="1"/>
  <c r="K171" i="1" s="1"/>
  <c r="M254" i="1"/>
  <c r="AC769" i="1"/>
  <c r="G561" i="1"/>
  <c r="E560" i="1"/>
  <c r="G560" i="1" s="1"/>
  <c r="F1565" i="1"/>
  <c r="E1564" i="1"/>
  <c r="F1564" i="1" s="1"/>
  <c r="W1842" i="1"/>
  <c r="S1842" i="1"/>
  <c r="B1653" i="1"/>
  <c r="B1652" i="1" s="1"/>
  <c r="B1742" i="1" s="1"/>
  <c r="U910" i="1"/>
  <c r="U967" i="1" s="1"/>
  <c r="D694" i="1"/>
  <c r="U694" i="1"/>
  <c r="B532" i="1"/>
  <c r="AB1652" i="1"/>
  <c r="AB1742" i="1" s="1"/>
  <c r="T1652" i="1"/>
  <c r="T1742" i="1" s="1"/>
  <c r="AG1646" i="1"/>
  <c r="G1519" i="1"/>
  <c r="G1518" i="1" s="1"/>
  <c r="C1518" i="1"/>
  <c r="G1507" i="1"/>
  <c r="G1506" i="1" s="1"/>
  <c r="C1506" i="1"/>
  <c r="G1495" i="1"/>
  <c r="G1494" i="1" s="1"/>
  <c r="C1494" i="1"/>
  <c r="G1483" i="1"/>
  <c r="G1482" i="1" s="1"/>
  <c r="C1482" i="1"/>
  <c r="L769" i="1"/>
  <c r="AB694" i="1"/>
  <c r="E532" i="1"/>
  <c r="G1533" i="1"/>
  <c r="C1532" i="1"/>
  <c r="G1532" i="1" s="1"/>
  <c r="F1532" i="1"/>
  <c r="G1395" i="1"/>
  <c r="G1394" i="1" s="1"/>
  <c r="E1394" i="1"/>
  <c r="G1311" i="1"/>
  <c r="G1310" i="1" s="1"/>
  <c r="E1310" i="1"/>
  <c r="E1309" i="1" s="1"/>
  <c r="D1018" i="1"/>
  <c r="D1017" i="1"/>
  <c r="D1015" i="1" s="1"/>
  <c r="D1023" i="1" s="1"/>
  <c r="G982" i="1"/>
  <c r="G981" i="1"/>
  <c r="E1052" i="1"/>
  <c r="E1051" i="1" s="1"/>
  <c r="E1050" i="1" s="1"/>
  <c r="Z769" i="1"/>
  <c r="R769" i="1"/>
  <c r="D904" i="1"/>
  <c r="G813" i="1"/>
  <c r="F813" i="1"/>
  <c r="G1401" i="1"/>
  <c r="G1400" i="1" s="1"/>
  <c r="E1400" i="1"/>
  <c r="D1389" i="1"/>
  <c r="D1388" i="1" s="1"/>
  <c r="E1234" i="1"/>
  <c r="E1233" i="1" s="1"/>
  <c r="E1231" i="1" s="1"/>
  <c r="E1230" i="1" s="1"/>
  <c r="I1233" i="1"/>
  <c r="I1231" i="1" s="1"/>
  <c r="I1230" i="1" s="1"/>
  <c r="I1331" i="1" s="1"/>
  <c r="S904" i="1"/>
  <c r="U769" i="1"/>
  <c r="F521" i="1"/>
  <c r="D520" i="1"/>
  <c r="D519" i="1" s="1"/>
  <c r="D517" i="1" s="1"/>
  <c r="D502" i="1" s="1"/>
  <c r="G257" i="1"/>
  <c r="F257" i="1"/>
  <c r="B121" i="1"/>
  <c r="B120" i="1" s="1"/>
  <c r="F48" i="1"/>
  <c r="F47" i="1" s="1"/>
  <c r="G775" i="1"/>
  <c r="E774" i="1"/>
  <c r="G774" i="1" s="1"/>
  <c r="AA254" i="1"/>
  <c r="F97" i="1"/>
  <c r="F96" i="1" s="1"/>
  <c r="AA1842" i="1"/>
  <c r="G1077" i="1"/>
  <c r="B1865" i="1"/>
  <c r="F1865" i="1" s="1"/>
  <c r="C1750" i="1"/>
  <c r="C1748" i="1" s="1"/>
  <c r="C1842" i="1" s="1"/>
  <c r="G1751" i="1"/>
  <c r="Q1842" i="1"/>
  <c r="G1607" i="1"/>
  <c r="G1606" i="1" s="1"/>
  <c r="C1606" i="1"/>
  <c r="C1604" i="1" s="1"/>
  <c r="C1603" i="1" s="1"/>
  <c r="P1597" i="1"/>
  <c r="P1385" i="1"/>
  <c r="F1525" i="1"/>
  <c r="E1524" i="1"/>
  <c r="F1524" i="1" s="1"/>
  <c r="AG1177" i="1"/>
  <c r="F1017" i="1"/>
  <c r="F1015" i="1" s="1"/>
  <c r="F1018" i="1"/>
  <c r="J694" i="1"/>
  <c r="C532" i="1"/>
  <c r="G1655" i="1"/>
  <c r="C1654" i="1"/>
  <c r="G1654" i="1" s="1"/>
  <c r="G1463" i="1"/>
  <c r="G1462" i="1" s="1"/>
  <c r="C1462" i="1"/>
  <c r="G1451" i="1"/>
  <c r="G1450" i="1" s="1"/>
  <c r="C1450" i="1"/>
  <c r="C1448" i="1" s="1"/>
  <c r="E1448" i="1"/>
  <c r="G1407" i="1"/>
  <c r="G1406" i="1" s="1"/>
  <c r="E1406" i="1"/>
  <c r="D1395" i="1"/>
  <c r="D1394" i="1" s="1"/>
  <c r="V769" i="1"/>
  <c r="F528" i="1"/>
  <c r="F522" i="1"/>
  <c r="AD553" i="1"/>
  <c r="V553" i="1"/>
  <c r="J553" i="1"/>
  <c r="G1579" i="1"/>
  <c r="G1578" i="1" s="1"/>
  <c r="C1578" i="1"/>
  <c r="G1567" i="1"/>
  <c r="G1566" i="1" s="1"/>
  <c r="C1566" i="1"/>
  <c r="G1437" i="1"/>
  <c r="G1436" i="1" s="1"/>
  <c r="E1436" i="1"/>
  <c r="D1401" i="1"/>
  <c r="D1400" i="1" s="1"/>
  <c r="G1389" i="1"/>
  <c r="G1388" i="1" s="1"/>
  <c r="E1388" i="1"/>
  <c r="S769" i="1"/>
  <c r="F326" i="1"/>
  <c r="E325" i="1"/>
  <c r="F135" i="1"/>
  <c r="F134" i="1" s="1"/>
  <c r="D121" i="1"/>
  <c r="D120" i="1" s="1"/>
  <c r="F205" i="1"/>
  <c r="F204" i="1" s="1"/>
  <c r="AC254" i="1"/>
  <c r="U254" i="1"/>
  <c r="F1762" i="1"/>
  <c r="G1805" i="1"/>
  <c r="G752" i="1"/>
  <c r="E751" i="1"/>
  <c r="F752" i="1"/>
  <c r="G1859" i="1"/>
  <c r="F1859" i="1"/>
  <c r="G1731" i="1"/>
  <c r="E1730" i="1"/>
  <c r="F1731" i="1"/>
  <c r="E1691" i="1"/>
  <c r="D1697" i="1"/>
  <c r="F1697" i="1"/>
  <c r="D1672" i="1"/>
  <c r="AD1868" i="1"/>
  <c r="F1857" i="1"/>
  <c r="G1857" i="1"/>
  <c r="F1756" i="1"/>
  <c r="G1756" i="1"/>
  <c r="F1757" i="1"/>
  <c r="F1750" i="1"/>
  <c r="E1748" i="1"/>
  <c r="AC1868" i="1"/>
  <c r="W1868" i="1"/>
  <c r="S1868" i="1"/>
  <c r="O1868" i="1"/>
  <c r="K1868" i="1"/>
  <c r="D1604" i="1"/>
  <c r="D1603" i="1" s="1"/>
  <c r="F1599" i="1"/>
  <c r="D1599" i="1"/>
  <c r="G1599" i="1"/>
  <c r="G1723" i="1"/>
  <c r="G1722" i="1" s="1"/>
  <c r="E1722" i="1"/>
  <c r="F1723" i="1"/>
  <c r="F1722" i="1" s="1"/>
  <c r="I1868" i="1"/>
  <c r="G1226" i="1"/>
  <c r="F1226" i="1"/>
  <c r="E1224" i="1"/>
  <c r="F1108" i="1"/>
  <c r="D1081" i="1"/>
  <c r="D1080" i="1" s="1"/>
  <c r="D1073" i="1" s="1"/>
  <c r="D1071" i="1" s="1"/>
  <c r="G1075" i="1"/>
  <c r="E1074" i="1"/>
  <c r="E1073" i="1" s="1"/>
  <c r="F1075" i="1"/>
  <c r="F995" i="1"/>
  <c r="F1641" i="1"/>
  <c r="F1640" i="1" s="1"/>
  <c r="F1639" i="1" s="1"/>
  <c r="F1638" i="1" s="1"/>
  <c r="E1640" i="1"/>
  <c r="E1639" i="1" s="1"/>
  <c r="E1638" i="1" s="1"/>
  <c r="G1648" i="1"/>
  <c r="G1444" i="1"/>
  <c r="E1443" i="1"/>
  <c r="F1444" i="1"/>
  <c r="E1598" i="1"/>
  <c r="D1444" i="1"/>
  <c r="G1368" i="1"/>
  <c r="G1367" i="1" s="1"/>
  <c r="E1367" i="1"/>
  <c r="E1359" i="1" s="1"/>
  <c r="F1368" i="1"/>
  <c r="F1367" i="1" s="1"/>
  <c r="D1172" i="1"/>
  <c r="D1171" i="1" s="1"/>
  <c r="D1169" i="1" s="1"/>
  <c r="D1179" i="1"/>
  <c r="D1177" i="1" s="1"/>
  <c r="F1179" i="1"/>
  <c r="AG1071" i="1"/>
  <c r="C1100" i="1"/>
  <c r="C1099" i="1" s="1"/>
  <c r="G1101" i="1"/>
  <c r="B1001" i="1"/>
  <c r="F1001" i="1" s="1"/>
  <c r="G948" i="1"/>
  <c r="G947" i="1" s="1"/>
  <c r="E947" i="1"/>
  <c r="F950" i="1"/>
  <c r="F936" i="1"/>
  <c r="F935" i="1" s="1"/>
  <c r="G936" i="1"/>
  <c r="G935" i="1" s="1"/>
  <c r="E935" i="1"/>
  <c r="G923" i="1"/>
  <c r="G920" i="1" s="1"/>
  <c r="G919" i="1" s="1"/>
  <c r="C920" i="1"/>
  <c r="C919" i="1" s="1"/>
  <c r="C911" i="1" s="1"/>
  <c r="C910" i="1" s="1"/>
  <c r="C967" i="1" s="1"/>
  <c r="B910" i="1"/>
  <c r="B967" i="1" s="1"/>
  <c r="F1169" i="1"/>
  <c r="G1169" i="1"/>
  <c r="F851" i="1"/>
  <c r="E850" i="1"/>
  <c r="G851" i="1"/>
  <c r="G771" i="1"/>
  <c r="F771" i="1"/>
  <c r="G602" i="1"/>
  <c r="G535" i="1"/>
  <c r="G533" i="1"/>
  <c r="E503" i="1"/>
  <c r="B1379" i="1"/>
  <c r="F1009" i="1"/>
  <c r="F1007" i="1" s="1"/>
  <c r="G1001" i="1"/>
  <c r="G877" i="1"/>
  <c r="F877" i="1"/>
  <c r="E876" i="1"/>
  <c r="B838" i="1"/>
  <c r="F838" i="1" s="1"/>
  <c r="F839" i="1"/>
  <c r="B779" i="1"/>
  <c r="B820" i="1" s="1"/>
  <c r="F820" i="1" s="1"/>
  <c r="B775" i="1"/>
  <c r="B757" i="1"/>
  <c r="F758" i="1"/>
  <c r="F732" i="1"/>
  <c r="F683" i="1"/>
  <c r="G683" i="1"/>
  <c r="G682" i="1" s="1"/>
  <c r="E682" i="1"/>
  <c r="C625" i="1"/>
  <c r="F608" i="1"/>
  <c r="F593" i="1"/>
  <c r="F592" i="1" s="1"/>
  <c r="G593" i="1"/>
  <c r="G592" i="1" s="1"/>
  <c r="E592" i="1"/>
  <c r="E585" i="1" s="1"/>
  <c r="G568" i="1"/>
  <c r="F568" i="1"/>
  <c r="B561" i="1"/>
  <c r="F562" i="1"/>
  <c r="G525" i="1"/>
  <c r="G488" i="1"/>
  <c r="G487" i="1" s="1"/>
  <c r="E487" i="1"/>
  <c r="Y1868" i="1"/>
  <c r="F405" i="1"/>
  <c r="F404" i="1" s="1"/>
  <c r="F535" i="1"/>
  <c r="F533" i="1"/>
  <c r="D532" i="1"/>
  <c r="G473" i="1"/>
  <c r="G472" i="1" s="1"/>
  <c r="F461" i="1"/>
  <c r="F460" i="1" s="1"/>
  <c r="F458" i="1" s="1"/>
  <c r="G461" i="1"/>
  <c r="G460" i="1" s="1"/>
  <c r="E460" i="1"/>
  <c r="E458" i="1" s="1"/>
  <c r="F439" i="1"/>
  <c r="F438" i="1" s="1"/>
  <c r="F437" i="1"/>
  <c r="D433" i="1"/>
  <c r="D432" i="1" s="1"/>
  <c r="D430" i="1" s="1"/>
  <c r="D557" i="1"/>
  <c r="F303" i="1"/>
  <c r="B302" i="1"/>
  <c r="E307" i="1"/>
  <c r="G272" i="1"/>
  <c r="E271" i="1"/>
  <c r="F272" i="1"/>
  <c r="G228" i="1"/>
  <c r="G227" i="1" s="1"/>
  <c r="G225" i="1" s="1"/>
  <c r="G224" i="1" s="1"/>
  <c r="E227" i="1"/>
  <c r="E225" i="1" s="1"/>
  <c r="E224" i="1" s="1"/>
  <c r="F228" i="1"/>
  <c r="F227" i="1" s="1"/>
  <c r="F225" i="1" s="1"/>
  <c r="F224" i="1" s="1"/>
  <c r="G255" i="1"/>
  <c r="F255" i="1"/>
  <c r="E254" i="1"/>
  <c r="G22" i="1"/>
  <c r="E21" i="1"/>
  <c r="F22" i="1"/>
  <c r="G626" i="1"/>
  <c r="B430" i="1"/>
  <c r="G334" i="1"/>
  <c r="E332" i="1"/>
  <c r="F334" i="1"/>
  <c r="B307" i="1"/>
  <c r="B1863" i="1" s="1"/>
  <c r="F278" i="1"/>
  <c r="G274" i="1"/>
  <c r="F274" i="1"/>
  <c r="F256" i="1"/>
  <c r="G256" i="1"/>
  <c r="F199" i="1"/>
  <c r="F198" i="1" s="1"/>
  <c r="E120" i="1"/>
  <c r="E345" i="1"/>
  <c r="C344" i="1"/>
  <c r="C410" i="1" s="1"/>
  <c r="F193" i="1"/>
  <c r="F192" i="1" s="1"/>
  <c r="AE1744" i="1"/>
  <c r="AE1864" i="1" s="1"/>
  <c r="AE1868" i="1" s="1"/>
  <c r="AE1653" i="1"/>
  <c r="AE1652" i="1" s="1"/>
  <c r="X1868" i="1"/>
  <c r="L1868" i="1"/>
  <c r="H1868" i="1"/>
  <c r="AG1866" i="1"/>
  <c r="F1844" i="1"/>
  <c r="G1844" i="1"/>
  <c r="F1702" i="1"/>
  <c r="G1702" i="1"/>
  <c r="G1667" i="1"/>
  <c r="E1666" i="1"/>
  <c r="F1667" i="1"/>
  <c r="AA1868" i="1"/>
  <c r="U1868" i="1"/>
  <c r="Q1868" i="1"/>
  <c r="M1868" i="1"/>
  <c r="F1601" i="1"/>
  <c r="G1601" i="1"/>
  <c r="D1565" i="1"/>
  <c r="D1564" i="1" s="1"/>
  <c r="D1548" i="1"/>
  <c r="D1532" i="1"/>
  <c r="D1474" i="1"/>
  <c r="D1448" i="1"/>
  <c r="F1736" i="1"/>
  <c r="G1736" i="1"/>
  <c r="F1737" i="1"/>
  <c r="D1731" i="1"/>
  <c r="D1730" i="1" s="1"/>
  <c r="D1729" i="1" s="1"/>
  <c r="F1646" i="1"/>
  <c r="F1625" i="1"/>
  <c r="G1625" i="1"/>
  <c r="E1624" i="1"/>
  <c r="G1381" i="1"/>
  <c r="F1381" i="1"/>
  <c r="G1324" i="1"/>
  <c r="E1323" i="1"/>
  <c r="F1324" i="1"/>
  <c r="F1335" i="1"/>
  <c r="F1264" i="1"/>
  <c r="F1263" i="1" s="1"/>
  <c r="F1231" i="1"/>
  <c r="E1163" i="1"/>
  <c r="E1112" i="1" s="1"/>
  <c r="F1164" i="1"/>
  <c r="F1178" i="1"/>
  <c r="E1177" i="1"/>
  <c r="AG1865" i="1"/>
  <c r="G976" i="1"/>
  <c r="F976" i="1"/>
  <c r="D1648" i="1"/>
  <c r="D1646" i="1" s="1"/>
  <c r="D1641" i="1"/>
  <c r="D1640" i="1" s="1"/>
  <c r="D1639" i="1" s="1"/>
  <c r="D1638" i="1" s="1"/>
  <c r="AE1385" i="1"/>
  <c r="AE1597" i="1"/>
  <c r="B1386" i="1"/>
  <c r="B1385" i="1" s="1"/>
  <c r="B1597" i="1" s="1"/>
  <c r="F1199" i="1"/>
  <c r="B1302" i="1"/>
  <c r="B1283" i="1" s="1"/>
  <c r="B1230" i="1" s="1"/>
  <c r="B1331" i="1" s="1"/>
  <c r="F1303" i="1"/>
  <c r="F1302" i="1" s="1"/>
  <c r="F1283" i="1" s="1"/>
  <c r="C1110" i="1"/>
  <c r="C1866" i="1" s="1"/>
  <c r="F1100" i="1"/>
  <c r="C1094" i="1"/>
  <c r="C1108" i="1"/>
  <c r="F982" i="1"/>
  <c r="F981" i="1"/>
  <c r="F942" i="1"/>
  <c r="F941" i="1" s="1"/>
  <c r="G942" i="1"/>
  <c r="G941" i="1" s="1"/>
  <c r="E941" i="1"/>
  <c r="G847" i="1"/>
  <c r="E846" i="1"/>
  <c r="F847" i="1"/>
  <c r="G905" i="1"/>
  <c r="F905" i="1"/>
  <c r="G739" i="1"/>
  <c r="G738" i="1" s="1"/>
  <c r="E738" i="1"/>
  <c r="F738" i="1" s="1"/>
  <c r="F739" i="1"/>
  <c r="B696" i="1"/>
  <c r="F696" i="1" s="1"/>
  <c r="C696" i="1"/>
  <c r="G696" i="1" s="1"/>
  <c r="E533" i="1"/>
  <c r="G517" i="1"/>
  <c r="F517" i="1"/>
  <c r="F987" i="1"/>
  <c r="G907" i="1"/>
  <c r="F907" i="1"/>
  <c r="AG905" i="1"/>
  <c r="E700" i="1"/>
  <c r="G606" i="1"/>
  <c r="G605" i="1" s="1"/>
  <c r="E605" i="1"/>
  <c r="F606" i="1"/>
  <c r="F605" i="1" s="1"/>
  <c r="G600" i="1"/>
  <c r="G599" i="1" s="1"/>
  <c r="B573" i="1"/>
  <c r="F573" i="1" s="1"/>
  <c r="F574" i="1"/>
  <c r="C555" i="1"/>
  <c r="G555" i="1" s="1"/>
  <c r="B488" i="1"/>
  <c r="B487" i="1" s="1"/>
  <c r="G447" i="1"/>
  <c r="G446" i="1" s="1"/>
  <c r="E446" i="1"/>
  <c r="F447" i="1"/>
  <c r="F446" i="1" s="1"/>
  <c r="G389" i="1"/>
  <c r="E386" i="1"/>
  <c r="Q559" i="1"/>
  <c r="Q694" i="1" s="1"/>
  <c r="F468" i="1"/>
  <c r="D467" i="1"/>
  <c r="D466" i="1" s="1"/>
  <c r="F453" i="1"/>
  <c r="F452" i="1" s="1"/>
  <c r="G453" i="1"/>
  <c r="G452" i="1" s="1"/>
  <c r="E452" i="1"/>
  <c r="F449" i="1"/>
  <c r="D447" i="1"/>
  <c r="D446" i="1" s="1"/>
  <c r="F433" i="1"/>
  <c r="F432" i="1" s="1"/>
  <c r="G433" i="1"/>
  <c r="G432" i="1" s="1"/>
  <c r="E432" i="1"/>
  <c r="E430" i="1" s="1"/>
  <c r="D555" i="1"/>
  <c r="B344" i="1"/>
  <c r="B410" i="1" s="1"/>
  <c r="G339" i="1"/>
  <c r="F339" i="1"/>
  <c r="G315" i="1"/>
  <c r="G313" i="1" s="1"/>
  <c r="E313" i="1"/>
  <c r="E312" i="1" s="1"/>
  <c r="F315" i="1"/>
  <c r="F313" i="1" s="1"/>
  <c r="G249" i="1"/>
  <c r="G248" i="1" s="1"/>
  <c r="E248" i="1"/>
  <c r="F249" i="1"/>
  <c r="F248" i="1" s="1"/>
  <c r="B178" i="1"/>
  <c r="G29" i="1"/>
  <c r="G28" i="1" s="1"/>
  <c r="E28" i="1"/>
  <c r="E27" i="1" s="1"/>
  <c r="F29" i="1"/>
  <c r="F28" i="1" s="1"/>
  <c r="G16" i="1"/>
  <c r="E15" i="1"/>
  <c r="F16" i="1"/>
  <c r="F548" i="1"/>
  <c r="F547" i="1" s="1"/>
  <c r="F462" i="1"/>
  <c r="D461" i="1"/>
  <c r="D460" i="1" s="1"/>
  <c r="F454" i="1"/>
  <c r="D453" i="1"/>
  <c r="D452" i="1" s="1"/>
  <c r="F416" i="1"/>
  <c r="D554" i="1"/>
  <c r="G398" i="1"/>
  <c r="G397" i="1" s="1"/>
  <c r="E397" i="1"/>
  <c r="F398" i="1"/>
  <c r="F397" i="1" s="1"/>
  <c r="E240" i="1"/>
  <c r="F187" i="1"/>
  <c r="F186" i="1" s="1"/>
  <c r="F172" i="1"/>
  <c r="E171" i="1"/>
  <c r="G172" i="1"/>
  <c r="G10" i="1"/>
  <c r="E9" i="1"/>
  <c r="F10" i="1"/>
  <c r="F345" i="1"/>
  <c r="F1112" i="1" l="1"/>
  <c r="G1112" i="1"/>
  <c r="F386" i="1"/>
  <c r="G386" i="1"/>
  <c r="B177" i="1"/>
  <c r="B254" i="1" s="1"/>
  <c r="E598" i="1"/>
  <c r="E559" i="1" s="1"/>
  <c r="G1231" i="1"/>
  <c r="E1604" i="1"/>
  <c r="F1604" i="1" s="1"/>
  <c r="F121" i="1"/>
  <c r="F948" i="1"/>
  <c r="F947" i="1" s="1"/>
  <c r="G1672" i="1"/>
  <c r="F1672" i="1"/>
  <c r="C177" i="1"/>
  <c r="C254" i="1" s="1"/>
  <c r="G911" i="1"/>
  <c r="G46" i="1"/>
  <c r="F46" i="1"/>
  <c r="E1029" i="1"/>
  <c r="G1029" i="1" s="1"/>
  <c r="G1050" i="1"/>
  <c r="F1050" i="1"/>
  <c r="C1565" i="1"/>
  <c r="G1565" i="1" s="1"/>
  <c r="C1474" i="1"/>
  <c r="C1525" i="1"/>
  <c r="C1524" i="1" s="1"/>
  <c r="G1524" i="1" s="1"/>
  <c r="AG410" i="1"/>
  <c r="E933" i="1"/>
  <c r="F1648" i="1"/>
  <c r="C7" i="1"/>
  <c r="AG1331" i="1"/>
  <c r="P1862" i="1"/>
  <c r="B780" i="1"/>
  <c r="B1106" i="1"/>
  <c r="AH1379" i="1"/>
  <c r="AG1379" i="1"/>
  <c r="AG1864" i="1"/>
  <c r="AG818" i="1"/>
  <c r="G1164" i="1"/>
  <c r="G178" i="1"/>
  <c r="G798" i="1"/>
  <c r="AG1597" i="1"/>
  <c r="AH1331" i="1"/>
  <c r="F1029" i="1"/>
  <c r="D7" i="1"/>
  <c r="AG904" i="1"/>
  <c r="AG1842" i="1"/>
  <c r="B824" i="1"/>
  <c r="F824" i="1" s="1"/>
  <c r="F823" i="1" s="1"/>
  <c r="G850" i="1"/>
  <c r="F850" i="1"/>
  <c r="N1868" i="1"/>
  <c r="E780" i="1"/>
  <c r="G780" i="1" s="1"/>
  <c r="H1862" i="1"/>
  <c r="AB1862" i="1"/>
  <c r="Z1862" i="1"/>
  <c r="B1864" i="1"/>
  <c r="B1868" i="1" s="1"/>
  <c r="D553" i="1"/>
  <c r="G1100" i="1"/>
  <c r="AH1597" i="1"/>
  <c r="C1177" i="1"/>
  <c r="G1177" i="1" s="1"/>
  <c r="B415" i="1"/>
  <c r="G458" i="1"/>
  <c r="F473" i="1"/>
  <c r="F472" i="1" s="1"/>
  <c r="J1862" i="1"/>
  <c r="V1862" i="1"/>
  <c r="AH904" i="1"/>
  <c r="M1862" i="1"/>
  <c r="W1862" i="1"/>
  <c r="K1862" i="1"/>
  <c r="AG171" i="1"/>
  <c r="C415" i="1"/>
  <c r="C553" i="1" s="1"/>
  <c r="G553" i="1" s="1"/>
  <c r="AH818" i="1"/>
  <c r="D458" i="1"/>
  <c r="AG694" i="1"/>
  <c r="AD1862" i="1"/>
  <c r="S1862" i="1"/>
  <c r="I1862" i="1"/>
  <c r="T1862" i="1"/>
  <c r="Y1862" i="1"/>
  <c r="AG1742" i="1"/>
  <c r="Q1862" i="1"/>
  <c r="AC1862" i="1"/>
  <c r="G71" i="1"/>
  <c r="C694" i="1"/>
  <c r="G1052" i="1"/>
  <c r="G1051" i="1" s="1"/>
  <c r="AG553" i="1"/>
  <c r="F532" i="1"/>
  <c r="F1052" i="1"/>
  <c r="F1051" i="1" s="1"/>
  <c r="G1750" i="1"/>
  <c r="L1862" i="1"/>
  <c r="U1862" i="1"/>
  <c r="R1862" i="1"/>
  <c r="O1862" i="1"/>
  <c r="G1474" i="1"/>
  <c r="X1862" i="1"/>
  <c r="AG1863" i="1"/>
  <c r="AG967" i="1"/>
  <c r="AH769" i="1"/>
  <c r="AG769" i="1"/>
  <c r="G1333" i="1"/>
  <c r="F1333" i="1"/>
  <c r="AA1862" i="1"/>
  <c r="D1525" i="1"/>
  <c r="D1524" i="1" s="1"/>
  <c r="B553" i="1"/>
  <c r="F553" i="1" s="1"/>
  <c r="F325" i="1"/>
  <c r="G325" i="1"/>
  <c r="C1564" i="1"/>
  <c r="G1564" i="1" s="1"/>
  <c r="F1448" i="1"/>
  <c r="G1448" i="1"/>
  <c r="G1309" i="1"/>
  <c r="E1308" i="1"/>
  <c r="E1331" i="1" s="1"/>
  <c r="F1309" i="1"/>
  <c r="G1525" i="1"/>
  <c r="F527" i="1"/>
  <c r="F525" i="1"/>
  <c r="C1385" i="1"/>
  <c r="G532" i="1"/>
  <c r="G1604" i="1"/>
  <c r="F585" i="1"/>
  <c r="G585" i="1"/>
  <c r="G312" i="1"/>
  <c r="F312" i="1"/>
  <c r="G171" i="1"/>
  <c r="F171" i="1"/>
  <c r="G27" i="1"/>
  <c r="F27" i="1"/>
  <c r="D444" i="1"/>
  <c r="D415" i="1" s="1"/>
  <c r="E444" i="1"/>
  <c r="G598" i="1"/>
  <c r="G700" i="1"/>
  <c r="F700" i="1"/>
  <c r="C1106" i="1"/>
  <c r="C1863" i="1"/>
  <c r="G819" i="1"/>
  <c r="G1230" i="1"/>
  <c r="F1230" i="1"/>
  <c r="G1666" i="1"/>
  <c r="F1666" i="1"/>
  <c r="E1653" i="1"/>
  <c r="AE1742" i="1"/>
  <c r="AH1742" i="1" s="1"/>
  <c r="AE1638" i="1"/>
  <c r="E344" i="1"/>
  <c r="F178" i="1"/>
  <c r="G332" i="1"/>
  <c r="E331" i="1"/>
  <c r="F332" i="1"/>
  <c r="G21" i="1"/>
  <c r="F21" i="1"/>
  <c r="F254" i="1"/>
  <c r="G254" i="1"/>
  <c r="B301" i="1"/>
  <c r="B306" i="1" s="1"/>
  <c r="AG306" i="1" s="1"/>
  <c r="F302" i="1"/>
  <c r="F301" i="1" s="1"/>
  <c r="AH694" i="1"/>
  <c r="F682" i="1"/>
  <c r="E633" i="1"/>
  <c r="E625" i="1" s="1"/>
  <c r="E719" i="1"/>
  <c r="B774" i="1"/>
  <c r="F775" i="1"/>
  <c r="F876" i="1"/>
  <c r="G876" i="1"/>
  <c r="E869" i="1"/>
  <c r="E1379" i="1"/>
  <c r="G1359" i="1"/>
  <c r="F1359" i="1"/>
  <c r="D1598" i="1"/>
  <c r="D1863" i="1" s="1"/>
  <c r="D1443" i="1"/>
  <c r="D1442" i="1" s="1"/>
  <c r="D1386" i="1" s="1"/>
  <c r="F780" i="1"/>
  <c r="G1108" i="1"/>
  <c r="F1691" i="1"/>
  <c r="E1744" i="1"/>
  <c r="N1862" i="1"/>
  <c r="G9" i="1"/>
  <c r="E8" i="1"/>
  <c r="F9" i="1"/>
  <c r="F240" i="1"/>
  <c r="G240" i="1"/>
  <c r="E239" i="1"/>
  <c r="G15" i="1"/>
  <c r="F15" i="1"/>
  <c r="F430" i="1"/>
  <c r="G430" i="1"/>
  <c r="G846" i="1"/>
  <c r="E844" i="1"/>
  <c r="F846" i="1"/>
  <c r="C1092" i="1"/>
  <c r="G1092" i="1" s="1"/>
  <c r="G1094" i="1"/>
  <c r="G1099" i="1"/>
  <c r="F1099" i="1"/>
  <c r="F1177" i="1"/>
  <c r="G1163" i="1"/>
  <c r="F1163" i="1"/>
  <c r="G1323" i="1"/>
  <c r="G1320" i="1" s="1"/>
  <c r="G1318" i="1" s="1"/>
  <c r="G1317" i="1" s="1"/>
  <c r="G1316" i="1" s="1"/>
  <c r="F1323" i="1"/>
  <c r="F1624" i="1"/>
  <c r="G1624" i="1"/>
  <c r="C1864" i="1"/>
  <c r="F120" i="1"/>
  <c r="G120" i="1"/>
  <c r="G177" i="1"/>
  <c r="F177" i="1"/>
  <c r="G271" i="1"/>
  <c r="E269" i="1"/>
  <c r="F271" i="1"/>
  <c r="F307" i="1"/>
  <c r="G307" i="1"/>
  <c r="F488" i="1"/>
  <c r="F487" i="1" s="1"/>
  <c r="F561" i="1"/>
  <c r="B560" i="1"/>
  <c r="F757" i="1"/>
  <c r="B744" i="1"/>
  <c r="B769" i="1" s="1"/>
  <c r="F779" i="1"/>
  <c r="B777" i="1"/>
  <c r="F777" i="1" s="1"/>
  <c r="F776" i="1" s="1"/>
  <c r="G503" i="1"/>
  <c r="E502" i="1"/>
  <c r="F503" i="1"/>
  <c r="F1598" i="1"/>
  <c r="G1598" i="1"/>
  <c r="E1863" i="1"/>
  <c r="G1443" i="1"/>
  <c r="G1442" i="1" s="1"/>
  <c r="E1442" i="1"/>
  <c r="E1386" i="1" s="1"/>
  <c r="F1443" i="1"/>
  <c r="F1442" i="1" s="1"/>
  <c r="G1074" i="1"/>
  <c r="F1074" i="1"/>
  <c r="F1224" i="1"/>
  <c r="G1224" i="1"/>
  <c r="F1748" i="1"/>
  <c r="G1748" i="1"/>
  <c r="C1697" i="1"/>
  <c r="D1691" i="1"/>
  <c r="G1730" i="1"/>
  <c r="G1729" i="1" s="1"/>
  <c r="E1729" i="1"/>
  <c r="F1730" i="1"/>
  <c r="F1729" i="1" s="1"/>
  <c r="G751" i="1"/>
  <c r="F751" i="1"/>
  <c r="E744" i="1"/>
  <c r="E1842" i="1"/>
  <c r="AH1843" i="1" s="1"/>
  <c r="F598" i="1" l="1"/>
  <c r="E1603" i="1"/>
  <c r="G1603" i="1" s="1"/>
  <c r="B823" i="1"/>
  <c r="B904" i="1" s="1"/>
  <c r="E818" i="1"/>
  <c r="G818" i="1" s="1"/>
  <c r="F869" i="1"/>
  <c r="F868" i="1" s="1"/>
  <c r="G869" i="1"/>
  <c r="G868" i="1" s="1"/>
  <c r="E843" i="1"/>
  <c r="F844" i="1"/>
  <c r="F843" i="1" s="1"/>
  <c r="G844" i="1"/>
  <c r="G843" i="1"/>
  <c r="AG1862" i="1"/>
  <c r="AH1744" i="1"/>
  <c r="C1597" i="1"/>
  <c r="AE1862" i="1"/>
  <c r="E769" i="1"/>
  <c r="G769" i="1" s="1"/>
  <c r="G1308" i="1"/>
  <c r="F1308" i="1"/>
  <c r="D1744" i="1"/>
  <c r="D1653" i="1"/>
  <c r="D1652" i="1" s="1"/>
  <c r="D1742" i="1" s="1"/>
  <c r="F933" i="1"/>
  <c r="G933" i="1"/>
  <c r="E910" i="1"/>
  <c r="G1062" i="1"/>
  <c r="D1062" i="1"/>
  <c r="F1062" i="1"/>
  <c r="E1110" i="1"/>
  <c r="G502" i="1"/>
  <c r="F502" i="1"/>
  <c r="B559" i="1"/>
  <c r="B694" i="1" s="1"/>
  <c r="F560" i="1"/>
  <c r="G269" i="1"/>
  <c r="F269" i="1"/>
  <c r="E306" i="1"/>
  <c r="F1331" i="1"/>
  <c r="G1331" i="1"/>
  <c r="F239" i="1"/>
  <c r="G239" i="1"/>
  <c r="G8" i="1"/>
  <c r="E7" i="1"/>
  <c r="F8" i="1"/>
  <c r="G1744" i="1"/>
  <c r="E1864" i="1"/>
  <c r="C1071" i="1"/>
  <c r="E1058" i="1"/>
  <c r="B818" i="1"/>
  <c r="F818" i="1" s="1"/>
  <c r="F774" i="1"/>
  <c r="F625" i="1"/>
  <c r="G625" i="1"/>
  <c r="G331" i="1"/>
  <c r="F331" i="1"/>
  <c r="F1653" i="1"/>
  <c r="E1652" i="1"/>
  <c r="C1868" i="1"/>
  <c r="E410" i="1"/>
  <c r="E694" i="1"/>
  <c r="G559" i="1"/>
  <c r="F1603" i="1"/>
  <c r="F1842" i="1"/>
  <c r="G1842" i="1"/>
  <c r="G744" i="1"/>
  <c r="F744" i="1"/>
  <c r="C1691" i="1"/>
  <c r="G1697" i="1"/>
  <c r="G1073" i="1"/>
  <c r="F1073" i="1"/>
  <c r="G1386" i="1"/>
  <c r="E1385" i="1"/>
  <c r="F1386" i="1"/>
  <c r="E1597" i="1"/>
  <c r="F1863" i="1"/>
  <c r="G1863" i="1"/>
  <c r="E1071" i="1"/>
  <c r="D1597" i="1"/>
  <c r="D1385" i="1"/>
  <c r="G1379" i="1"/>
  <c r="F1379" i="1"/>
  <c r="E868" i="1"/>
  <c r="E904" i="1"/>
  <c r="G444" i="1"/>
  <c r="F444" i="1"/>
  <c r="E415" i="1"/>
  <c r="F769" i="1" l="1"/>
  <c r="B1862" i="1"/>
  <c r="G415" i="1"/>
  <c r="F415" i="1"/>
  <c r="C1653" i="1"/>
  <c r="G1691" i="1"/>
  <c r="E1742" i="1"/>
  <c r="F1652" i="1"/>
  <c r="G306" i="1"/>
  <c r="F306" i="1"/>
  <c r="G904" i="1"/>
  <c r="F904" i="1"/>
  <c r="F1597" i="1"/>
  <c r="G1597" i="1"/>
  <c r="G1385" i="1"/>
  <c r="F1385" i="1"/>
  <c r="F559" i="1"/>
  <c r="G694" i="1"/>
  <c r="F694" i="1"/>
  <c r="AG307" i="1"/>
  <c r="G1864" i="1"/>
  <c r="F1864" i="1"/>
  <c r="F1110" i="1"/>
  <c r="G1110" i="1"/>
  <c r="E1866" i="1"/>
  <c r="E1106" i="1"/>
  <c r="D1058" i="1"/>
  <c r="D1110" i="1"/>
  <c r="F910" i="1"/>
  <c r="E967" i="1"/>
  <c r="G910" i="1"/>
  <c r="F1744" i="1"/>
  <c r="D1864" i="1"/>
  <c r="G410" i="1"/>
  <c r="F410" i="1"/>
  <c r="AH411" i="1"/>
  <c r="F1058" i="1"/>
  <c r="F1057" i="1" s="1"/>
  <c r="G1058" i="1"/>
  <c r="G1057" i="1" s="1"/>
  <c r="G7" i="1"/>
  <c r="F7" i="1"/>
  <c r="F967" i="1" l="1"/>
  <c r="G967" i="1"/>
  <c r="D1866" i="1"/>
  <c r="D1868" i="1" s="1"/>
  <c r="D1106" i="1"/>
  <c r="D1862" i="1" s="1"/>
  <c r="G1106" i="1"/>
  <c r="F1106" i="1"/>
  <c r="E1862" i="1"/>
  <c r="G1866" i="1"/>
  <c r="F1866" i="1"/>
  <c r="E1868" i="1"/>
  <c r="F1742" i="1"/>
  <c r="C1652" i="1"/>
  <c r="G1653" i="1"/>
  <c r="C1742" i="1" l="1"/>
  <c r="G1652" i="1"/>
  <c r="F1862" i="1"/>
  <c r="C1862" i="1" l="1"/>
  <c r="G1862" i="1" s="1"/>
  <c r="G1742" i="1"/>
</calcChain>
</file>

<file path=xl/sharedStrings.xml><?xml version="1.0" encoding="utf-8"?>
<sst xmlns="http://schemas.openxmlformats.org/spreadsheetml/2006/main" count="3006" uniqueCount="848">
  <si>
    <t>тыс.руб.</t>
  </si>
  <si>
    <t>Мероприятия программы</t>
  </si>
  <si>
    <t>План на 2014 год</t>
  </si>
  <si>
    <t>План на 01.01.2015</t>
  </si>
  <si>
    <t>Профинансировано на 01.01.15</t>
  </si>
  <si>
    <t>Кассовый расход на  отчетную дату</t>
  </si>
  <si>
    <t>Исполнение,%</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</si>
  <si>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</si>
  <si>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</si>
  <si>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</si>
  <si>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</si>
  <si>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</si>
  <si>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</si>
  <si>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</si>
  <si>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</si>
  <si>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</si>
  <si>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</si>
  <si>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</si>
  <si>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</si>
  <si>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</si>
  <si>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</si>
  <si>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</si>
  <si>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</si>
  <si>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</si>
  <si>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Муниципальная программа " Обеспечение прав и законных интересов населения города Когалыма в отдельных сферах жизнедеятельности в 2014-2016 годах"</t>
  </si>
  <si>
    <t xml:space="preserve">Подпрограмма 1"Профилактика правонарушений  в общественных местах, в том числе с участием граждан </t>
  </si>
  <si>
    <t>Задача  1 "Профилактика  правонарушений в общественных местах, в том числе с участием граждан"</t>
  </si>
  <si>
    <t>Всего</t>
  </si>
  <si>
    <t>бюджет автономного округа</t>
  </si>
  <si>
    <t>бюджет города Когалыма</t>
  </si>
  <si>
    <t>федеральный бюджет</t>
  </si>
  <si>
    <t>привлеченные средства</t>
  </si>
  <si>
    <t>п.1.4. Размещение (в том числе разработка проектов, приобретение, установка монтаж подключения) в городе Когалыме, на въездах и выездах из него и территории города систем видеообзора, модернизации, обеспечения функционирования систем видеонаблюдения по направлению безопасности дорожного движения и информирования населения о системах, необходимости соблюдения правил дорожного движения (в том числе санкциях за их нарушение) с целью избежания детского дорожного-транспортного травматизма.</t>
  </si>
  <si>
    <t>Задача 2. Развитие правовой поддержки и правовой грамотности граждан</t>
  </si>
  <si>
    <t>2.1.Реализация переданных государственных полномочий по государственной регистрации актов гражданского состояния</t>
  </si>
  <si>
    <t>2.2. Осуществление отдельных государственных полномочий по созданию и обеспечению деятельности административной комиссии</t>
  </si>
  <si>
    <t>По итогам электронного аукциона сложилась экономия.</t>
  </si>
  <si>
    <t>Приобретены канцелярские товары.</t>
  </si>
  <si>
    <t>Задача 3. Совершенствование информационного и методического обеспечения профилактики правонарушений, повышение правосознания граждан</t>
  </si>
  <si>
    <t>3.1. Создание и прокат на телевидении видеоматериалов по профилактике правонарушений</t>
  </si>
  <si>
    <t>3.2. Изготовление и распространение продукции информационно-профилактического характера (баннеры, плакаты, печатная продукция)</t>
  </si>
  <si>
    <t>3.4.Развитие материально-технической базы профильных классов и военно-патриотических клубов</t>
  </si>
  <si>
    <t>Задача 4 Профилактика правонарушений в сфере безопасности дорожного движения</t>
  </si>
  <si>
    <t>4.1.Организация регулярного освещения вопросов безопасности дорожного движения по телевидению (производство видеороликов, видеофильмов, размещение объявлений "Бегущая строка", участие в прямых эфирах, игровых передачах и др.) по радио и в печатных изданиях</t>
  </si>
  <si>
    <t>4.2.Организация и проведение профилактических операций, ежегодных конкурсов, слётов, соревнований, связанных с безопасностью дорожного движения и профилактикой детского дорожно-транспортного травматизма</t>
  </si>
  <si>
    <t>4.3. Приобретение печатной и сувенирной продукции по пропаганде и обучению населения правилам дорожного движения (тематические сувениры, информационные листки, наглядные пособия, открытки, памятки, буклеты, грамоты)</t>
  </si>
  <si>
    <t>4.4. Организация и проведение  конкурсов среди водителей автотранспортных предприятий, водителей личного транспорта, на</t>
  </si>
  <si>
    <t>4.5. Организация и проведение игровой тематической программы среди детей и подростков "Азбука дорог"</t>
  </si>
  <si>
    <t>4.6. Участие команд юных инспекторов движения в окружном конкурсе "Безопасное колесо"</t>
  </si>
  <si>
    <t>4.7. Приобретение необходимого учебного оборудования для оснащения кабинетов по безопасности дорожного движения в образовательных учреждениях. Приобретение методической литературы для преподавателей по обучению детей правилам дорожного движения</t>
  </si>
  <si>
    <t>Мультимедийная учебно-методическая программа "Азбука дорожной науки" - 1 программа, учебный фильм "Улица полна неожиданностей"-1 фильм, Светоотражающий жилет - 5 шт., кепка - 5 шт., Стенд-уголок "ЮИД шагает классно и, конечно, безопасно!" - универсальный (1-11 классы) - 1 шт.</t>
  </si>
  <si>
    <t>4.8. Приобретение наглядных пособий, игр, игрового оборудования, учебно-методической и детской художественной литературы по безопасности дорожного движения в дошкольные образовательные учреждения</t>
  </si>
  <si>
    <t>Подпрограмма 2"Профилактика незаконного оборота и потребления наркотических средств и психотропных веществ"</t>
  </si>
  <si>
    <t>Задача 5. Координация и создание условий для деятельности субъектов профилактики наркомании</t>
  </si>
  <si>
    <t>5.1 Осуществление организационного обеспечения деятельности антинаркотической комиссии</t>
  </si>
  <si>
    <t>5.6. Создание и распространение на территории города социальной рекламы: антинаркотических баннеров, видеороликов, видеофильмов, радио-и телепередач, печатных материалов по профилактике наркомании и токсикомании</t>
  </si>
  <si>
    <t>5.7. Организация и проведение мероприятий среди детей, подростков, молодёжи, направленных на здоровый образ жизни, профилактику наркомании</t>
  </si>
  <si>
    <t>Задача 6. Развитие профилактической антинаркотической деятельности</t>
  </si>
  <si>
    <t>6.2. Проведение городской акции среди студентов и работающей молодёжи "Шаг навстречу"</t>
  </si>
  <si>
    <t>Приобретение литературы и DVD-диски, призы для награждения участников.</t>
  </si>
  <si>
    <t>6.5 Реализация проекта "Спорт -основа здорового образа жизни".</t>
  </si>
  <si>
    <t>6.8. Организация профильной смены для лидеров детско-юношеских волонтёрских движений</t>
  </si>
  <si>
    <t>Итого по программе, в том числе</t>
  </si>
  <si>
    <t>Муниципальная программа "Содействие занятости населения города Когалыма на 2014-2016 годы"</t>
  </si>
  <si>
    <t xml:space="preserve">Подпрограмма 1. "Содействие трудоустройству граждан" </t>
  </si>
  <si>
    <t>Задача  1 "Содействие временному трудоустройству несовершеннолетних граждан"</t>
  </si>
  <si>
    <t>Мероприятия:</t>
  </si>
  <si>
    <t>1.1. "Организация временного трудоустройства несовершеннолетних граждан в возрасте от 14 до 18 лет в свободное от учёбы время"</t>
  </si>
  <si>
    <t>1.2. "Организация временного трудоустройства несовершеннолетних граждан в возрасте от 14 до 18 лет в течение учебного года"</t>
  </si>
  <si>
    <t>1.3. "Организация временного трудоустройства несовершеннолетних безработных граждан в возрасте от 16 до 18 лет "</t>
  </si>
  <si>
    <t>1.4. "Обеспечение мероприятий по соблюдению охраны труда несовершеннолетних граждан согласно трудовому законодательству Российской Федерации"</t>
  </si>
  <si>
    <t>1.5. "Привлечение внештатных сотрудников"</t>
  </si>
  <si>
    <t>1.6. "Приобретение канцелярских товаров"</t>
  </si>
  <si>
    <t>Задача  2 "Сдерживание роста безработицы и снижение напряжённости на рынке труда"</t>
  </si>
  <si>
    <t>2.1. "Организация проведения оплачиваемых общественных работ для не занятых трудовой деятельностью и безработных граждан"</t>
  </si>
  <si>
    <t xml:space="preserve">Подпрограмма 2. "Дополнительные мероприятия в области занятости населения" </t>
  </si>
  <si>
    <t>Задача  1 "Содействие трудоустройству незанятых инвалидов, создание условий для профессионального образования инвалидов"</t>
  </si>
  <si>
    <t>1.1. "Содействие трудоустройству незанятых инвалидов на оборудованные (оснащенные) для них рабочие места"</t>
  </si>
  <si>
    <t>2.1. "Содействие трудоустройству незанятых одиноких родителей, родителей, воспитывающих детей-инвалидов, многодетных родителей"</t>
  </si>
  <si>
    <t xml:space="preserve">Подпрограмма 3. "Улучшение условий и охраны труда в городе Когалыме" </t>
  </si>
  <si>
    <t>Задача  1 "Совершенствование государственного управления охраной труда в городе Когалыме в рамках переданных полномочий"</t>
  </si>
  <si>
    <t>1.2. "Организация и проведение в городе Когалыме смотра-конкурса на лучшую организацию работы в области охраны труда и регулирования социально-трудовых отношений среди организаций, расположенных в городе Когалыме"</t>
  </si>
  <si>
    <t>1.4. "Исполнение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t>
  </si>
  <si>
    <t>Муниципальная программа "Развитие агропромышленного комплекса и рынков сельскохозяйственной продукции, сырья и продовольствия в городе Когалыме в 2014-2016 годах"</t>
  </si>
  <si>
    <t xml:space="preserve">Подпрограмма 1 «Развитие растениеводства, переработки и реализации продукции растениеводства» </t>
  </si>
  <si>
    <t>Задача 1. Увеличение объемов производства и переработки основных видов продукции растениеводства</t>
  </si>
  <si>
    <t>Мероприятие:</t>
  </si>
  <si>
    <t>1.1.Развитие подотрасли растениеводства, переработки и реализации продукции растениеводства: 
Субсидирование части затрат на производство и реализацию продукции растениеводства в защищенном грунте
Субсидирование части затрат на производство и реализацию продукции растениеводства в открытом грунте</t>
  </si>
  <si>
    <t>Задача 2. Развитие социально значимых отраслей животноводства</t>
  </si>
  <si>
    <t xml:space="preserve">2.1. Развитие молочного животноводства, переработки и реализации продукции животноводства: </t>
  </si>
  <si>
    <t>Субсидии на реализацию товарного молока и молокопродуктов;</t>
  </si>
  <si>
    <t>Субсидии на реализацию товарного мяса крупного и мелкого рогатого скота, лошадей;</t>
  </si>
  <si>
    <t>Развитие прочих отраслей животноводства:
Развитие свиноводства;
Развитие птицеводства;
Развитие кролиководства и звероводства
Субсидии на содержание маточного поголовья животных (личные подсобные хозяйства)</t>
  </si>
  <si>
    <t>2.2. Финансовая поддержка развития сельскохозяйственного производства в виде предоставления субсидий в целях возмещения затрат, связанных с реализацией сельскохозяйственной продукции (в том числе в части расходов по аренде торговых мест на городском рынке)</t>
  </si>
  <si>
    <t>Задача 3. Создание условий для увеличения количества субъектов малого предпринимательства, 
занимающихся сельскохозяйственным производством</t>
  </si>
  <si>
    <t>3.1. Поддержка малых форм хозяйствования 
Предоставление субсидий на возмещение части затрат на развитие материально-технической базы (за исключением личных подсобных хозяйств)</t>
  </si>
  <si>
    <t>Задача 4. Создание благоприятных условий для развития заготовки и переработки дикоросов</t>
  </si>
  <si>
    <t>Подпрограмма 4. Развитие системы заготовки и переработки дикоросов:</t>
  </si>
  <si>
    <t xml:space="preserve"> Субсидирование продукции дикоросов, заготовленной на территории автономного округа при реализации переработчикам, а также государственным, муниципальным предприятиям и бюджетным, муниципальным учреждениям социальной сферы Ханты-Мансийского автономного округа – Югры; </t>
  </si>
  <si>
    <t>Субсидирование глубокой переработки продукции дикоросов, заготовленных на территории Ханты-Мансийского автономного округа – Югры;</t>
  </si>
  <si>
    <t>Предоставление субсидий на возмещение части затрат на возведение (строительство), оснащение, страхование пунктов по приемке дикоросов, приобретение материально-технических средств и оборудования для хранения, транспортировки и переработке дикоросов;</t>
  </si>
  <si>
    <t>Компенсация части затрат на организацию презентации продукции из дикоросов, участие в выставках – ярмарках, форумах.</t>
  </si>
  <si>
    <t>Задача 5. Обеспечение стабильной благополучной эпизоотической обстановки в Ханты-Мансийском автономном округе - Югре и защита населения от болезней общих для человека и животных</t>
  </si>
  <si>
    <t>5.1. Обеспечение осуществления отлова, транспортировки, учета, содержания, умерщвления, утилизации безнадзорных и бродячих животных</t>
  </si>
  <si>
    <t>ИТОГО по программе, в том числе</t>
  </si>
  <si>
    <t>Муниципальная программа "Социально-экономическое развитие и инвестиции муниципального образования город Когалым на 2014-2016 годы"</t>
  </si>
  <si>
    <t>Подпрограмма 1. "Совершенствование системы муниципального стратегического управления"</t>
  </si>
  <si>
    <t>2. "Мониторинг социально-экономического развития города Когалыма"</t>
  </si>
  <si>
    <t>В соответствии с постановлением Администрации города Когалыма от 25.06.2014 №1506 "О конкурсе на получение гранта Администрации города Когалыма в номинации "Лучший почтовый работник города Когалыма в 2014 году", выделены средства в форме субсидий по итогам конкурса.</t>
  </si>
  <si>
    <t>Задача  3 "Обеспечение деятельности управления экономики"</t>
  </si>
  <si>
    <t>5. "Обеспечение деятельности управления экономики Администрации города Когалыма"</t>
  </si>
  <si>
    <t>Подпрограмма 2. "Совершенствование государственного и муниципального управления"</t>
  </si>
  <si>
    <t>Задача  4 "Оптимизация предоставления муниципальных услуг, в том числе путем организации их предоставления по принципу "одного окна""</t>
  </si>
  <si>
    <t>6. "Обеспечение деятельности муниципального автономного учреждения "Многофункциональный центр предоставления государственных и муниципальных услуг"</t>
  </si>
  <si>
    <t>Развитие и совершенствование форм межведомственного взаимодействия, упрощены процедуры получения государственных и муниципальных услуг, а так же повышение комфортности, качества оказания государственных и муниципальных услуг. Штатная численность МФЦ 45 единиц.</t>
  </si>
  <si>
    <t>7. "Реализация административной реформы в городе Когалыме в рамках полномочий Администрации города Когалыма"</t>
  </si>
  <si>
    <t>Подпрограмма 4. "Развитие малого и среднего предпринимательства в городе Когалыме на 2014-2016 годы"</t>
  </si>
  <si>
    <t>Задача  8 "Оказание финансовой поддержки Субъектам и организациям, образующим инфраструктуру поддержки субъектов малого и среднего предпринимательства в городе Когалыме (далее - Организация)"</t>
  </si>
  <si>
    <t>10. "Финансовая поддержка Организаций (бизнес-инкубирование)"</t>
  </si>
  <si>
    <t>11. "Создание условий для развития Субъектов, осуществляющих деятельность в направлениях: экология, быстровозводимое домостроение, крестьянско-фермерские хозяйства, переработка леса, сбор и переработка дикоросов, переработка отходов, рыбодобыча, рыбопереработка, ремесленническая деятельность, въездной и внутренний туризм"</t>
  </si>
  <si>
    <t>2 субъектам малого и среднего предпринимательства Главе КФХ Красиловой Г.С. И ООО "Экотехсервис" предоставлены субсидии по возмещению части затрат на приобретение оборудования, необходимого для ведения предпринимательской деятельности.</t>
  </si>
  <si>
    <t>12. "Финансовая поддержка Субъектов, осуществляющих производство и реализацию товаров и услуг в социально значимых видах деятельности, определенных настоящей программой, в части компенсации арендных платежей за нежилые помещения и по предоставленным консалтинговым услугам"</t>
  </si>
  <si>
    <t>13. "Возмещение затрат социальному предпринимательству и семейному бизнесу"</t>
  </si>
  <si>
    <t>1 субъекту малого и среднего предпринимательства предоставлена субсидия по возмещению части затрат на приобретение оборудования, необходимого для ведения предпринимательской деятельности. Субсидия предоставлена ООО "Кураж".</t>
  </si>
  <si>
    <t>14. "Финансовая поддержка социального предпринимательства, в том числе: предоставление грантовой поддержки социальному предпринимательству"</t>
  </si>
  <si>
    <t>15. "Грантовая поддержка начинающих предпринимателей"</t>
  </si>
  <si>
    <t>Финансовая поддержка оказана одному субъекту малого и среднего предпринимательства ИП Колеватых С.Н.</t>
  </si>
  <si>
    <t>16. "Развитие молодежного предпринимательства"</t>
  </si>
  <si>
    <t>Финансовая поддержка оказана двум субъектам малого и среднего предпринимательства ИП Валеев А.С., ИП Брыксин А.А.</t>
  </si>
  <si>
    <t>Задача 9 "Оказание имущественной поддержки Субъектам"</t>
  </si>
  <si>
    <t>18. "Предоставление Субъектам в аренду земельных участков под строительство объектов для осуществления социально-значимых (приоритетных) видов деятельности"</t>
  </si>
  <si>
    <t>Задача 10 "Обеспечение доступности для жителей города Когалыма информации о поддержке малого и среднего предпринимательства"</t>
  </si>
  <si>
    <t>19. "Размещение на официальном сайте Администрации города Когалыма в сети "Интернет" (www.admkogalym.ru) информации для Субъектов"</t>
  </si>
  <si>
    <t>20. "Размещение в средствах массовой информации материалов о проводимой Администрацией города Когалыма деятельности в сфере малого и среднего предпринимательства, о деятельности организаций образующим инфраструктуру поддержки субъектов малого и среднего предпринимательства в городе Когалыме, иной информации для субъектов малого и среднего предпринимательства"</t>
  </si>
  <si>
    <t xml:space="preserve">Остаток денежных средств в размере 0,4 тыс. рублей образовался, в связи с экономией на торгах.                                                                                         - 59,58 тыс. рублей по данному мероприятию проходило информирование предпринимателей посредством "бегущей строки".                                                                                                </t>
  </si>
  <si>
    <t>21. "Организация и проведение конференций, деловых встреч, круглых столов с участием Субъектов"</t>
  </si>
  <si>
    <t>Задача 11 "Обеспечение доступности консультационной поддержки для Субъектов"</t>
  </si>
  <si>
    <t>22. "Предоставление консультаций Субъектам"</t>
  </si>
  <si>
    <t>Задача 12 "Создание условий для повышения уровня знаний субъектов малого и среднего предпринимательства"</t>
  </si>
  <si>
    <t>23. "Проведение образовательных мероприятий для Субъектов и Организаций"</t>
  </si>
  <si>
    <t>С 01-03 октября 2014 года и с 06-08 октября 2014 года ФГБОУ ВПО "ЧелГУ" проведены 6 обучающих семинаров.                                                                                                    С 25 по 27 ноября 2014 года проведен семинар ООО "Югорский клуб выпускников Президентской программы подготовки управленческих кадров". Экономия средств в сумме 20,11 сложилась в связи с экономией на торгах.</t>
  </si>
  <si>
    <t>24. "Организация взаимодействия с Бюджетным учреждением Ханты-Мансийского автономного округа - Югры "Когалымский центр занятости населения"</t>
  </si>
  <si>
    <t>Задача 13 "Содействие популяризации предпринимательской деятельности, вовлечение населения в создание собственного бизнеса и проведение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t>
  </si>
  <si>
    <t>25. "Организация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 и формирования благоприятного общественного мнения о малом и среднем предпринимательстве"</t>
  </si>
  <si>
    <t>Муниципальная программа "Развитие образования в городе Когалыме на 2014-2016 годы"</t>
  </si>
  <si>
    <t>Подпрограмма 1 "Общее образование и дополнительное образование"</t>
  </si>
  <si>
    <t>Задача  1 "Развитие общего образования и дополнительного образования"</t>
  </si>
  <si>
    <t>1.1."Обеспечение доступности качественного общего образования в соответствии с современными требованиями"</t>
  </si>
  <si>
    <t>Экономия плановых ассигнований по оплате труда и страховым взносам учреждений в связи с ежемесячным финансированием из окружного бюджета и необходимостью резерва на случай недофинансирования и задержек в сроках финансирования. Экономия по оплате коммунальных услуг согласно фактически предоставленных счетов.</t>
  </si>
  <si>
    <t>1.2."Развитие системы доступного дополнительного образования в соответствии с индивидуальными запросами населения"</t>
  </si>
  <si>
    <t>Экономия плановых ассигнований МБОУ ДОД "ДДТ", МБОУ ДОД "ДШИ". Экономия по оплате коммунальных услуг согласно фактически предоставленных счетов.</t>
  </si>
  <si>
    <t>2.1."Развитие системы выявления, поддержки, сопровождения и стимулирования одаренных детей в различных сферах деятельности, лидеров в сфере образования"</t>
  </si>
  <si>
    <t>Задача  3 "Обеспечение комплексной безопасности и комфортных условий образовательного процесса"</t>
  </si>
  <si>
    <t>3.1."Обеспечение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t>
  </si>
  <si>
    <t>3.2."Создание системных механизмов сохранения и укрепления здоровья детей в образовательных организациях"</t>
  </si>
  <si>
    <t>Экономия плановых ассигнований по оплате услуг питания согласно фактически предоставленных счетов за 2014 год.</t>
  </si>
  <si>
    <t>Задача  4 "Укрепление материально-технической базы и развитие инфраструктуры сферы образования"</t>
  </si>
  <si>
    <t>4.1."Оснащение материально-технической базы образовательных организаций и учреждений в соответствии с современными требованиями в т.ч. приобретение и монтаж многофункциональных спортивных площадок МБОУ "СОШ № 7", МБОУ "СОШ № 10""</t>
  </si>
  <si>
    <t>4.2."Развитие инфраструктуры общего и дополнительного образования"</t>
  </si>
  <si>
    <t>Подпрограмма 2 "Система оценки качества образования и информационная прозрачность системы образования города Когалыма"</t>
  </si>
  <si>
    <t>Задача  5 "Совершенствование системы повышения квалификации педагогов и руководителей образовательных организаций."</t>
  </si>
  <si>
    <t>Экономия плановых ассигнований МАУ "ММЦ" по оплате коммунальных услуг, расходов на содержание учреждения согласно фактически предоставленных счетов, по оплате труда в связи с имеющимися больничными листами.</t>
  </si>
  <si>
    <t>5.1." Финансирование  деятельности МАУ "Межшкольный методический центр города Когалыма""</t>
  </si>
  <si>
    <t>Экономия по оплате расходов МАУ "ММЦ" согласно фактических расходов за 2014 г.</t>
  </si>
  <si>
    <t>Подпрограмма 3 "Организация деятельности в области образования на территории города Когалыма"</t>
  </si>
  <si>
    <t>Задача  6 "Обеспечение деятельности и управление в области образования на территории города Когалыма"</t>
  </si>
  <si>
    <t>6.1." Финансовое и организационно-методическое сопровождение по исполнению бюджетными, автономными образовательными организациями и организациями дополнительного образования муниципального задания на оказание муниципальных услуг (выполнение работ)"</t>
  </si>
  <si>
    <t>Экономия по расходам Управления образования , МКУ "Центр обслуживания" согласно фактических расходов за 2014 год.</t>
  </si>
  <si>
    <t>6.2."Проведение мероприятий аппаратом управления"</t>
  </si>
  <si>
    <t>Подпрограмма 4 "Молодёжь города Когалыма"</t>
  </si>
  <si>
    <t>Задача  7 "Создание условий для духовно-нравственного развития и формирования гражданско-патриотических качеств молодёжи, роста её созидательной активности, выявления и продвижения талантливой молодёжи."</t>
  </si>
  <si>
    <t>7.1."Организация мероприятий по духовно-нравственному развитию и формированию гражданско-патриотических качеств молодёжи"</t>
  </si>
  <si>
    <t>Проведение мероприятий, окружные ВСИ "Зарница", "Орленок". Выделены дополнительные плановые ассигнования - 1000,0 руб. на приобретение бронзовых плит.</t>
  </si>
  <si>
    <t>7.2."Организация мероприятий по поддержке талантливой молодёжи"</t>
  </si>
  <si>
    <t>Задача  8 "Обеспечение деятельности и укрепления материально-технической базы учреждения сферы работы с молодёжью."</t>
  </si>
  <si>
    <t>8.1."Укрепление материально-технической базы МБУ "МКЦ "Феникс", финансовое и организационно-методическое сопровождение по исполнению МБУ "МКЦ "Феникс" муниципального задания на оказание муниципальных услуг (выполнение работ)"</t>
  </si>
  <si>
    <t>Экономия по заработной плате и страховым взносам за счёт имеющихся больничных листов, экономия по оплате коммунальных услуг на основании фактического потребления.</t>
  </si>
  <si>
    <t>Задача  9 Содействие формированию эффективного поведения и успешной социализации молодежи на рынке труда</t>
  </si>
  <si>
    <t xml:space="preserve">Количество участников в отряде 11 человек. </t>
  </si>
  <si>
    <t>9.1."Организация деятельности молодежных трудовых отрядов</t>
  </si>
  <si>
    <t>Подпрограмма 5 "Допризывная  подготовка молодёжи."</t>
  </si>
  <si>
    <t>Задача  10 Создание условий для подготовки граждан к военной службе."</t>
  </si>
  <si>
    <t xml:space="preserve">По подготовке к военной службе будет проводиться выставка в октябре. </t>
  </si>
  <si>
    <t>10.1."Организация и проведение городского конкурса среди общеобразовательных организаций на лучшую подготовку граждан РФ к военной службе"</t>
  </si>
  <si>
    <t>МБОУ СОШ № 10, 1, 3 - приобретение оборудования и пневматических винтовок для тира, оборудование кабинетов ОБЖ компьютерной техникой и мебелью.</t>
  </si>
  <si>
    <t>10.2."Подготовка граждан РФ к военной службе"</t>
  </si>
  <si>
    <t>Приобретено оборудование для тира (спортивная винтовка, автомат Калашникова).</t>
  </si>
  <si>
    <t xml:space="preserve">10.3. "Организация выставки время выбрало нас-служить Родине" </t>
  </si>
  <si>
    <t>Муниципальная программа "Содержание объектов городского хозяйства и инженерной инфраструктуры в городе Когалыме на 2014-2016 годы"</t>
  </si>
  <si>
    <t xml:space="preserve">Цель(раздел) 1. Повышение уровня благоустройства территории города Когалыма, повышение качества и технической оснащённости выполняемых работ по содержанию объектов городского хозяйства и инженерной инфраструктуры </t>
  </si>
  <si>
    <t>Задача  1 "Организация благоустройства территории города Когалыма, включая озеленение территории и содержание малых архитектурных форм"</t>
  </si>
  <si>
    <t>1.1. Содержание объектов благоустройства территории города Когалыма, включая озеленение территории и содержание малых архитектурных форм</t>
  </si>
  <si>
    <t>1.3. Проектирование "Парка Победы" по адресу ул. Сибирская</t>
  </si>
  <si>
    <t>1744,00</t>
  </si>
  <si>
    <t>872,00</t>
  </si>
  <si>
    <t>5860,00</t>
  </si>
  <si>
    <t>Задача  2 "Организация наружного освещения улиц, дворовых территорий города Когалыма"</t>
  </si>
  <si>
    <t>2.1.Организация освещения улиц и дворовых территорий</t>
  </si>
  <si>
    <t>Оплата по фактически выставленным счетам на оплату электроэнергии.</t>
  </si>
  <si>
    <t>2.2. Техническое обслуживание сетей наружного освещения улиц и дворовых территорий</t>
  </si>
  <si>
    <t>Задача 3. "Организация ритуальных услуг и содержание мест захоронения"</t>
  </si>
  <si>
    <t>3.1. Содержание территории городского кладбища</t>
  </si>
  <si>
    <t>Экономия сложилась в результате проведения процедуры определения исполнителя услуг (муниципальный контракт заключен на меньшую сумму).</t>
  </si>
  <si>
    <t>3.2. Обеспечение ритуальных услуг</t>
  </si>
  <si>
    <t>3.3. Оказание услуг по перевозке умерших с места происшедшего летального исхода</t>
  </si>
  <si>
    <t>Экономия денежных средств сложилась по оплате кредиторской задолженности за декабрь 2013 года, а также в связи с меньшим количеством перевезенных умерших 2014 года.</t>
  </si>
  <si>
    <t>Цель(раздел) 2. Обеспечение условий для отдыха и физического развития детей, 
организация досуга детей и приобщение к здоровому образу жизни, 
массовым спортивным мероприятиям</t>
  </si>
  <si>
    <t>Задача 1 "Создание новых мест для отдыха и физического развития горожан"</t>
  </si>
  <si>
    <t>1.1.Создание новых мест для отдыха и физического развития горожан</t>
  </si>
  <si>
    <t>Цель(раздел) 3. Создание условий для решения вопросов местного значения</t>
  </si>
  <si>
    <t>1.1. Обеспечение деятельности МКУ "УЖКХ г.Когалыма" по реализации полномочий</t>
  </si>
  <si>
    <t>Задача 2 "Осуществление иных функций, необходимых для реализации возложенных на МКУ "УЖКХ г.Когалыма" полномочий Администрации города Когалыма задач в соответствии с ФЗ, законодательством ХМАО-Югры, муниципальными правовыми актами органов местного самоуправления"</t>
  </si>
  <si>
    <t>2.1.Организация проведения комплекса организационных, санитарно-противоэпидемических мероприятий в городе Когалыме, направленных на предупреждение возникновения и распространения случаев заболевания туляремией среди людей.</t>
  </si>
  <si>
    <t xml:space="preserve">2.2. Выполнение работ по визуальному и инструментальному обследованию конструктивных элементов жилых многоквартирных домов </t>
  </si>
  <si>
    <t>886,40</t>
  </si>
  <si>
    <t>2.4. Выполнение специализированной экспертной организацией расчета тарифа на содержание муниципального жилого фонда г.Когалыма</t>
  </si>
  <si>
    <t xml:space="preserve">2.5. Реконструкция и ремонт сетей наружного освещения, в том числе установка и перенос опор наружного освещения.  </t>
  </si>
  <si>
    <t>491,80</t>
  </si>
  <si>
    <t>2.6. Обеспечение бесперебойной работы музыкального фонтана, расположенного на площади по ул. Мира (водоснабжение и водоотведение).</t>
  </si>
  <si>
    <t>100,00</t>
  </si>
  <si>
    <t>35,60</t>
  </si>
  <si>
    <t>0,00</t>
  </si>
  <si>
    <t>901,70</t>
  </si>
  <si>
    <t>2100,00</t>
  </si>
  <si>
    <t>Денежные средства, привлеченные в качестве финансовой помощи для выполнения мероприятий к юбилею города  планируются к освоению в 2015 году.</t>
  </si>
  <si>
    <t>2.9. Архитектурное освещение города, в т. ч. Подсветка зданий, сооружений, жилых домов.</t>
  </si>
  <si>
    <t>Денежные средства, привлеченные в качестве финансовой помощи для выполнения работ по архитектурному освещению города планируются к освоению в 2015 году.</t>
  </si>
  <si>
    <t>2.10. Выполнение работ по изготовлению флаговых полотнищ.</t>
  </si>
  <si>
    <t>83,50</t>
  </si>
  <si>
    <t>Подпрограмма1. "Создание условий для обеспечения качественными коммунальными услугами"</t>
  </si>
  <si>
    <t>2.Обеспечение хранения материально-технических ресурсов и строительных материалов для оперативного устранения неисправностей и аварий на объектах ЖКХ города Когалыма</t>
  </si>
  <si>
    <t>Подпрограмма 2. "Содействие проведению капитального ремонта многоквартирных домов"</t>
  </si>
  <si>
    <t>1. Благоустройство дворовых территорий многоквартирных домов</t>
  </si>
  <si>
    <t>По решению Думы города Когалыма от 19.06.2014 №445-ГД, в соответствии с Дополнительным Соглашением №1 от 29.05.2014, плановые ассигнования на выполнение данного мероприятия закрыты.</t>
  </si>
  <si>
    <t>3. Окраска фасадов многоквартирных домов</t>
  </si>
  <si>
    <t>4. Обеспечение мероприятий по проведению капитального ремонта многоквартирных домов</t>
  </si>
  <si>
    <t xml:space="preserve">По решению Думы города Когалыма от 19.06.2014 №445-ГД, с целью обеспечения мероприятий по проведению капитального ремонта многоквартирных домов выделены денежные средства в сумме 1721,8 тыс. рублей. Краткосрочный план капитального ремонта многоквартирных домов города Когалыма на 2014 - 2016 годы утвержден постановлением Администрации  г. Когалыма от 07.07.2014 №1645. </t>
  </si>
  <si>
    <t>Подпрограмма 4. "Обеспечение реализации муниципальной программы"</t>
  </si>
  <si>
    <t xml:space="preserve">1. Обеспечение подготовки и утверждения схем водоснабжения и водоотведения города Когалыма </t>
  </si>
  <si>
    <t xml:space="preserve">2. Исполнение ОРЖКХ Администрации города Когалыма полномочий в сфере жилищно-коммунального комплекса, предусмотренные федеральным законодательством и нормативными актами ХМАО-Югры, органом местного самоуправления </t>
  </si>
  <si>
    <t>Экономия денежных средств сложилась за счет использования дней без сохранения заработной платы.</t>
  </si>
  <si>
    <t>3. Премия для поощрения победителей регионального конкурса "Лучшие достижения в области энергосбережения среди муниципальных образований ХМАО-Югры"</t>
  </si>
  <si>
    <t>4. Теплоснабжения, водоснабжения и водоотведения для подготовки к осенне- зимнему периоду</t>
  </si>
  <si>
    <t>Муниципальная программа "Развитие транспортной системы города Когалыма на 2014-2016 годы"</t>
  </si>
  <si>
    <t>Подпрограмма 1. "Автомобильный транспорт"</t>
  </si>
  <si>
    <t>Задача 1 Организация предоставления транспортных услуг населению и организация транспортного обслуживания населения в городе Когалыме</t>
  </si>
  <si>
    <t xml:space="preserve">1.1.Перевозка пассажиров автомобильным транспортом общего пользования по городским маршрутам </t>
  </si>
  <si>
    <t>Подпрограмма 2. "Дорожное хозяйство"</t>
  </si>
  <si>
    <t>Задача 1 Организация по строительству (реконструкции), капитальному ремонту и ремонту автомобильных дорог общего пользования местного значения в границах города Когалыма</t>
  </si>
  <si>
    <t>1.1. Капитальный ремонт дорог, в т.ч.</t>
  </si>
  <si>
    <t xml:space="preserve">привлеченные средства </t>
  </si>
  <si>
    <t>1.2. Реконструкция участка автомобильных дорого по улице Дружбы народов со строительством кольцевых развязок (в том числе ПИР)</t>
  </si>
  <si>
    <t>3800,00</t>
  </si>
  <si>
    <t>1900,00</t>
  </si>
  <si>
    <t>3614,00</t>
  </si>
  <si>
    <t>1807,00</t>
  </si>
  <si>
    <t>Задача 2 Организация дорожной деятельности в отношении автомобильных дорог местного значения в границах города Когалыма</t>
  </si>
  <si>
    <t>2.1.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t>
  </si>
  <si>
    <t>2.2. Техническое обслуживание электрооборудования светофорных объектов</t>
  </si>
  <si>
    <t>2.3. Организация обеспечения электроэнергией светофорных объектов</t>
  </si>
  <si>
    <t>2.4. Установка, перенос и модернизация светофорных объектов</t>
  </si>
  <si>
    <t>676,80</t>
  </si>
  <si>
    <t>407,10</t>
  </si>
  <si>
    <t>269,70</t>
  </si>
  <si>
    <t>407,00</t>
  </si>
  <si>
    <t>Всего по программе, в том числе</t>
  </si>
  <si>
    <t>Муниципальная программа "Обеспечение доступным и комфортным жильем жителей города Когалыма на 2014-2016 годы"</t>
  </si>
  <si>
    <t>Подпрограмма 1 "Содействие развитию градостроительной деятельности"</t>
  </si>
  <si>
    <t>Задача 1 "Формирование на территории города Когалыма градостроительной документации и внедрение автоматизированных информационных систем обеспечения градостроительной деятельности"</t>
  </si>
  <si>
    <t xml:space="preserve">1.Формирование на территории города Когалыма градостроительной документации и внедрение автоматизированных информационных систем обеспечения градостроительной деятельности </t>
  </si>
  <si>
    <t>Всего:</t>
  </si>
  <si>
    <t>1.3 Разработка проекта планировки поселка Прибалтийских строителей в городе Когалыме; 31112;1;03.11.12</t>
  </si>
  <si>
    <t>1.4 Выполнение научно-исследовательской работы по разработке комплексного проекта совершенствование системы управления градостроительным развитием территории городского округа город Когалым;31117;1;03.11.17</t>
  </si>
  <si>
    <t>Подпрограмма 2 "Содействие развитию жилищного строительства"</t>
  </si>
  <si>
    <t>Задача  2 "Строительство жилья и систем инженерной инфраструктуры с целью обеспечения инженерной подготовки земельных участков, предназначенных для жилищного строительства"</t>
  </si>
  <si>
    <t>3. Приобретение жилья</t>
  </si>
  <si>
    <t>4. 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 в т.ч.:</t>
  </si>
  <si>
    <t>4.1 Магистральные и внутриквартальные инженерные сети застройки жилыми домами поселка Пионерный города Когалыма. V очередь- сети канализации к жилым домам №1, №2, №62, №64, №65</t>
  </si>
  <si>
    <t>4.2 Магистральные и внутриквартальные инженерные сети застройки жилыми домами поселка Пионерный города Когалыма. VIII очередь- сети водоснабжения коттеджной застройки</t>
  </si>
  <si>
    <t>4.3 Строительство внутриквартальных инженерных сетей по объекту: "3 - этажный жилой дом №5 в левобережной части города Когалыма"</t>
  </si>
  <si>
    <t>Средства по мероприятию освоены в полном объеме.</t>
  </si>
  <si>
    <t>Подпрограмма 3 "Обеспечение мерами финансовой поддержки по улучшению жилищных условий отдельных категорий граждан"</t>
  </si>
  <si>
    <t>Задача  3 "Предоставление социальной выплаты, в виде субсидии, на приобретение жилья отдельным категориям граждан"</t>
  </si>
  <si>
    <t>5. Улучшение жилищных условий молодых семей в соответствии с Федеральной целевой программой "Жилище"</t>
  </si>
  <si>
    <t xml:space="preserve">6. Улучшение жилищных условий молодых учителей </t>
  </si>
  <si>
    <t>На софинансирование мероприятия в бюджет города Когалыма поступили денежные средства: 19.03.2014 из окружного бюджета в размере 200 000 рублей, 28.05.2014 из федерального бюджета в размере  180 000 рублей. Денежные средства являются возвращенным остатком 2013 года на исполнение обязательств перед получателем свидетельства, выданного 17.12.2013 участнику мероприятия на сумму  400 000 рублей. Обязательства перед получателем свидетельства исполнены в полном объеме, средства перечислены в банк, отобранный для обслуживания средств, предоставляемых в качестве социальных выплат в виде субсидии, в котором участником открыт лицевой счет, на основании поступившей заявки.</t>
  </si>
  <si>
    <t>7. 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t>
  </si>
  <si>
    <t>8. Улучшение жилищных условий ветеранов Великой Отечественной войны</t>
  </si>
  <si>
    <t>Подпрограмма 4 "Организационное обеспечение управления по жилищной политике Администрации города Когалыма и отдела архитектуры и градостроительства Администрации города Когалыма"</t>
  </si>
  <si>
    <t>Задача  4 "Организационное обеспечение деятельности управления по жилищной политике Администрации города Когалыма и отдела архитектуры и градостроительства Администрации города Когалыма"</t>
  </si>
  <si>
    <t>9. Обеспечение деятельности управления по жилищной политике Администрации города Когалыма</t>
  </si>
  <si>
    <t>10. Обеспечение деятельности отдела архитектуры и градостроительства Администрации города Когалыма</t>
  </si>
  <si>
    <t>Подпрограмма 1.Дети города Когалыма</t>
  </si>
  <si>
    <t xml:space="preserve">Задача 1. Повышение качества жизни и уровня материального обеспечения детей-сирот и детей, оставшихся без попечения родителей, лиц из числа детей-сирот и детей, оставшихся без попечения родителей, создание благоприятных условий жизнедеятельности семей усыновителей, опекунов, попечителей, приёмных семей.
</t>
  </si>
  <si>
    <t>п.1.1. Предоставление дополнительных мер социальной поддержки детям-сиротам и детям, оставшимся без попечения родителей, а также лицам из числа детей-сирот и детей, оставшихся без попечения родителей, усыновителям, приемным родителям (назначение и предоставление ежемесячной выплаты на содержание ребенка, переданному на воспитание в семью опекунов или попечителей, приемную семью, а также усыновителям на содержание усыновленного ребенка; назначение  и предоставление вознаграждения приемным родителям; обеспечение по окончании ими общеобразовательных учреждений одеждой и обувью, мягким инвентарем или денежной компенсацией; обеспечение средствами на проезд в городском, пригородном транспорте; обеспечение денежными средствами на проезд один раз в год к месту жительства и обратно к месту учебы).</t>
  </si>
  <si>
    <t xml:space="preserve">п.1.2. Назначение и предоставление единовременного пособия  при всех формах устройства детей, лишенных родительского попечения, в семью. </t>
  </si>
  <si>
    <t>Задача 2. Исполнение отдельных государственных полномочий Ханты-Мансийского автономного округа - Югры в сфере опеки и попечительства</t>
  </si>
  <si>
    <t>п.1.3. Организация  деятельности по опеке и попечительству</t>
  </si>
  <si>
    <t>Задача 3. Развитие форм и методов организованного отдыха детей города Когалыма, в том числе детей, находящихся в трудной жизненной ситуации, социально опасном положении</t>
  </si>
  <si>
    <t>п.2.1. Организация деятельности лагерей с дневным пребыванием детей на базах муниципальных учреждений и организаций. Организация отдыха и оздоровления детей в санаторно-оздоровительных учреждениях. Организация отдыха и оздоровления детей в загородных стационарных детских оздоровительных лагерях.  Организация пеших походов и экспедиций. Участие в практических обучающих семинарах по подготовке и повышению квалификации педагогических кадров.</t>
  </si>
  <si>
    <t>п.2.3. Организации культурно-досуговой деятельности и совершенствовании условий для развития сферы молодёжного отдыха, массовых видов спорта и туризма, обеспечивающих разумное и полезное проведение детьми свободного времени, их духовно-нравственное развитие</t>
  </si>
  <si>
    <t>Подпрограмма 2. Преодоление социальной исключенности</t>
  </si>
  <si>
    <t>Задача 4: Обеспечение дополнительными гарантиями права детей-сирот и детей, оставшихся без попечения родителей, лиц из числа детей-сирот и детей, оставшихся без попечения родителей, на государственное содержание, имущество и жилое помещение.</t>
  </si>
  <si>
    <t>п.1.1. Назначение и предоставление ежемесячной выплаты на оплату жилого помещения и коммунальных услуг детям-сиротам и детям, оставшимся без попечения родителей, воспитывающимся в организациях для детей-сирот, а также лицам из числа детей-сирот и детей, оставшихся без попечения родителей, в период их нахождения в организациях для детей-сирот,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t>
  </si>
  <si>
    <t>п.1.2. Предоставление детям-сиротам и детям, оставшимся без попечения родителей, лицам из числа детей-сирот и детей, оставшихся без попечения родителей, не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а также детям-сиротам и детям, оставшимся без попечения родителей, лицам из числа детей-сирот и детей, оставшихся без попечения родителей,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в случае, если их проживание в ранее занимаемых жилых помещениях признается невозможным, жилых помещений специализированного жилищного фонда по договорам найма специализированных жилых помещений в соответствии с законодательством Российской Федерации</t>
  </si>
  <si>
    <t xml:space="preserve">  </t>
  </si>
  <si>
    <t>Муниципальная программа "Информационное общество - Когалым на 2014-2016 годы"</t>
  </si>
  <si>
    <t>Задача  1 "Формирование электронного муниципалитета"</t>
  </si>
  <si>
    <t xml:space="preserve">1.1. Приобретение пакетов лицензионного программного обеспечения Microsoft </t>
  </si>
  <si>
    <t>1.2. Тиражирование системы электронного документооборота «Дело»</t>
  </si>
  <si>
    <t>Задача  4 "Организация информационно-технологического обеспечения деятельности Администрации города Когалыма"</t>
  </si>
  <si>
    <t xml:space="preserve">4.1. Обеспечение деятельности управления по информационным ресурсам Администрации города Когалыма </t>
  </si>
  <si>
    <t>С 01.04.2014 отдел информатизации управления по информационным ресурсам переведен в УОДОМС</t>
  </si>
  <si>
    <t>4.2.Обеспечение информационно-технической инфраструктуры для деятельности структурных подразделений Администрации города Когалыма</t>
  </si>
  <si>
    <t>Муниципальная программа "Управление муниципальными финансами в городе Когалыме на 2014-2016 годы"</t>
  </si>
  <si>
    <t>Задача  2 "Организация бюджетного процесса"</t>
  </si>
  <si>
    <t>"Обеспечение деятельности Комитета финансов"</t>
  </si>
  <si>
    <t>Задача  4 "Совершенствование информационной системы управление муниципальными финансами"</t>
  </si>
  <si>
    <t>"Обеспечение технической, программной и консультационной поддержкой бюджетного процесса в городе Когалыме"</t>
  </si>
  <si>
    <t>Муниципальная программа "Реконструкция и ремонт, в том числе капитальный, объектов муниципальной собственности города Когалыма на 2014 - 2016 годы"</t>
  </si>
  <si>
    <t>Задача  1 " Проведение реконструкции объектов муниципальной собственности"</t>
  </si>
  <si>
    <t>Реконструкция здания, находящегося в муниципальной собственности, расположенного по адресу: проспект Нефтяников, дом 2 «А»</t>
  </si>
  <si>
    <t>Реконструкция объектов жилищно-коммунального хозяйства</t>
  </si>
  <si>
    <t>Реконструкция объектов здравоохранения</t>
  </si>
  <si>
    <t>Реконструкция здания поликлиники на 850 посещений</t>
  </si>
  <si>
    <t>Реконструкция здания начальной общеобразовательной школы №4 по адресу: ул. Набережная,4 под размещение поликлиники (отделения профилактических осмотров)</t>
  </si>
  <si>
    <t xml:space="preserve">Контракт  заключен 30.07.2013. Работы по контракту выполнены и оплачены в полном объеме. </t>
  </si>
  <si>
    <t>Задача  2 Обеспечение деятельности учреждения, осуществляющего функции заказчика на территории муниципального образования город Когалым по строительству, реконструкции, ремонту (в том числе капитальному), техническому обслуживанию объектов, находящихся в муниципальной собственности</t>
  </si>
  <si>
    <t>Обеспечение деятельности Муниципального казённого учреждения «Управление капитального строительства города Когалыма»</t>
  </si>
  <si>
    <t>Задача 3. Оказание  содействия Администрации города Когалыма и учреждениям города Когалыма в содержании объектов муниципальной собственности, в части проведения ремонта, в том числе капитального, объектов муниципальной собственности</t>
  </si>
  <si>
    <t>Ремонт, в том числе капитальный, объектов муниципальной собственности, из них:</t>
  </si>
  <si>
    <t xml:space="preserve">Капитальный ремонт части №1 здания по ул. Мира,22 для размещения театра "Мираж"
</t>
  </si>
  <si>
    <t xml:space="preserve">Капитальный ремонт здания по ул. Дружбы Народов,11
</t>
  </si>
  <si>
    <t>Заключен контракт на выполнение комплекса ремонтных и пусконаладочных работ на сумму 38 000,00 тыс. руб., функции заказчика по контракту переданы 19.06.2014, срок окончания выполнения работ 10.12.2014. 
На отчетную дату работы на объекте выполнены и оплачены в полном объеме.</t>
  </si>
  <si>
    <t xml:space="preserve">Капитальный ремонт нежилого помещения в жилом доме, расположенном по адресу: ул. Молодежная,24-2
</t>
  </si>
  <si>
    <t>На отчетную дату работы на объекте выполнены и оплачены в полном объеме.</t>
  </si>
  <si>
    <t>Ремонт, в том числе капитальный, объектов жилищно-коммунального хозяйства</t>
  </si>
  <si>
    <t>Ремонт, в том числе капитальный, квартир, находящихся в муниципальной собственности</t>
  </si>
  <si>
    <t xml:space="preserve">Ремонт, в том числе капитальный объектов культуры
</t>
  </si>
  <si>
    <t>Капитальный ремонт КСК "Ягун" по ул. Степана Повха,11</t>
  </si>
  <si>
    <t xml:space="preserve">Заключен контракт 25.06.2014 на сумму 5 366,5 тыс. руб., срок окончания выполнения работ 30.08.2014. Выполнение демонтажных работ показало, что часть работ выполнять не требуется, поэтому объем работ подлежащий выполнению составил 4 289,8 тыс. руб., работы выполнены, заключено соглашение о расторжении контракта. </t>
  </si>
  <si>
    <t>Муниципальная программа "Управление муниципальным имуществом города Когалыма на 2014-2016 годы</t>
  </si>
  <si>
    <t>"Техническая инвентаризация и паспортизация объектов муниципальной собственности города Когалыма, в том числе земельных участков</t>
  </si>
  <si>
    <t>Заключен контракт на оказание услуг по технической инвентаризации объектов недвижимости. Оплата производится за фактически оказанные услуги, согласно выставленных счетов. Денежные средства освоены в полном объеме.</t>
  </si>
  <si>
    <t>"Мероприятия по землеустройству и землепользованию"</t>
  </si>
  <si>
    <t>"Оплата агентских услуг по приему платежей за наем жилых помещений муниципального жилищного фонда города Когалыма</t>
  </si>
  <si>
    <t>Оплата производится за фактически оказанные агентские услуги по приему платежей за наём жил. помещений, находящиеся в муниципальной собственности.</t>
  </si>
  <si>
    <t>"Обязательное страхование гражданской ответственности владельца транспортных средств (ОСАГО)"</t>
  </si>
  <si>
    <t xml:space="preserve">Оплата страховой премии осуществляется за фактическое количество автотранспорта, подлежащего страхованию.  </t>
  </si>
  <si>
    <t>"Уплата налогов и сборов, предусмотренных действующим законодательством"</t>
  </si>
  <si>
    <t xml:space="preserve">В рамках мероприятия производится уплата транспортного налога за транспорт, находящийся в муниципальной собственности в период уплаты, а также производится уплата НДС от реализации муниципального имущества физическим лицам в соответствии с НК РФ. Уплата транспортного налога и НДС произведены в полном объёме, в указанные сроки, задолженность по уплате отсутствует. </t>
  </si>
  <si>
    <t>"Предоставление субсидии в целях обеспечения страховой защиты муниципального имущества города Когалыма"</t>
  </si>
  <si>
    <t xml:space="preserve">Заключены договоры страхования муниципального имущества на 2014 год. </t>
  </si>
  <si>
    <t>Задача  2 "Обеспечение условий для выполнения функций, возложенных на Комитет по управлению муниципальным имуществом Администрации города Когалыма"</t>
  </si>
  <si>
    <t>"Организационно-техническое и финансовое обеспечение Комитета по управлению муниципальным имуществом Администрации города Когалыма"</t>
  </si>
  <si>
    <t xml:space="preserve">Муниципальная программа «Профилактика экстремизма в городе Когалыме на 2014 - 2016 годы»
</t>
  </si>
  <si>
    <t>Задача 1. Воспитание толерантности через систему образования</t>
  </si>
  <si>
    <t>1.1.Участие детей в конкурсах по вопросам толерантности и укреплению межнациональных отношений</t>
  </si>
  <si>
    <t>Задача 2. Укрепление толерантности и профилактики экстремизма в молодёжной среде</t>
  </si>
  <si>
    <t xml:space="preserve">2.1.Встречи с молодёжью города «Живое слово»:
- встречи с представителями традиционных религиозных концессий (православие, ислам);
- встречи с людьми интересных судеб - неравнодушными, сильными духом, основой жизненного успеха которых, являются высокие нравственные ценности;
- просмотр и обсуждение тематических документальных видеофильмов;
- тематические диспуты, круглые столы, беседы, мастер-классы, др.
</t>
  </si>
  <si>
    <t>Задача 4: Содействие национально-культурному взаимодействию в городе Когалыме</t>
  </si>
  <si>
    <t>4.5.Проведение мероприятий, приуроченных к дню толерантности (концерты, фестивали, конкурсы рисунков, конкурсы плакатов и др.)</t>
  </si>
  <si>
    <t>15.11.2014 в МБОУ "Школа искусств" проведен конкурс "О маме с любовью" котором   приняли участие все образовательные учреждения города. Для участников (16 человек) были закуплены призы.</t>
  </si>
  <si>
    <t>4.6.Организация на базе школьных библиотек тематических книжных выставок, посвященных национальной литературе</t>
  </si>
  <si>
    <t>4.7.Участие в Кирилло - Мефодиевских чтениях</t>
  </si>
  <si>
    <t>Участие в региональном этапе Кирилло-Мефодиевских чтений в г. Ханты-Масийске трех учащихся МАОУ "СОШ №8."</t>
  </si>
  <si>
    <t>4.8.Монтаж интегрированного технического комплекса безопасности города Когалыма</t>
  </si>
  <si>
    <t xml:space="preserve">Муниципальная программа«Защита населения и территорий от чрезвычайных ситуаций и укрепление
пожарной безопасности в городе Когалыме на 2014 - 2016 годы»
</t>
  </si>
  <si>
    <t>Подпрограмма 1. " Организация и обеспечение мероприятий в сфере гражданской обороны, защиты населения и территорий города Когалыма от чрезвычайных ситуаций"</t>
  </si>
  <si>
    <t>Задача: Совершенствование организации и функционирования городского звена территориальной подсистемы Ханты-Мансийского автономного округа – Югры единой государственной системы предупреждения и ликвидации чрезвычайных ситуаций</t>
  </si>
  <si>
    <t>1.1."Содержание, развитие и совершенствование Муниципального казённого учреждения «Единая дежурно-диспетчерская служба города Когалыма»</t>
  </si>
  <si>
    <t>1.1.1"Содержание Муниципального казённого учреждения «Единая дежурно-диспетчерская служба города Когалыма»</t>
  </si>
  <si>
    <t>Экономия образовалась, в результате фактически оказанных услуг на основании выставленных счетов- фактур.</t>
  </si>
  <si>
    <t>1.1.2 "Охрана и эксплуатационное обслуживание интегрированного технического комплекса безопасности города Когалыма»</t>
  </si>
  <si>
    <t>1.2"Монтаж системы оповещения гражданской обороны и чрезвычайных ситуаций в городе"</t>
  </si>
  <si>
    <t>1.4 Строительство гаража специализированной техники по ликвидации чрезвычайных ситуаций на территории города Когалыма</t>
  </si>
  <si>
    <t>Задача: "Обеспечение населения города Когалыма средствами защиты"</t>
  </si>
  <si>
    <t>1.5 Приобретение средств защиты, приборов химического и дозиметрического контроля</t>
  </si>
  <si>
    <t>Задача: "Развитие материально-технической базы гражданской обороны и защиты от чрезвычайных ситуаций"</t>
  </si>
  <si>
    <t>1.6 "Приобретение технических средств и оборудования для подготовки населения, нужд гражданской обороны и защиты населения от чрезвычайных ситуаций"</t>
  </si>
  <si>
    <t>Задача: "Создание общественных спасательных постов в местах массового отдыха людей на водных объектах города Когалыма"</t>
  </si>
  <si>
    <t>1.7."Профессиональная подготовка общественных спасателей"</t>
  </si>
  <si>
    <t>1.8."Пропаганда правил поведения населения в местах массового отдыха на водных объектах города Когалыма"</t>
  </si>
  <si>
    <t>1.9."Оснащение спасательных постов наглядной агитацией, оборудованием и снаряжением"</t>
  </si>
  <si>
    <t>1.10."Содержание общественных спасателей на водных объектах города Когалыма"</t>
  </si>
  <si>
    <t>Подпрограмма 2: "Укрепление пожарной безопасности в городе Когалыме"</t>
  </si>
  <si>
    <t>Задача: Организация обучения населения мерам пожарной безопасности и пропаганда в области пожарной безопасности, содействие распространению пожарно-технических знаний</t>
  </si>
  <si>
    <t>2.2."Организация обучения населения мерам пожарной безопасности, агитация и пропаганда в области пожарной безопасности"</t>
  </si>
  <si>
    <t>Задача: Обеспечение тушения лесных пожаров</t>
  </si>
  <si>
    <t>2.3. "Приобретение средств по организации пожаротушения "</t>
  </si>
  <si>
    <t>Подпрограмма 3: "Финансовое обеспечение деятельности отдела по делам гражданской обороны и чрезвычайных ситуаций Администрации города Когалыма"</t>
  </si>
  <si>
    <t>Задача: Обеспечение эффективной деятельности отдела по делам гражданской обороны и чрезвычайных ситуаций Администрации города Когалыма</t>
  </si>
  <si>
    <t>3.1.Содержание отдела по делам гражданской обороны и чрезвычайных ситуаций Администрации города Когалыма</t>
  </si>
  <si>
    <t>Муниципальная программа "Развитие муниципальной службы в и резерва управленческих кадров в муниципальном образовании городской округ город Когалым на 2014 - 2016 годы"</t>
  </si>
  <si>
    <t>Задача 1. "Повышение профессиональной компетентности муниципальных служащих Администрации города Когалыма"</t>
  </si>
  <si>
    <t xml:space="preserve">Произведена оплата курсов повышения квалификации, проведенных в апреле 2014 на тему "Управление государственными и муниципальными закупками". </t>
  </si>
  <si>
    <t>3.1."Материально-техническое обеспечение структурных подразделений Администрации города Когалыма"</t>
  </si>
  <si>
    <t>3.2 "Организация представительских мероприятий (расходов)  Администрации города Когалыма"</t>
  </si>
  <si>
    <t>Экономия по муниципальному контракту  на поставку цветочной продукции.</t>
  </si>
  <si>
    <t>4.1  "Обеспечение деятельности управления по общим вопросам Администрации города Когалыма"</t>
  </si>
  <si>
    <t>4.3 "Обеспечение расходов, связанных с командировками"</t>
  </si>
  <si>
    <t xml:space="preserve">Итого по программе </t>
  </si>
  <si>
    <t>Муниципальная программа "Развитие культуры в городе Когалыме на 2014-2016 годы"</t>
  </si>
  <si>
    <t>Подпрограмма 1 "Обеспечение прав граждан на доступ к культурным ценностям и информации"</t>
  </si>
  <si>
    <t>Задача  1 "Создание условий для модернизационного развития общедоступных библиотек и архива города Когалыма."</t>
  </si>
  <si>
    <t>1.1.1."Обновление баз данных справочно-поисковых систем библиотек города Когалыма"</t>
  </si>
  <si>
    <t>1.1.2."Подключение общедоступных библиотек города Когалыма к сети Интернет"</t>
  </si>
  <si>
    <t>1.1.3."Поставка (обновление) системы АБИС (автоматизированной библиотечной информационной системы) для осуществления электронной каталогизации"</t>
  </si>
  <si>
    <t>1.1.4."Модернизация сайта библиотеки города Когалыма"</t>
  </si>
  <si>
    <t>1.1.5."Модернизация программно-аппаратных комплексов библиотеки города Когалыма"</t>
  </si>
  <si>
    <t>1.1.6."Заимствование записей из сводных библиотечно-информационных ресурсов"</t>
  </si>
  <si>
    <t>1.1.7."Комплектование библиотечного фонда города Когалыма "</t>
  </si>
  <si>
    <t>1.1.9."Мероприятия, направленные на повышение читательского интереса"</t>
  </si>
  <si>
    <t>1.1.10."Расходы на обеспечение деятельности (оказание услуг) общедоступных библиотек города Когалыма"</t>
  </si>
  <si>
    <t>1.1.11."Субвенции на осуществление полномочий по хранению, комплектованию, учёту и использованию архивных документов, относящихся к государственной собственности Ханты-Мансийского автономного округа – Югры "</t>
  </si>
  <si>
    <t>Задача  2 "Развитие музейного дела и удовлетворение потребности населения в предоставлении доступа к культурным ценностям."</t>
  </si>
  <si>
    <t>1.2.1."Пополнение фонда музея города Когалыма"</t>
  </si>
  <si>
    <t>1.2.2."Информатизация музея города Когалыма"</t>
  </si>
  <si>
    <t>1.2.3."Поддержка выставочных проектов"</t>
  </si>
  <si>
    <t>1.2.4."Расходы на обеспечение деятельности (оказание 
музейных услуг)"</t>
  </si>
  <si>
    <t>Задача  3 "Укрепление материально-технической базы учреждений культуры города Когалыма."</t>
  </si>
  <si>
    <t>1.3.1."Автоматизация культурно-досуговых учреждений города Когалыма "</t>
  </si>
  <si>
    <t>1.3.2."Приобретение видео- фото-, светооборудования для проведения культурно-массовых мероприятий"</t>
  </si>
  <si>
    <t>1.3.4."Приобретение костюмов для Образцовых самодеятельных коллективов города Когалыма, Народных самодеятельных коллективов города Когалыма"</t>
  </si>
  <si>
    <t>1.3.5."Приобретение предметов музейного значения для создания универсально-выставочного зала и представления музейных услуг"</t>
  </si>
  <si>
    <t>1.3.6."Приобретение музыкального оборудования для культурно-досуговых учреждений"</t>
  </si>
  <si>
    <t>1.3.7."Приобретение музейного оборудования для МБУ "МВЦ"</t>
  </si>
  <si>
    <t>1.3.8."Приобретение сценических костюмов для МАУ "КДК"Янтарь"</t>
  </si>
  <si>
    <t>1.3.9. "Приобретение специализированной библиотечной мебели для МБУ "МБС"</t>
  </si>
  <si>
    <t>Подпрограмма 2 "Укрепление единого культурного пространства в городе Когалыме"</t>
  </si>
  <si>
    <t>Задача  1 "Создание благоприятных условий для организации культурного досуга населения, развития художественно-творческой деятельности в городе Когалыме."</t>
  </si>
  <si>
    <t>2.1.1."Создание студии  изобразительного искусства в городе Когалыме"</t>
  </si>
  <si>
    <t>2.1.2."Проведение культурно-массовых мероприятий, конкурсов, фестивалей, театрализованных постановок, поддержка участия творческих коллективов города Когалыма в мероприятиях международного, всероссийского, окружного значения "</t>
  </si>
  <si>
    <t>Всего (МБУ "КМЦ "АРТ-Праздник")</t>
  </si>
  <si>
    <t>Всего (МАУ "КДК "Янтарь")</t>
  </si>
  <si>
    <t>Всего (МАУ "КДК "Метро")</t>
  </si>
  <si>
    <t>2.1.3."Расходы на обеспечение деятельности (оказание услуг) муниципальных культурно-досуговых учреждений города Когалыма"</t>
  </si>
  <si>
    <t>Подпрограмма 3 "Совершенствование системы управления в культуре и архивном деле"</t>
  </si>
  <si>
    <t>Задача  1 "Осуществление функций по реализации единой государственной политики в культуре города Когалыма."</t>
  </si>
  <si>
    <t>3.1.1."Обеспечение функций УКСиМП "</t>
  </si>
  <si>
    <t>3.1.2."Прочие мероприятия УКСиМП"</t>
  </si>
  <si>
    <t>3.1.3."Выплата премии главы Администрации города Когалыма в сфере культуры и искусства"</t>
  </si>
  <si>
    <t>3.1.4."Расходы на обеспечение хозяйственной деятельности учреждений культуры города Когалыма "</t>
  </si>
  <si>
    <t>Задача  2 "Осуществление функций по реализации единой государственной политики в архивном деле города Когалыма."</t>
  </si>
  <si>
    <t>3.2.1."Обеспечение деятельности архивного отдела Администрации города Когалыма "</t>
  </si>
  <si>
    <t>Муниципальная программа "Развитие физической культуры и спорта в городе Когалыме на 2014-2016 годы"</t>
  </si>
  <si>
    <t>Подпрограмма 1 "Развитие массовой физической культуры и спорта"</t>
  </si>
  <si>
    <t>Задача  1 "Развитие массовой физической культуры и спорта, спортивной инфраструктуры, пропаганда здорового образа жизни."</t>
  </si>
  <si>
    <t>1.1."Организация и проведение спортивно-массовых мероприятий"</t>
  </si>
  <si>
    <t>1.2."Содержание муниципального автономного учреждения "Дворец спорта"</t>
  </si>
  <si>
    <t>1.4. "Развитие материально-технической базы города Когалыма путем создания спортивных объектов шаговой доступности"</t>
  </si>
  <si>
    <t>Задача  2 "Обеспечение успешного выступления спортсменов города Когалыма в окружных, всероссийских и международных спортивных соревнованиях, подготовка спортивного резерва, поддержка развития спорта высших достижений, в том числе спорта инвалидов и лиц с ограниченными возможностями здоровья."</t>
  </si>
  <si>
    <t>2.1."Организация участия спортсменов города Когалыма в соревнованиях различного уровня  окружного и всероссийского масштаба"</t>
  </si>
  <si>
    <t>Подпрограмма 2 "Управление отраслью "физическая культура и спорт"</t>
  </si>
  <si>
    <t>3.1."Содержание секторов Управления культуры, спорта и молодёжной политики Администрации города Когалыма"</t>
  </si>
  <si>
    <t>312,57</t>
  </si>
  <si>
    <t>Муниципальная программа "Поддержка развития институтов гражданского общества города Когалыма на 2014 - 2016 годы"</t>
  </si>
  <si>
    <t xml:space="preserve">Подпрограмма 1 "Поддержка социально ориентированных некоммерческих организаций" </t>
  </si>
  <si>
    <t>Задача  1 "Обеспечение прозрачной и конкурентной системы муниципальной поддержки социально ориентированных некоммерческих организаций"</t>
  </si>
  <si>
    <t>1.1. Оказание финансовой поддержки социально ориентированным некоммерческим организациям путём предоставления на конкурсной основе субсидий (ОКОС)</t>
  </si>
  <si>
    <t>1.2. Оказание информационной, организационной, имущественной, консультационно-методической поддержки деятельности социально ориентированных некоммерческих организаций (ММЦ)</t>
  </si>
  <si>
    <t>1.4. Содействие общественным объединениям, некоммерческим организациям в проведении мероприятий</t>
  </si>
  <si>
    <t>ОКОС</t>
  </si>
  <si>
    <t>ММЦ (УО)</t>
  </si>
  <si>
    <t>Метро (УКСиМП)</t>
  </si>
  <si>
    <t>1.5. Организация и проведение городских мероприятий с участием национально-культурных объединений, национальных ансамблей и национальных коллективов:</t>
  </si>
  <si>
    <t>1.5.1 Национальны праздник "День оленевода"</t>
  </si>
  <si>
    <t>АРТ-Праздник (УКСиМП)</t>
  </si>
  <si>
    <t>Дворец спорта</t>
  </si>
  <si>
    <t>1.5.2. Праздник «День России» (Метро)</t>
  </si>
  <si>
    <t>1.5.3. Концерт «Национальное содружество» (Арт-Праздник)</t>
  </si>
  <si>
    <t>Концерт национальных коллективов в рамках празднования мероприятий посвященных Дню города.</t>
  </si>
  <si>
    <t>1.5.4. Дни национальных культур (МВЦ)</t>
  </si>
  <si>
    <t>1.5.5.Фестиваль Дружбы народов «В семье единой» (Арт-Праздник)</t>
  </si>
  <si>
    <t>Организован и проведен концерт "Национальное содружество", в рамках Дня народного Единства на центральной площади города. В мероприятии приняли участие творческие коллективы города, городских национально-культурных обществ, общественных организаций.</t>
  </si>
  <si>
    <t>1.5.6. Праздник национальных семейных традиций «Семья талантами богата» (КДК "Янтарь")</t>
  </si>
  <si>
    <t>1.5.7. Национальные конкурсы среди  школьных коллективов: концерт «Национальная мозаика», национальные традиционные игры «Молодецкие забавы» (УО)</t>
  </si>
  <si>
    <t>На площадке КДК "Янтарь" организовано мероприятие "Семья талантами богата" с участием творческих коллективов города Лангепаса. В программе мероприятия - сольные выступления и хореографические композиции на тему национальных мотивов.</t>
  </si>
  <si>
    <t>Задача  2 "Распространение лучших практик социально ориентированных некоммерческих организаций</t>
  </si>
  <si>
    <t>2.1. Проведение мероприятий (конференций, Гражданских Форумов, семинаров, круглых столов и иных мероприятий) для социально ориентированных некоммерческих организаций (ММЦ)</t>
  </si>
  <si>
    <t>2.2 Проведение мероприятий для граждан, внесших значительный вклад в развитие гражданского общества</t>
  </si>
  <si>
    <t>2.2.1. Оказание поддержки гражданам, удостоенным звания «Почётный гражданин города Когалыма»</t>
  </si>
  <si>
    <t>100,45</t>
  </si>
  <si>
    <t>2.2.2. Чествование лиц из числа ветеранов Великой Отечественной войны от имени Главы города Когалыма, оказание содействия в проведении погребальных мероприятий</t>
  </si>
  <si>
    <t xml:space="preserve"> Подпрограмма 2 "Информационно-аналитическое обеспечение деятельности структурных подразделений Администрации города Когалыма"</t>
  </si>
  <si>
    <t>3.1. Обеспечение информационной открытости деятельности структурных подразделений Администрации города Когалыма</t>
  </si>
  <si>
    <t>Подпрограмма 3 "Организация деятельности отдела координации общественных связей Администрации города Когалыма"</t>
  </si>
  <si>
    <t>4.1. Обеспечение деятельности отдела координации общественных связей Администрации города Когалыма</t>
  </si>
  <si>
    <t>МАУ Редакция газеты "Когалымский вестник"</t>
  </si>
  <si>
    <t>Муниципальная программа "Доступная среда города Когалыма на 2014-2016 годы"</t>
  </si>
  <si>
    <t>Задача  2 «Оснащение объектов транспортной и социальной инфраструктур города, находящихся в муниципальной собственности, приспособлениями и устройствами для беспрепятственного доступа и перемещения инвалидов и маломобильных групп населения</t>
  </si>
  <si>
    <t>2.1 Обустройство пешеходных дорожек и тротуаров</t>
  </si>
  <si>
    <t>2.2 Приобретение лестничных подъемников для перемещения инвалидов в учреждения социальной инфраструктуры города Когалыма</t>
  </si>
  <si>
    <t>Приобретены лестничные подъемники (ступенькоходы) в  МБОУ «СОШ №3» и в МБОУ «СОШ №5». Исполнение-100%.</t>
  </si>
  <si>
    <t>2.3 Обеспечение беспрепятственного доступа маломобильных групп населения к объектам, находящимся в муниципальной собственности, из них:</t>
  </si>
  <si>
    <t>Установлен навес от дождя, тактильная плитка на входе для слабовидящих, приобретен звуковой маяк. Исполнение 100%.</t>
  </si>
  <si>
    <t>2.3.1 Здание МБУ «Централизованная библиотечная система»:</t>
  </si>
  <si>
    <t>70,00</t>
  </si>
  <si>
    <t>2.3.2  Здание МАУ «КДК «Метро»:</t>
  </si>
  <si>
    <t>Произведены работы по установке знака на автостоянке, по установке поручня для инвалидов с полимерным покрытием, по замене плитки. Исполнение 100%.</t>
  </si>
  <si>
    <t>224,60</t>
  </si>
  <si>
    <t>2.3.3 Здание МАУ «КДК «Янтарь»:</t>
  </si>
  <si>
    <t>Произведен ремонт крылец и подходов к зданию, стоянки для инвалидов. Исполнение 100%.</t>
  </si>
  <si>
    <t>467,76</t>
  </si>
  <si>
    <t>1091,44</t>
  </si>
  <si>
    <t>2.3.4  Здание МБУ «Музейно-выставочный центр»:</t>
  </si>
  <si>
    <t>43,20</t>
  </si>
  <si>
    <t>12,80</t>
  </si>
  <si>
    <t>2.3.5  Здание МБОУ «Средняя общеобразовательная школа № 3»:</t>
  </si>
  <si>
    <t>Приобретены фотолюминесцентная крупнозернистая, противоскользящая лента покрытие противоскользящее. Исполнение - 100%.</t>
  </si>
  <si>
    <t>2.3.6  Здание МБОУ «Средняя общеобразовательная школа № 5»:</t>
  </si>
  <si>
    <t>Оборудован отдельный санузел (туалетная комната) для детей с ограниченными возможностями (унитаз и установлены поручни). Исполнение - 100%.</t>
  </si>
  <si>
    <t>Муниципальный контракт заключен 02.06.2014 на сумму 156,39 тыс. рублей. Работу по обеспечению беспрепятственного доступа к местам общего пользования жилых домов, в которых проживают инвалиды согласно заявлениям граждан по адресам: ул. Дружбы народов, дом 18, подъезд №5, ул. Дружбы Народов, дом 12А, подъезд №4, ул. Прибалтийская, дом 1, подъезд №1, ул. Югорская, дом 38, подъезд №2 на 01.12.2014 выполнены и оплачены в полном объеме. Исполнение 100%.</t>
  </si>
  <si>
    <t>Задача 3.  "Обеспечение доступности приоритетных услуг в сфере образования, культуры, спорта для инвалидов и других маломобильных групп населения"</t>
  </si>
  <si>
    <t>1. Формирование библиотечного фонда с учетом образовательных потребностей и культурных запросов инвалидов</t>
  </si>
  <si>
    <t>2. Прокат титрированных фильмов для слабослышащих людей</t>
  </si>
  <si>
    <t>50,00</t>
  </si>
  <si>
    <t>3. Организация и проведение мероприятий для людей с ограниченными возможностями здоровья: «Город равных возможностей», Рождественские встречи</t>
  </si>
  <si>
    <t>163,70</t>
  </si>
  <si>
    <t>66,30</t>
  </si>
  <si>
    <t>4. Обеспечение подготовки и участия лиц с ограниченными возможностями в спортивных мероприятиях городского и окружного уровня</t>
  </si>
  <si>
    <t>В феврале организовано 3 выезда с участием 21 спортсмена из числа инвалидов. В мае организован 1 выезд с участием 12 спортсменов из числа инвалидов. В сентябре организован 1 выезд. В ноябре - декабре приобретены спортивные костюмы для выезда спортсменов на соревнования. Сложилась экономия в сумме 0,36 тыс. рублей.</t>
  </si>
  <si>
    <t>87,30</t>
  </si>
  <si>
    <t>51,30</t>
  </si>
  <si>
    <t>29,10</t>
  </si>
  <si>
    <t>43,65</t>
  </si>
  <si>
    <t>5. Организация и проведение городской  Спартакиады среди лиц с ограниченными возможностями здоровья</t>
  </si>
  <si>
    <t>Заключен договор на приобретение поощрительных призов и наградной атрибутики к соревнованиям, посвященных Международному дню инвалидов. В соревнованиях приняло участие 150 человек. Сложилась экономия в сумме 1,43 тыс. рублей.</t>
  </si>
  <si>
    <t>54,00</t>
  </si>
  <si>
    <t>21,00</t>
  </si>
  <si>
    <t>6. Методическое и консультативно-информационное сопровождение педагогов, в том числе педагогических работников учреждений дополнительного образования, и родителей, имеющих детей-инвалидов, обучающихся по дистанционной форме</t>
  </si>
  <si>
    <t>Обучение  педагогов общеобразовательных организаций на курсах повышения квалификации. Исполнение - 100%.</t>
  </si>
  <si>
    <t>150,0</t>
  </si>
  <si>
    <t>Итого по программе, в том числе:</t>
  </si>
  <si>
    <t>Подпрограмма 1. "Развитие системы обращения с отходами производства и потребления в городе Когалыме на 2014-2016 годы"</t>
  </si>
  <si>
    <t xml:space="preserve">Мероприятие 1. Осуществить строительство  полигона твердых бытовых отходов </t>
  </si>
  <si>
    <t>Строительство полигона твердых бытовых отходов (разработка проектно-сметной документации)</t>
  </si>
  <si>
    <t>ИТОГО по ПРОГРАММАМ</t>
  </si>
  <si>
    <t xml:space="preserve">контроль </t>
  </si>
  <si>
    <t>мб</t>
  </si>
  <si>
    <t xml:space="preserve"> </t>
  </si>
  <si>
    <t>об</t>
  </si>
  <si>
    <t>фб</t>
  </si>
  <si>
    <t>Информация о реализации муниципальных  программ города Когалыма за 2014 год.</t>
  </si>
  <si>
    <t xml:space="preserve">2. Ремонт внутриквартальных проездов и площадок в микрорайонах города </t>
  </si>
  <si>
    <t>В декабре 2013 года заключены контракты на услуги связи, техническое обслуживание и ремонт автоматизированных рабочих мест, серверного и сетевого оборудования, принтеров и копировальных аппаратов,
сопровождение программных продуктов, техническое обслуживание программных продуктов (организаций разработчиков), продление лицензий. По указанным контрактам ведется ежемесячное обслуживание.         
Сложилась экономия по услугам связи согласно фактическим данным предоставленных счетов, по сопровождению программных продуктов для обеспечения финансово-хозяйственной  и экономической деятельности Администрации города и техническому сопровождению АИС ОГД, согласно результатам проведения аукциона. В связи с реорганизацией  Упо ИР часть ежемесячных расходов (услуги связи, услуги по техподдержке системы делопроизводства и документооборота "Дело", оказание информационных услуг с использованием Консультант Плюс, услуги по техническому сопровождению программных продуктов, услуги по предоставлению лицензий на исключительные права на использование информационной системы "Учет и распределение жилья" и информационной системы "ЗАГС") с 01.04.2014 переданы в ведение УОДОМС.</t>
  </si>
  <si>
    <t>Модернизация (замена) оборудования в здании "Культурно-досугового центра" по адресу: улица Дружбы Народов,11</t>
  </si>
  <si>
    <t>Средства поступили по Соглашению о сотрудничестве между Правительством ХМАО-Югры и ОАО "НК ЛУКОЙЛ". При очередном внесении изменений в Соглашение планируется направить обращение в адрес ОАО "НК ЛУКОЙЛ" о перераспределении средств на приобретение потребности.</t>
  </si>
  <si>
    <t>Задача  1 "Совершенствование системы управления муниципальным имуществом города Когалыма</t>
  </si>
  <si>
    <t>"Оценка стоимости объектов муниципальной собственности города Когалыма, в том числе земельных участков"</t>
  </si>
  <si>
    <t>"Компенсация выпадающих доходов организациям, в связи с оказанием услуг по содержанию муниципального жилищного фонда в городе Когалыме"</t>
  </si>
  <si>
    <t>Заключены договоры субсидии на возмещение выпадающих доходов организациям, в связи с оказанием услуг по содержанию муниципального жилищного фонда на территории города Когалыма. Оплата производится по фактически выставленным счетам, актам оказанных услуг. Экономия средств в размере 12,6 тыс. рублей сложилась в связи со сносом жилых домов, признанных аварийными и подлежащими сносу.</t>
  </si>
  <si>
    <t>Оплата производится по факту выполненных работ, оказанных услуг с учётом принятых КУМИ обязательствам, а также осуществляются выплаты работникам КУМИ с учётом требований действующего законодательства РФ. Экономия составила 15,58 тыс. рублей по статье расходов - командировочные расходы.</t>
  </si>
  <si>
    <t>В МБОУ  "Средняя школа №3" 14.11.2014 организована выставка литературы и наглядных пособий, приуроченных к Дню толерантности "Планета толерантности". Данная литература использовалась при проведении классных часов, бесед с учащимися.</t>
  </si>
  <si>
    <t>1.3"Демонтаж и монтаж пульта управления радиотрансляционной сетью озвучивания улиц города Когалыма"</t>
  </si>
  <si>
    <t xml:space="preserve">Контракт заключен 10.06.2014 г. с ООО "Альфа Принт". Памятки получены 03.07.2014. Оплата произведена в июле 2014 г. </t>
  </si>
  <si>
    <t>Задача 3. "Устойчивое и эффективное  обеспечение своих полномочий Администрации города Когалыма"</t>
  </si>
  <si>
    <t>Задача 4. "Эффективное осуществление полномочий управления по общим вопросам Администрации города Когалыма"</t>
  </si>
  <si>
    <t>4.2 "Обеспечение предоставления муниципальным служащим гарантий, установленных действующим законодательством о муниципальной службе"</t>
  </si>
  <si>
    <t>Экономия по заработной плате и начислениям на нее, в связи с выплатой за фактически отработанные дни (больничные листы). Частичное возмещение на ст. 213 из ФСС.</t>
  </si>
  <si>
    <t>1.3. "Развитие материально-технической базы муниципального автономного учреждения "Дворец спорта"</t>
  </si>
  <si>
    <t>Задача  3 "обеспечение оптимизации деятельности Управления культуры, спорта и молодёжной политики Администрации города Когалыма и повышение эффективности бюджетных расходов."</t>
  </si>
  <si>
    <t>Ежеквартально специалистами МАУ "ММЦ" совместно со специалистами УСЗН, членами общественных организаций осуществляются выезды к юбилярам из числа ветеранов ВОВ, тружеников тыла, с поздравительным адресом от имени Главы города Когалыма. Приобретаются подарки (сувениры) для юбиляров.</t>
  </si>
  <si>
    <t xml:space="preserve">Согласно декабрьского счёта-фактуры №К817 (ООО "Медиа-холдинг "Западная Сибирь" ) на оплату  по производству и размещению заказного сюжета в рамках муниципального контракта. </t>
  </si>
  <si>
    <t xml:space="preserve">2.4 Обеспечение беспрепятственного доступа к местам общего пользования жилых домов, в которых проживают инвалиды </t>
  </si>
  <si>
    <t>В апреле на сумму 100,00 тыс. рублей приобретены аудиокниги для слепых и диски с субтитрами для глухих в количестве 383 единиц. Исполнение 100%</t>
  </si>
  <si>
    <t>Муниципальная программа "Обеспечение экологической безопасности города Когалыма на 2014-2016 годы"</t>
  </si>
  <si>
    <t>Задача 1. Организация централизованного сбора и утилизации твердых бытовых отходов, образующихся на производственных и жилых объектах города Когалыма, в соответствии с требованиями Федерального закона от 10.01.2002 №7-ФЗ "Об охране окружающей среды" и Федерального закона от 24.06.1998 №89-ФЗ "Об отходах производства и потребления"</t>
  </si>
  <si>
    <t>Заключен контракт 08.05.2014 на сумму 8079,28 тыс. рублей, срок выполнения работ 270 календарных дней с даты заключения контракта. Выполнение работ предусмотрено в два этапа, 1 этап на сумму 2 423,79 тыс. рублей исполнен, II этап в стадии исполнения, 13.08.2014 проектная документация направлена на государственную экологическую экспертизу.                                                                                                                                                                                                                                                                                    На отчетную дату получено положительное заключение экспертной комиссии государственной экологической экспертизы проектной документации (заключение №98 от 26.12.2014).                                                                                                                                              В связи с тем, что срок выполнения работ 270 календарных дней с даты заключения контракта, реализация контракта переходит на 2015 год.</t>
  </si>
  <si>
    <t>п.1.1. Создание общественных формирований правоохранительной направленности (общественные формирования, добровольные дружины, родительские патрули, молодёжные отряды и т.д.), материальное стимулирование граждан, участвующих в охране общественного порядка, пресечения преступлений и иных правонарушений</t>
  </si>
  <si>
    <t>п.1.3. Размещение (в том числе разработки проектов, установка, монтаж, подключение) в наиболее криминогенных общественных местах и на улицах города Когалыма, местах массового пребывания граждан систем видеообзора с установкой мониторов для контроля за обстановкой и оперативного реагирования, модернизация имеющихся систем видеонаблюдения, проведение работ, обеспечивающих функционирование систем, в том числе по направлению безопасности дорожного движения и информирование населения о системах, необходимости соблюдения правил дорожного движения (в том числе санкциях за их нарушение) с целью избежания детского дорожно-транспортного травматизма.</t>
  </si>
  <si>
    <t>2.3. Осуществление полномочий по составлению (изменению) списков кандидатов в присяжные заседатели федеральных судов общей юрисдикции Российской Федерации</t>
  </si>
  <si>
    <t>Заключены договора на приобретение грамот, флэш-карт, бумага клейкая, воздушные шары, микрофон, футболки.</t>
  </si>
  <si>
    <t>5.4. Проведение семинаров, семинаров-тренингов, "круглых столов", совещаний для специалистов, представителей общественных организаций, волонтёров, занимающихся решением вопросов по проблемам наркомании. Повышение профессионального уровня, квалификации специалистов субъектов профилактики, занимающихся пропагандой здорового образа жизни. Приобретение учебно-методических программ, пособий по профилактике наркомании</t>
  </si>
  <si>
    <t>6.3. Организация и проведение детско-юношеского марафона "Прекрасное слово - жизнь"</t>
  </si>
  <si>
    <t xml:space="preserve">Оплата услуг по отлову, транспортировке, содержанию, учету, умерщвлению и утилизации   безнадзорных и бродячих домашних животных согласно условиям заключенного договора производится за фактически оказанные услуги. Плановое распределение по месяцам производилось пропорционально доведенным лимитам. </t>
  </si>
  <si>
    <t>Задача  1 "Создание условий для устойчивого экономического роста. Совершенствование нормативно-правовой и методологической базы"</t>
  </si>
  <si>
    <t>3. Гранты в форме субсидии физическом лицам-победителям конкурсов в сфере услуг связи города Когалыма</t>
  </si>
  <si>
    <t>Функционирует система электронной очереди "Энтер", имеется информационный киоск для обеспечения доступа к Порталу государственных услуг. Организована выдача полисов обязательного медицинского страхования медицинской компании "Югория-Мед". По состоянию на 01.12.2014 заключенных договоров (соглашений) - 4, в том числе: с органами местного самоуправления - 2, с прочими организациями - 2.</t>
  </si>
  <si>
    <t>17. "Предоставление муниципального имущества во владение и (или) во временное пользование Субъектам и Организациям на возмездной основе и на льготных условиях"</t>
  </si>
  <si>
    <t>Задача  2 "Создание условий для выявления и поддержки одарённых детей в различных сферах деятельности"</t>
  </si>
  <si>
    <t>2.2."Стимулирование роста профессионального мастерства, создание условий для выявления и поддержки педагогических работников, проявляющих творческую инициативу"</t>
  </si>
  <si>
    <t>МБОУ "СОШ № 7", МБОУ "СОШ № 10" разработка технической документации по установке спорт. площадки - 50,0 тыс. руб. Освоение грантовых средств приобретение оборудования для школ МБОУ "СОШ № 7" "СОШ 1" "СОШ 10" "СОШ 8" "ДОД ДШИ" д/с Золушка. Плановые ассигнования в сумме 4500,0 тыс. руб. - спортивные площадки для МБОУ СОШ № 7,10 не освоены в связи с расторжением контрактов по причине несоблюдения исполнителем сроков выполнения работ.</t>
  </si>
  <si>
    <t>Муниципальный контракт №0187300013713000396 на корректировку проектно-сметной документации заключен 26.12.2013 на сумму 2 615,8 тыс. руб.
Срок выполнения работ до 26.06.2014.
Выполнение работ предусмотрено в два этапа: 
I этап включает разработку проектной документации, выполнение инженерно-геологических и инженерно-геодезических изысканий, 
II этап включает разработку рабочей документации и прохождение государственной экспертизы. 
На отчетную дату I этап работ на сумму 784,7 тыс. руб. исполнен, ведется выполнение II этапа работ с нарушением сроков выполнения работ.
На отчетную дату подрядной организацией предоставлено:
- положительное заключение государственной экспертизы №86-1-4-0221-14 от 10.11.2014;
- отрицательное заключение о проверке достоверности определения сметной стоимости объектов капитального строительства, строительство которых финансируется с привлечением средств бюджета автономного округа №86-4-6-0106-14 от 10.11.2014. 
По отрицательному заключению о проверке достоверности определения сметной стоимости объектов капитального строительства, подрядной организацией ведется устранение замечаний. 
Согласно условий муниципального контракта, оплата II этапа будет произведена при предоставлении в полном объеме проектно-сметной документации, инженерных изысканий с положительным заключением государственной экспертизы и положительным заключением о проверке достоверности определения сметной стоимости объектов капитального строительства.
В связи с нарушением сроков выполнения работ в адрес проектной организации направлено 3 претензии.</t>
  </si>
  <si>
    <t>Остаток субсидии сложился по следующим причинам:                                                                                                                                                                                                                                                                                                                                                                                                                                                                                                                                                                                                                                                                                                                                      - вакантные единицы в кол-ве 9 ед.;                                                                                                                                                                                                                                                                                                                                                                                                                                                                                                                                                                                                                                                                                                                       - экономия по оплате ГСМ - установлена системы навигации, позволяющая контролировать пробег автотранспорта;                                                                                                                                                                                                                                                                                                                                                                                                                                                                                - по факту проведения открытых аукционов на приобретение запасных частей и материалов.                                                                                                                                                                                                                                                                                                                                                                                                                                                                                                                          - приобретение запасных частей и материалов на автотранспорт не проводилось в связи с увеличением сроков проведения аукционов на поставку товара согласно 44-ФЗ;                                                                                                                                                                                   - по факту проведения открытых аукционов на приобретение запасных частей и материалов.                                                                                                                                                                                                                                                                                                                                          Также, в сентябре запланировано приобретение спецтехники на сумму 19,7 тыс. рублей. Аукционы проведены, контракты заключены, окончательный срок действия контрактов 30.10.2014. Оплата проведена по факту поставки техники.</t>
  </si>
  <si>
    <t xml:space="preserve">1.2. выполнение ремонтных работ на объекте "Рябиновый бульвар", расположенном в вдоль ул. Прибалтийская. </t>
  </si>
  <si>
    <t>1.4. Изготовление памятника (По Распоряжению правительства автономного округа от 25.07.2014 №416)</t>
  </si>
  <si>
    <t>01.07.2014 заключен контракт с ООО "КСИЛ" на поставку, монтаж и установку стационарного оборудования детских игровых площадок на территории г. Когалым на сумму 2 749,0 тыс. рублей. На сумму сложившейся экономии 881,0 тыс. рублей проведен аукцион и 08.09.2014 с ООО "КСИЛ" заключен муниципальный контракт на поставку детского игрового оборудования на сумму 801,5 тыс. рублей. Поставка осуществлена, оплата проведена в полном объеме. На остаток денежных средств в сумме 79,50 тыс. рублей  с ООО "КСИЛ" заключен договор на поставку сидений для качелей. Поставка осуществлена, оплата проведена в полном объеме.</t>
  </si>
  <si>
    <t>Задача 1 "Реализация МКУ "УЖКХ г.Когалыма" полномочий Администрации города Когалыма в вопросах осуществления функций заказчика в сфере ЖКК, капитального ремонта жилищного фонда и благоустройства, реконструкции и замены инженерных сетей тепло-,водоснабжения, ритуальных услуг и содержания мест захоронения и других работ(услуг) по обслуживанию городского хозяйства в городе Когалыме"</t>
  </si>
  <si>
    <t>1) ДОГОВОР №165/13 от 07.11.2013 с ООО "Стройсервис" на выполнение работ по визуальному обследованию фасада и конструкций элементов балконов муниципальных квартир здания по адресу: г. Когалым , ул. Студенческая д. 32, на общую сумму 99 тыс. рублей. Работы выполнены, оплата произведена в полном объеме.                                                                                                                                                                                                                                                                                                                                                                                                2) ДОГОВОР №УПЭЦ-14-1 от 09.01.2014 с ООО "Уральский проектно-экспертный центр" на техническое обследование несущих строительных конструкций 9-ти этажного жилого дома по адресу: г. Когалым, ул. Дружбы народов, д. 18, на общую сумму 100 тыс. рублей. Работы выполнены, оплата произведена в полном объеме.                                                                                                                                                                                                                                                                                                                                                                                       3) ДОГОВОР №УПЭЦ-14-1/1 от 09.01.2014 с ООО "Уральский проектно-экспертный центр" на разработку проектно-сметной документации на устранение дефектов, выявленных в результате технического обследования несущих строительных конструкций 9-ти этажного жилого дома по адресу: г. Когалым, ул. Дружбы народов, д. 18, на общую сумму 100 тыс. рублей. Работы выполнены, оплата произведена в полном объеме.                                                                                                                                                              4) 18.06.2014 состоялся открытый аукцион на право заключения муниципального контракта на выполнение работ по оценке технического состояния несущих и ограждающих конструкций 36 жилых домов. По результатам аукциона 03.07.2014 заключен муниципальный контракт с ООО "Научно-производственное отделение исследований строительных материалов" (г. Брянск) на общую сумму 472,16 тыс. рублей.                                                                                                                                                                           5) 03.07.2014 за счет сложившейся экономии  заключен договор на  сумму 91,80 тыс. рублей. ООО "Научно-производственное  отделение исследований строительных материалов" на выполнение работ по оценке технического состояния несущих и ограждающих конструкций домов в левобережной части города Когалыма. Работы выполнены и оплачены в полном объеме.                                                                                                                                                                                                                                                                          6) 06.10.2014 с ООО "Уральский проектно-экспертный центр" заключен договор на сумму 40,00 тыс. рублей, а выполнение работ по оценке технического состояния несущих и ограждающих конструкций многоквартирного дома по ул. Береговая дом 17. Работы выполнены и оплачены в полном объеме.</t>
  </si>
  <si>
    <t xml:space="preserve">2.3. Выполнение работ по восстановлению несущей способности конструктивных элементов МКД №18 по ул. Дружбы Народов </t>
  </si>
  <si>
    <t>23.05.2014 состоится открытый аукцион, по результатам аукциона заключен муниципальный контракт №0187300013714000178-0070611-01 на выполнение комплекса восстановительных работ в жилом многоквартирном доме по адресу: г.Когалым, ул. Дружбы народов, д. 18 с ООО "СТРОЙТЕХМОНТАЖ" на общую сумму 797 757,32 руб. Подрядной организацией начаты работы. Срок окончания выполнения работ 30.09.2014.  На сумму 88,60 тыс. рублей заключен договор с ООО "Нефтестрой-Эксперт" на проведение технического надзора за выполнением комплекса восстановительных работ в жилом МКД по адресу: г. Когалым, ул. Дружбы народов, д. 18. Работы выполнены, оплата проведена в полном объеме.</t>
  </si>
  <si>
    <t>Работы по устранению нарушений природоохранного законодательства (освобождение прибрежной защитной полосы реки Ингу-Ягун от временных строений, используемых ранее под гаражи для хранения лодок, ликвидация несанкционированной свалки на территории, ранее занимаемой лодочными кооперативами "Нептун" и "Рыбак") завершены в октябре. Работы оплачены в полном объеме.</t>
  </si>
  <si>
    <t>Муниципальная программа "Развитие жилищно-коммунального комплекса и повышение энергетической эффективности в городе Когалыме на 2014-2016 годы"</t>
  </si>
  <si>
    <t xml:space="preserve">1.Капитальный ремонт (с заменой) систем теплоснабжения, водоснабжения и водоотведения для подготовки к ОЗП </t>
  </si>
  <si>
    <t>3.Реконструкция канализационно-очистных сооружений в городе Когалыме</t>
  </si>
  <si>
    <t xml:space="preserve">Заключен контракт 31.12.2013 на корректировку ПСД на сумму  3 913,8 тыс. рублей, срок выполнения работ 210 календарных дней с даты заключения контракта.   В связи с тем, что работы по исполнению контракта подрядной организацией не начаты, учитывая объём выполняемых работ, продолжительность проведения государственной экспертизы проектной документации и результатов инженерных изысканий, стало очевидным, что выполнение работ в установленные контрактом сроки явно невозможно. Заказчиком (МУ "УКС г.Когалыма") в адрес проектной организации 08.04.2014 направлено уведомление об одностороннем отказе от исполнения муниципального контракта. Контракт расторгнут 16.05.2014.  В адрес главы Администрации города Когалыма направлен запрос о выделении плановых ассигнований в сумме 446 771,24 тыс. рублей для повторного проведения электронного аукциона на выполнение работ по корректировке ПСД, по которому средства не выделены.                                                                                                                                                                                                                                                                                                                                                                                                                                                                                                   Администрацией города Когалыма направлено письмо от 11.11.2014 №1-Исх-5046 о закрытии плановых ассигнований, выделенных из бюджета ХМАО-Югры.  </t>
  </si>
  <si>
    <t xml:space="preserve">1.3. Разработка проектно-сметной документации по объекту кольцевой транспортной развязки Восточной (проспекта Нефтяников, улица Ноябрьская) </t>
  </si>
  <si>
    <t xml:space="preserve">1.4. Разработка проектно-сметной документации по объекту кольцевой транспортной развязки на пересечении улицы Степана  Повха - улицы Сибирская - проспекта Шмидта </t>
  </si>
  <si>
    <t>Муниципальный контракт на выполнение работ заключен в 2012 году. В связи с неисполнением проектной организацией обязательств по контракту, ведутся судебные разбирательства. По результатам двух  судебных разбирательств (Ханты-Мансийский Арбитражный суд и Восьмой арбитражный суд г. Омска) решение принято в пользу Заказчика МУ "УКС г.Когалыма". На отчетную дату разработанный проект подрядной организацией не предоставлен.</t>
  </si>
  <si>
    <t xml:space="preserve">Средства в размере 9,23 тыс. рублей - остаток средств по контракту на технологическое присоединение к электрическим сетям, срок окончания выполнения работ 15.02.2014. Сетевой организацией нарушены сроки выполнения работ. В связи с   изменением технических условий в адрес подрядной организации направлено предложение о расторжении контракта. В последствие планируется заключение нового контракта  на технологическое присоединение к электрическим сетям с учетом новых технических условий. Средства в размере 22,83 тыс. рублей в связи с тем, что они поступили в бюджет по Соглашению о сотрудничестве между Правительством ХМАО-Югры ОАО "НК"ЛУКОЙЛ" (далее-Соглашение), планировались к перераспределению на другие объекты, но так как Соглашение  от 02.12.2010 окончило свое действие (до 01.01.2014) данные средства перераспределить не представляется возможным. Ведется определение объема работ на целевом объекте.  </t>
  </si>
  <si>
    <t>4.4 Строительство объекта "Сети газоснабжения квартала "Н" и "М" п. Пионерный</t>
  </si>
  <si>
    <t>Муниципальная программа "Социальная поддержка жителей города Когалыма на 2014-2016 годы"</t>
  </si>
  <si>
    <t>п.2.2. Предоставление путёвок и оплата проезда организованных групп детей-сирот и детей, оставшихся без попечения родителей. Предоставление денежных средств на приобретение путёвок и оплата проезда (вместо организованного отдыха). Предоставление денежных средств на компенсацию расходов, произведённых несамостоятельное приобретение путёвок и возмещение оплаты проезда</t>
  </si>
  <si>
    <t xml:space="preserve">Управлением по жилищной политике еженедельно в приемные часы ведется работа с населением по освещению целей, задач и механизмов реализации Программы. Одновременно формируется список участников Программы, путем постановки желающих получить социальную выплату в виде субсидии в 2015 году. На софинансирование мероприятия в бюджет города Когалыма поступили денежные средства: 19.03.2016 из окружного бюджета в размере 680 350 рублей 27 коп., 28.04.2014 из федерального бюджета в размере 39 645 рублей. 23 копеек. Данные средства являются возвращенным остатком с 2013 года на исполнение обязательств перед получателем свидетельства перед получателем свидетельства, выданного 17.12.2013 участнику мероприятия на сумму 757 890 рублей. Обязательства перед получателем свидетельства использованы в полном объеме, средства перечислены в банк, отобранный для обслуживания средств, предоставляемых в качестве социальных выплат в виде субсидии, в котором участником открыт лицевой счет, на основании поступившей заявки. Согласно подписанного соглашения на 2014 год 7 семей претендуют на получение субсидии, 6 из них выданных свидетельств на сумму 5 434 251 руб. 1 свидетельство оплачено на сумму 771 120 руб. В связи с тем, что получателями свидетельства в настоящее время проводятся мероприятия по приобретению жилых помещений, запланированная субсидия в срок не перечислена. </t>
  </si>
  <si>
    <t xml:space="preserve"> Работы по установке выполнены, оплата произведена в полном объеме. Работы по переносу светофорных объектов на сумму 269,7 тыс. рублей выполнены, оплата проведена в полном объеме. </t>
  </si>
  <si>
    <t>2.7. Установление нарушений природоохранного законодательства (освобождение прибрежной защитной полосы река Ингу-Ягун от временных строений, используемых ранее под гаражи для хранения лодок, ликвидация несанкционированной свалки на территории, ранее занимаемой лодочными кооперативными "Нептун" и "Рыбак").</t>
  </si>
  <si>
    <t xml:space="preserve">Экономия денежных средств сложилась по оплате кредиторской задолженности за декабрь 2013 года, а также в связи с меньшим количеством захороненных в  2014 году. </t>
  </si>
  <si>
    <t>Изготовление памятника планируется в 2015 году к юбилею города.</t>
  </si>
  <si>
    <t xml:space="preserve">В сфере общественного транспорта в городе Когалыме работает 1 индивидуальный предприниматель с 50 единицами техники, в том числе:
- 6 единиц – большой вместимости;
- 19 единиц – средней вместимости;
- 25 единиц – малой вместимости.                                                                              За период 2014 года в городе Когалыме пассажирским транспортом было перевезено 625,4 тыс. человек, на 8 регулярных маршрутах выполнено 134 130 рейсов.
</t>
  </si>
  <si>
    <t>В 2014 году выполнен ремонт автомобильных дорог города Когалыма общей площадью 66 652 кв. м (в 2013 году - 78 558 кв. м). Отремонтированы автодороги по ул. Лангепасской, Ноябрьской, Сургутскому шоссе, пр. Нефтяников, участки дорог по ул. Центральной, Авиаторов. Также выполнен ремонт кольцевой развязки на пересечении улиц Ленинградская - Прибалтийская.</t>
  </si>
  <si>
    <t xml:space="preserve">В 2014 году были выполнены работы по проектированию и строительству (1 и 2 этап) объекта: «Реконструкция участка автомобильной дороги по ул. Дружбы народов со строительством кольцевых развязок», а именно:
Кольцевая развязка на пересечении ул. Дружбы народов и пр. Шмидта площадью 4 750 кв. м;
Кольцевая развязка на пересечении ул. Дружбы народов и ул. Береговой площадью 4 400 кв. м.
Внутри кольцевой развязки на пересечении ул. Дружбы народов и ул. Береговой установлен памятник «Покорителям Западной Сибири». Памятник оборудован газогорелочным устройством. Объект введён в эксплуатацию в декабре 2014 года.
</t>
  </si>
  <si>
    <t xml:space="preserve">Решением Думы  города Когалыма от 23.12.2014 №497-ГД, в результате заключения Дополнительного соглашения №3 от 19.12.2014 к Соглашению о сотрудничестве между Правительством ХМАО - Югры и ОАО "НК "ЛУКОЙЛ" от 25.10.2013 выделены плановые ассигнования на реализацию данного мероприятия. Заключен контракт от 23.12.2014. Проведен авансовый платеж в размере 50% от суммы контракта.                                                                                                                                                                                    Средства не освоены в полном объеме, так как плановые ассигнования выделены  в конце финансового года.  </t>
  </si>
  <si>
    <t xml:space="preserve">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Когалыма осуществляет муниципальное бюджетное учреждение «Коммунспецавтотехника» в соответствии с муниципальным заданием.
В 2014 году выполнены работы по модернизации светофорных объектов города Когалыма по адресам:
- улица Дружбы Народов, 26 (в районе магазина «Росич»);
- улица Дружбы Народов (в районе муниципального автономного учреждения «Дворец спорта»);
- улица Прибалтийская (в районе отдела военного комиссариата Ханты-Мансийского автономного округа – Югры по г. Когалым);
- пересечение улиц Прибалтийская – Бакинская;
- проспект Нефтяников (в районе железнодорожного вокзала).
Также установлен светофорный объект на перекрёстке улиц Дружбы народов - Повха – Янтарная.
</t>
  </si>
  <si>
    <t xml:space="preserve">Заключены договоры на оказание услуг по оценке муниципального имущества. Оплата производится за фактически оказанные услуги, согласно выставленных счетов. В результате проведенного анализа рынка услуг (сбор коммерческих предложений от потенциальных исполнителей), услуги оказаны по наименьшей цене. </t>
  </si>
  <si>
    <t xml:space="preserve">26.11.2013 КУМИ заключен муниципальный контракт на оказание услуг по межеванию и постановке земельных участков на государственный кадастровый учёт на которых расположены городские леса города Когалыма. Оплата производится за фактически оказанные услуги, согласно выставленных счетов. В результате проведенного анализа рынка услуг (сбор коммерческих предложений от потенциальных исполнителей), услуги оказаны по наименьшей цене. </t>
  </si>
  <si>
    <t>"Поддержание объектов муниципальной собственности города Когалыма, не переданных во временное пользование и не подлежащих реализации, а также объектов, находящихся во временном безвозмездном пользовании организаций, в надлежащем сосотоянии, посредством привлечения специализированных организаций "</t>
  </si>
  <si>
    <t>КУМИ заключены соответствующие договоры, оплата по которым производится за фактически выполненные работы, оказанные услуги. Остаток средств 928,31 тыс. рублей в связи с уменьшением пустующего муниципального жилищного фонда города (снос аварийного жилищного фонда).</t>
  </si>
  <si>
    <t>Разработка проектно-сметной документации на реконструкцию кровли жилого дома, расположенного по адресу: г. Когалым, ул. Нефтяников, д.9</t>
  </si>
  <si>
    <t>В связи со срывом сроков выполнения работ и прекращением выполнения работ проектной организацией, направлен иск в Арбитражный суд ХМАО-Югры. Согласно решению суда исковые требования в части взыскания неустойки - удовлетворены, в части расторжения контракта - отказано, в связи с отсутствием оснований ввиду истечения срока действия контракта. Заказчиком (МУ "УКС         г. Когалыма") подана апелляционная жалоба в Восьмой арбитражный апелляционный суд г. Омска о не согласии с решением суда ХМАО-Югры в части расторжения муниципального контракта. Апелляционная жалоба возвращена, так как была подана по истечении срока подачи апелляционной жалобы. Ведется работа по определению вариантов расторжения муниципального контракта.</t>
  </si>
  <si>
    <t>На средства бюджета города Когалыма в 2013 году заключен контракт на технологическое присоединение объекта к электрическим сетям (3-хэтажной части), срок окончания выполнения работ 19.03.2014. 
На отчетную дату работы по контракту выполнены и оплачены в полном объеме.
В рамках контрактов 31-СП/13 от 30.05.2013, 33-СП/13 от 30.05.2013 на средства, полученные по Соглашению о сотрудничестве между Правительством ХМАО - Югры и ОАО "НК "ЛУКОЙЛ" ведется реконструкция объекта (7-миэтажной части), срок окончания выполнения работ соответственно 31.05.2014, 30.08.2015. 
Работы по контракту 31-СП/13 выполнены и оплачены в полном объеме
По контракту 33-СП-13 на 01.12.2014 работы выполнены и оплачены в объеме выделенных бюджетных ассигнований на 2014 год.</t>
  </si>
  <si>
    <t>Основные статьи расходов, по которым средства освоены не в полном объеме:
- заработная плата, в связи наличием вакансий в период с 01.01.2014 по 05.10.2014, предоставлением листов нетрудоспособности;
- страховые взносы, в связи с возмещением Фондом социального страхования, ранее произведенных затрат МУ "УКС г. Когалыма" на выплату пособия по временной нетрудоспособности, пособия по беременности и родам, единовременного пособия женщинам, ставшим на учет в ранние сроки беременности;
- услуги связи, экономия согласно приборам учета телефонных соединений;
- проезд к месту отпуска и обратно, расходы произведены согласно предоставленным авансовым отчетам;
- техническое обслуживание печатающей и копировальной техники, экономия по расходным материалам согласно фактического использования.</t>
  </si>
  <si>
    <t xml:space="preserve">В рамках проведённых работ по капитальному ремонту помещений части №1 здания по улице Мира для размещения театра «Мираж» выполнены работы по ремонту кровли, окраске главного фасада, приведению помещений в соответствие требованиям пожарной безопасности, санитарным нормам, заменены внутренние инженерные сети и слаботочные системы. </t>
  </si>
  <si>
    <t xml:space="preserve">Решение Думы города Когалыма от 23.12.2014 №497-ГД, в результате заключения Дополнительного соглашения №3 от 19.12.2014 к Соглашению о сотрудничестве между Правительством ХМАО-Югры и ОАО "НК "ЛУКОЙЛ" от 25.10.2013 выделены плановые ассигнования на реализацию данного мероприятия. 23.12.2014 заключен контракт, проведен авансовый платеж в размере 50% от суммы контракта. Средства не освоены в полном объеме в связи с поздним поступлением на счет. </t>
  </si>
  <si>
    <t xml:space="preserve">Неисполнение сложилось по следующим статьям:                                                                         490,6 тыс. руб. - по статьям заработная плата и отчисления от ФЗП (на данные статьи перераспределена экономия, сложившаяся по оплате льготного проезда  к месту отпуска и обратно  и частичной компенсации стоимости санаторно- курортных путевок);                                                      11,2 тыс. руб. - по оплате командировочных расходов (количество дней в командировках меньше запланированного по смете);                                                   7,17 тыс. руб. - по ТО оргтехники (договор заключен на меньшую сумму).   </t>
  </si>
  <si>
    <t>Санаторно - противоэпидемические мероприятия в                               г. Когалыме были проведены централизованно за счет средств бюджета ХМАО - Югры, в связи с чем по данной статье затрат сложилась экономия денежных средств, которая перераспределена на перенос и модернизацию светофорных объектов (269,7 тыс. руб.) и пошив полотнищ для флаговых композиций (83,5 тыс. руб.).</t>
  </si>
  <si>
    <t>30.06.2014 года проведен открытый конкурс, победителем которого признано ООО "АРН-ЭНЕРГИЯ". Контракт заключен на сумму 495,0 тыс. рублей. Срок выполнения контракта - 60 дней с даты заключения контракта. Работа в срок не выполнена, оплата не проводилась. В адрес организации выставлена претензия.</t>
  </si>
  <si>
    <t>Выполнены работы по реконструкции сетей наружного освещения в районе ул. Рижская, 1 и  Таллиннская, 1 А на сумму 491,8 тыс. руб. Оплата проведена в полном объеме.</t>
  </si>
  <si>
    <t>На выполнение работ по реконструкции и ремонту сетей наружного освещения, в том числе установке и переносу опор наружного освещения, 14.07.2014 проведен запрос котировок. С победителем (ОАО "ЮТЭК-Когалым") заключен муниципальный контракт. Работы выполнены. Оплата проведена в полном объеме.</t>
  </si>
  <si>
    <t>2.8. Благоустройство города, в т.ч. ремонт и реконструкция сетей наружного освещения.</t>
  </si>
  <si>
    <t>Экономия денежных средств по статье затрат "Организация проведения комплекса организационных, санитарно-противоэпидемических мероприятий в городе Когалыме, направленных на предупреждение возникновения и распространения случаев заболевания туляремией среди людей " в сумме 83,5 тыс. рублей перераспределена на пошив полотнищ для флаговых композиций. Договор на указанные работы заключен 24.09.2014. Работы выполнены, оплата проведена в полном объеме.</t>
  </si>
  <si>
    <t xml:space="preserve">1.1 Разработка проекта планировки территории 10 микрорайона городаКогалыма; 31113;1;03.11.13 </t>
  </si>
  <si>
    <t>В адрес подрядной организации направлено предложение о расторжении муниципального контракта, в связи с отсутствием потребности в прохождении экспертизы проекта.</t>
  </si>
  <si>
    <t xml:space="preserve"> 1.2 Разработка проекта планировки территории 15 микрорайона города Когалыма; 31114;1;03.11.14</t>
  </si>
  <si>
    <t xml:space="preserve">В 2014 году Администрацией города Когалыма заключено 64 муниципальных контракта. Общая площадь по контрактам, предложенная застройщиками составила 3 536,19 кв. м. Неисполнение связанно с отсутствием уведомления застройщиков о намерениях передавать жилые помещения по акту приема-передачи участнику долевого строительства (муниципальному образованию г. Когалым) в предусмотренные контрактом сроки (до 31.12.2014). </t>
  </si>
  <si>
    <t xml:space="preserve"> По результатам электронных аукционов заключено 4 контракта:                                                                                                      1. муниципальный контракт №0187300013714000010 от 02.04.2014 на сумму 14 741,38 тыс.руб на строительство сетей водоснабжения; На отчетную дату объём работ по контракту исполнен на 100%;                                                                                            2. муниципальный контракт №0187300013714000019 от 13.05.2014 на сумму 15 764,35 тыс. рублей на строительство сетей канализации;                                                                                      3. муниципальный контракт №0187300013714000180 от 25.07.2014 на сумму 8 044,73 тыс. рублей (за счет экономии) на строительство сетей водоснабжения; На отчетную дату контракт исполнен на 100%;                                                                                                       4. муниципальный контракт №0187300013714000269 от 10.09.2014 на сумму 2 569,54 тыс. рублей (за счет экономии) на строительство сетей водоснабжения; На отчетную дату контракт исполнен на 100%;                  Срок выполнения работ согласно условий 4-х муниципальных контрактов по 31.10.2014. За срыв сроков выполнения работ в адрес подрядных организаций направлены претензии. Выделено 99,5 тыс. рублей на изготовление технических планов, контракт будет заключен после завершения строительных работ. </t>
  </si>
  <si>
    <t xml:space="preserve">Носителем права на получение субсидии приобретено жилое помещение, все необходимые документы предоставлены в Управление по жилищной политике Администрации города Когалыма. </t>
  </si>
  <si>
    <t xml:space="preserve">В Администрации города Когалыма на учете в качестве нуждающихся в жилом помещении состоят 2 гражданина указанной категории. 16.07.2014 обязательства Администрации города Когалыма по перечислению денежных средств перед данными гражданами исполнены. </t>
  </si>
  <si>
    <t>В соответствии с постановлением Администрации города Когалыма от 06.06.2014 №1357 "Об утверждении положения о материальном стимулировании членов добровольной народной дружины города Когалыма" денежные выплаты добровольным народным дружинникам (далее - ДНД) осуществляются ежемесячно по итогам дежурств. За отчетный период профинансировано 748,8 тыс. рублей.</t>
  </si>
  <si>
    <t xml:space="preserve">Заключены договора с ООО "Ростелеком" на услуги связи, с ООО "Агентство "ЛУКОМ-А-Западная Сибирь" на техническое обслуживание систем видеонаблюдения. </t>
  </si>
  <si>
    <t>В городе Когалыме оснащен перекресток по ул. Дружбы народов - ул. Степана Повха программно-техническими измерительными комплексами "Одиссей" состоящего из 11 камер, выполнены пусконаладочные работы, позволяющие обеспечить фиксацию нарушения правил дорожного движения на перекрестке. Заключены договора: с ООО Техцентр "ЛУКОМ-А-Западная Сибирь" на техническое обслуживание систем видеонаблюдения; с УФФПС ХМАО-Югры филиал ФГУП "Почта России" на приобретение конвертов, пересылку писем, упаковку, наклеивание марок, взвешивание и услуги курьера и договор на техническое обслуживание автоматизированной системы безопасности дорожного движения города Когалыма; с Макрорегиональный филиал "Урал" ОАО "Ростелеком" - на оказание услуг по настройке распознания государственных номерных знаков, на оказание услуг по локальной настройке видеодетекторов, на оказание услуг по настройке серверного оборудования в центре автоматизированной системы безопасности дорожного движения на канал связи (интернет) заключено 11 договоров; с ООО "НПП "СВК" на оказание услуг по разработке технического проекта системы защиты информации нарушений правил дорожного движения заключен 1 договор.</t>
  </si>
  <si>
    <t>11.04.2014 заключен контракт с ООО "Медиа холдинг "Западная Сибирь" на трансляцию  видеороликов соц. направленности в эфире тел. Канала. Экономия по факту оказания услуг.</t>
  </si>
  <si>
    <t>В апреле месяце размещен эл. аукцион  по поставке печатной продукции (памятки, буклеты). Памятки получены 03.07.2014. Счет проплачен в июле, остатки денег  возвращены в бюджет города Когалыма решением Думы от 23.09.2014 г.</t>
  </si>
  <si>
    <t>3.3. Проведение городских конкурсов "Государство. Право.Я," Юный помощник полиции"</t>
  </si>
  <si>
    <t>Заключены договора на приобретение: школа № 6 - ноутбук - 2 шт., проекторы - 2 шт.; школа № 5 - спортивный инвентарь; школа № 1 - пневматические винтовки, противогаз для ВПК "Витязь".</t>
  </si>
  <si>
    <t xml:space="preserve">Обязательства по договору №57-р с ООО "Новый век" на оказание услуг по информационному обеспечению  выполнены в полном объеме. </t>
  </si>
  <si>
    <t xml:space="preserve">С целью профилактики приобретена светоотражающая атрибутика для обучающихся в общеобразовательных организациях города Когалыма. Заключен договор №14-65 от 10.12.2014 с ООО «Екатеринбургская сырьевая компания» на поставку светоотражающей атрибутики на сумму 99 000,00 руб.
Приобретено:
Светоотражающий жилет для пешеходов – 10 шт. 
Светоотражающая кепка для пешеходов – 10 шт.
Светоотражающий жилет на молнии для пешеходов – 10 шт.
Светоотражающий браслет на предплечье – 10 шт.
Светоотражатель в ассортименте – 650 шт.                                                              Для приобретения поощрительных призов заключен договор с ИП Логиновских С.И. на сумму 81500 руб.
</t>
  </si>
  <si>
    <t>Для приобретения печатной и сувенирной продукции по пропаганде и обучению населения ПДД заключен договор с ООО «Апельсин» на поставку товара от 17.09.14 №8. Приобретены: дипломы - 501 шт., памятки: для несовершеннолетних пешеходов - 801 шт., памятки «Очаги аварийности» - 802 шт., памятки для пешеходов - 1002 шт., информационный лист - 751 шт.</t>
  </si>
  <si>
    <t>Заключен договор №17/14/1-ПЗ  от 17.09.2014г. на организацию проведения конкурса «Безопасный город» приобретены: сертификаты - 13 шт. Заключен договор №17/14-ПЗ от 17.09.2014г. на организацию проведения конкурса среди инструкторов автошкол города Когалыма, приобретены сертификаты - 10 шт.</t>
  </si>
  <si>
    <t>Заключены договора:
1. ООО «Мастерская радости» (договор от 24.03.2014 № 32) на приобретение костюма инспектора ГИБДД.
2. ООО «Неллия» (от 28.03.2014 №2-ЗК) на приобретение мягких модулей.
Приобретены: костюм инспектора - 1 шт., модуль "Трансформер" - 1 шт., модуль №4 (с кольцом) - 2 шт., мягкий модуль-конструктор "Городок" - 1 шт., полоса препятствий №1 - 2 шт., модуль №7 (с балансиром) - 2 шт.                                                               Экономия по результатам проведения котировки – 32 тыс.руб.: приобретена инструментальная система с портативным передатчиком и головным микрофоном.</t>
  </si>
  <si>
    <t>Участие школьной команды в окружном соревновании                       (г. Сургут) с 28-30.04.2014). Проведено 1 соревнование. Израсходовано 10,3 тыс.руб. В связи с неиспользованием денежных средств исполнителем по смете расходов (21,0 тыс.руб.) на выезд учащихся МБОУ "Средняя школа №6"                             г. Когалыма в г. Сургут для участия в окружных соревнованиях юных инспекторов движения "Безопасное колесо" исполнителем возвращены денежные средства в размере 10,70 тыс.руб. которые возвращены по итогам года в бюджет города Когалыма.</t>
  </si>
  <si>
    <t>Заключен контракт с ООО "Ихтехком" на сумму 154,6 тыс.руб. Приобретены 5-велосипедов, 6 веломобилей.
Также приобретены наглядные пособия, игры, игровое оборудование, учебно-методическая и детская художественная литература по безопасности дорожного движения в четыре дошкольных образовательных организации. На сумму – 57,10 тыс. руб. (42 шт. – набор знаков дорожного движения, настольная игра, дидактические пособия, игровой модуль, игра- лото, набор детской мебели).</t>
  </si>
  <si>
    <t>Приобретение комплектов методики для диагностики. Приобретено лицензированные учебно-методических программы.  Также заключен договор на канц. Товары.</t>
  </si>
  <si>
    <t xml:space="preserve">Приобретен баннер социальной направленности,  проведен монтаж. Тиражированы и распространены: брошюра «Путь к семейному благополучию» в количестве 80 штук., буклеты "Мы за здоровый образ жизни! Когалым без наркотиков" 1260 шт. </t>
  </si>
  <si>
    <t>Заключены договоры . Приобретено - палатка -2 шт. сетка пейнтбольная, хоз. товары, продукты  питания, подписание тов. накладных.</t>
  </si>
  <si>
    <t>Приобретение поощрительных призов, приобретены мячи футбольные, волейбольные, резиновые, комплекты для аэробики, настольные игры, кан. работы, пеналы, флэш-накопители, свечи.</t>
  </si>
  <si>
    <t>Согласно итогового акта к договору №46 от 20.05.2014 "О совместной деятельности по организации временного трудоустройства граждан" с 562 несовершеннолетними гражданами заключены трудовые договора по профессии подсобный рабочий. Не полное освоение средств бюджета города Когалыма связано с досрочным расторжением договоров несовершеннолетними гражданами.</t>
  </si>
  <si>
    <t>За период с февраля по декабрь 2014 года отработали по срочным трудовым договорам 19 человек по профессии оператор ЭВМ. Не полное освоение средств бюджета города Когалыма связано с неполным отработанным рабочим временем несовершеннолетними.</t>
  </si>
  <si>
    <t>За период с февраля по ноябрь 2014 года отработали по срочным трудовым договорам 18 человек по профессии оператор ЭВМ. Не полное освоение средств бюджета автономного округа связано с неполным отработанным рабочим временем несовершеннолетними, а также отсутствием желающих трудоустроиться.</t>
  </si>
  <si>
    <t xml:space="preserve">Не исполнение плановых ассигнований, причина-повторный прием несовершеннолетних граждан, которые раннее прошли медицинский осмотр при приеме на работу. Экономия по итогам котировки и приобретения трудовых книжек. </t>
  </si>
  <si>
    <t>В 2014 году по срочным трудовым договорам отработали 368 человек. Не освоение денежных средств  связано с досрочным расторжением трудовых договоров по инициативе работников.</t>
  </si>
  <si>
    <t>Решение организационного Смотра-конкурса и конкурсная документация для организации проведения муниципального этапа Смотра-конкурса на лучшую организацию работы в области охраны труда и регулирования социально-трудовых отношений среди организаций, расположенных в городе Когалыме принято 31.01.2014 и представлено Департаментом труда и занятости населения ХМАО-Югры в муниципальные образования 03.02.2014. В мае проведен первый этап смотра-конкурса на лучшую организацию работы в области охраны труда и регулирования социально-трудовых отношений в городе Когалыме. В октябре прошло награждение победителей по номинациям с вручением дипломов и букетов цветов. Не освоение денежных средств в размере 350 рублей возникло по итогам конкурса на приобретение цветов.</t>
  </si>
  <si>
    <t>Причины не полного освоения средств: кассовые расходы на заработную плату муниципальному служащему ниже планируемых из-за произведённой не в полном объёме выплаты, а именно премии по итогам 2013 года, в связи с наличием листа нетрудоспособности; кассовые расходы на услуги по страхованию ниже в результате сложившейся экономии по результатам аукциона, кассовые расходы на командировки производились по фактически предоставленным сведениям.</t>
  </si>
  <si>
    <t>Экономия средств сложилась в связи с вакансией специалиста-эксперта, главного специалиста  отдела потребительского рынка и развития предпринимательства.</t>
  </si>
  <si>
    <t>Экономия средств сложилась в связи с вакансией специалиста-эксперта отдела административной реформы.</t>
  </si>
  <si>
    <t>ООО "Окружной Бизнес-Инкубатор" предоставлена субсидия в размере 460,0 тыс. рублей в целях компенсации части затрат, связанных с осуществлением деятельности по бизнес-инкубированию (на содержание, техническое обслуживание).</t>
  </si>
  <si>
    <t xml:space="preserve">Субсидия выделена 9 субъектам малого и среднего предпринимательства города Когалыма на общую сумму                             1 358,8 тыс. рублей.  Согласно постановлению Администрации города Когалыма от 18.11.2014 №2971 "Об утверждении списка получателей субсидии на возмещение части затрат по арендным платежам за нежилые помещения и по предоставленным консалтинговым услугам" получателями субсидии являются ИП Шаирова А.В., ИП Неупокоева А.В., ИП Осадчи А.В., ИП Маркарян А.Р., ООО "Неодент", ИП Плотникова И.Н., ИП Жаманова С.К., ИП Саркисов В.И., ООО "Сибирское здоровье".                                                      </t>
  </si>
  <si>
    <t>15.08.2014 года проведена рабочая встреча субъектов социального предпринимательства и Центра инноваций социальной сферы с участием органов местного самоуправления. 30.10.2014 года проведен круглый стол на тему "Социальное предпринимательство. Потребности города Когалыма". За 2014 год консультационными услугами специалистов отдела потребительского рынка и развития предпринимательства управления экономики Администрации города Когалыма воспользовались 32 человека.                                                    Финансовая поддержка оказана одному субъекту малого и среднего предпринимательства ИП Плотникова И.Н.</t>
  </si>
  <si>
    <t xml:space="preserve">Заключен муниципальный контракт на оказание услуг по размещению информационных материалов, трансляция объявлений "бегущей строкой" (аукцион от 23.04.2014 №0187300013714000109). Победителем аукциона признано Общество с ограниченной ответственностью "Информационно-рекламное агентство "Сибирь Консалтинг".                                                                                                                    </t>
  </si>
  <si>
    <t xml:space="preserve">Заключен муниципальный контракт на оказание образовательных услуг по проведению обучающих семинаров для субъектов малого и среднего предпринимательства, для работников субъектов малого и среднего предпринимательства, а так же лиц, желающих заниматься предпринимательской деятельностью (аукцион от 29.09.2014 №0187300013714000342). Победителем аукциона признано ООО "Югорский клуб выпускников Президентской программы подготовки управленческих кадров". </t>
  </si>
  <si>
    <t xml:space="preserve">Заключен муниципальный контракт на оказание образовательных услуг по проведению обучающих семинаров для субъектов малого и среднего предпринимательства, для работников субъектов малого и среднего предпринимательства, а так же лиц, желающих заниматься предпринимательской деятельностью (аукцион от 11.07.2014 № 0187300013714000243). Победителем аукциона признано ФГБОУ ВПО "Челябинский государственный университет". </t>
  </si>
  <si>
    <t>Проведен конкурс "Лучшее малое (среднее) предприятие сферы потребительского рынка". Одному субъекту малого и среднего предпринимательства предоставлен грант в форме субсидии на повышение квалификации работников, обновления производственного и технологического оборудования в размере 211,20 тыс. рублей (ООО "ЭлиЯ").                            Не использование денежных средств в сумме 531,2 тыс. рублей образовалось в результате несоответствия требованиям порядка конкурса заявившихся субъектов малого и среднего предпринимательства.</t>
  </si>
  <si>
    <t xml:space="preserve">Экономия сложилась в связи с тем, что плановые ассигнования выделяются согласно заявок учреждений на оплату  расходов по выезду на олимпиады и проведение мероприятий. </t>
  </si>
  <si>
    <t>15,0 тыс. рублей - выплачена премия учащимся МАОУ "СОШ                № 8"  - победителям регионального этапа всероссийской олимпиады школьников. Приказ Департамента образования и молодёжной политики ХМАО - Югры от 14.02.2014 №152.  450,0 тыс. рублей - выплачены премии учащимся проявляющим выдающиеся способности в учебной деятельности соглашение 12/13. 0406</t>
  </si>
  <si>
    <t>Организован выезд учащихся на окружные олимпиады; выплачены премии учащимся младших классов по итогам городского конкурса "Гости из будущего", по итогам олимпиады младших школьников "Юниор", премии победителям конференции "Шаг в будущее", премии "Творческий салют", приобретены призы на проведение губернаторских состязаний в дошкольных учрежден6иях, организованы поездки учащихся МБОУ ДОД "ДШИ"  конкурсы, фестивали  инструментального исполнительства, концерт дошкольных организаций, выезд на сбор активов детского движения МБОУ ДОД " ДДТ",  конкурс детского рисунка "Югра-мой край родной", конкурс чтецов. Организовано проведение "Учебно-полевых сборов",  Конкурс "Государственная поддержка талантливой молодёжи". Премии учащимся в рамках грантов Администрации города. В сентябре проведены городские соревнования "Школа безопасности". Участие в конкурсе "Казань лучезарная".</t>
  </si>
  <si>
    <t>За счёт средств выделенных в рамках проекта "Формула успеха" - организована поездка учащихся МАОУ "СОШ № 8" в Чехию г. Прага, на конференцию в г. Москва, курсы по подготовке детей (английский язык). Декабрь 2014 г. - прохождение обучающимися курсов по подготовке к экзаменам, участие в учебно-тренировочных сборах.                                          В мае выплачены премии учащимся (поощрение учащихся именными премиями ООО " Лукойл ЗС"). Остаток плановых ассигнований - 79,5 тыс. руб. будет освоен в 2015 г. на приобретение оборудования для МАОУ "СОШ № 8".</t>
  </si>
  <si>
    <t>Постановление Администрации города Когалыма №1386 от 10.06.2014 - выплата грантов в сфере образования лучшим учителям, педагогам, воспитателям, учителям начальных классов, преподавателям доп. образования. По итогам проведения конкурса "Учитель года " декабре  выплачены премии участникам конкурса.</t>
  </si>
  <si>
    <t xml:space="preserve">Оплата текущих  ремонтных работ МАОУ "СОШ № 8", МБОУ "СОШ № 1, 3, 5, 7, 10",  д\с Буратино, Маугли.                                                                                                       </t>
  </si>
  <si>
    <t xml:space="preserve">МБ ДОУ д\с "Улыбка" приобретены образовательные робототехнические модули, конструктивный игровой материал, МБ ДОУ д\с "Родничок" - интерактивная проекция, МБОУ ДОД ДШИ оплата по одному из договоров на поставку муз. инструментов, МАОУ "СОШ № 8"  - приобретение  литературы, орг. техники в рамках проекта "Формула успеха". Дошкольные образовательные организации - приобретение кинетического песка, формочек для игровых комнат. </t>
  </si>
  <si>
    <t xml:space="preserve">Оплата транспортных расходов по подвозу документации по ЕГЭ. </t>
  </si>
  <si>
    <t>5.2. "Финансирование  МАОУ "СОШ №8" в рамках проекта "Формула успеха"  Межшкольный методический центр города Когалыма""</t>
  </si>
  <si>
    <t xml:space="preserve">55,3 тыс. рублей - расходы на проведение семинаров для учителей; 390,1 тыс. рублей - ежегодные организационные взносы; 65,5 тыс. рублей - курсы по английскому языку для учителей; 6,2 тыс. рублей - приобретение буклетов; 82,1 тыс. рублей - транспортные расходы при проезде на обучение;    73,0 тыс. рубля - командировочные расходы; 3,4 тыс. рублей - комиссия за валютные платежные поручения; 312,4 тыс. рублей - оплата за он-лайн семинары для учителей; 58,2 тыс. рублей - орг.взносы за участи в выездном семинаре.  Остаток средств в сумме 853,8 тыс. руб. планируется направить на приобретение интерактивных досок и проекторов, оплату членских взносов в НП "Интеско", выездных курсов.                                  </t>
  </si>
  <si>
    <t>Проведение конкурса "Педагогический триумф", приобретены призы для награждения участников.</t>
  </si>
  <si>
    <t xml:space="preserve">Размещен электронный аукцион 28.10.2014 на установку автоматизированных блоков регулирования в системах отопления в МКД 13 микрорайона, расположенных по                                         ул. Дружбы народов, 21 и 25. Работы выполнены в полном объеме, оплата проведена.                                                                                                                                                                                                                                                                                                                                                                                                                                                                                                                              </t>
  </si>
  <si>
    <t xml:space="preserve">Заключен муниципальный контракт с ООО "Горводоканал"  на выполнение работ по восстановлению работоспособности ливневой канализации на прилегающей территории МКД                              г. Когалыма. Работы по МКД завершены 3.08.2014. </t>
  </si>
  <si>
    <t xml:space="preserve">Муниципальный контракт на разработку схем водоснабжения и и водоотведения города Когалыма на 2013-2023 годы заключен на сумму 600,00 тыс. рублей. Работы выполнены. Оплата произведена в полном объеме. </t>
  </si>
  <si>
    <t xml:space="preserve">По результатам запроса котировок заключен МК на выполнение работ по реконструкции электрооборудования фонтана на площади Мира на сумму 306,00 тыс. рублей от 17.07.2014. Работы выполнены. Оплата проведена в полном объеме. Премия специалистам управления выплачена на основании распоряжения Администрации города Когалыма в полном объеме. </t>
  </si>
  <si>
    <t xml:space="preserve">Экономия сложилась:                                                                                                          - по заработной плате, в результате наличия вакансии ведущего специалиста и наличия листа нетрудоспособности;                                                                                                                - по командировочным расходам, согласно фактически предоставленным авансовым платежам;                                                                                                                       - по оплате проезда к месту отдыха, лечения и оплате санаторно-курортного лечения, связано с тем, что муниципальные служащие не воспользовались правом на оплату данных гарантий и компенсаций;                                                                       - по транспортным услугам (согласно фактически оказанным услугам);                                                     - по результатам проведения электронных аукционов на оказание услуг страхования муниципальных служащих, на поставку офисной бумаги, по приобретению канцелярских товаров, по проведению курсов повышения квалификации;                                                                                                                          - 27.11.2014 был объявлен аукцион на поставку и приобретение компьютерной техники, электронный аукцион признан не состоявшимся в связи с отсутствием заявок на участие в аукционе. Управлением опеки и попечительства были заключены договора на суммы не превышающие 100 тыс. рублей.          </t>
  </si>
  <si>
    <t>Экономия сложилась в связи с проведением электронного аукциона.</t>
  </si>
  <si>
    <t xml:space="preserve">Экономия по организации летнего отдыха детей-сирот, в связи с недостаточным количеством заявителей в детский оздоровительный лагерь в г.Анапа. Аукцион на оказание услуг по организации детей-сирот в детский оздоровительный лагерь не был объявлен. Опекунами заключены прямые договора.  Запланировано на   оплату проезда к месту лечения (оздоровления) и обратно   60 человек, на приобретение путевки 60 человек.  Воспользовались 39 человек. </t>
  </si>
  <si>
    <t>В 2014 где Администрацией города Когалыма приобретено в муниципальную собственность 4-е квартиры для детей-сирот и детей, оставшихся без попечения родителей, лиц из числа детей-сирот и детей, оставшихся без попечения родителей на сумму         8 950 00,00 рублей, а также заключено 8 муниципальных контрактов на приобретение квартир в муниципальную собственность, путем участия в долевом строительстве на сумму 13 278 826,00 рублей. Остаток межбюджетных трансфертов в 2014 году сложился в связи с поздним вводом многоквартирного жилого дома в эксплуатацию (26.12.2014 г.), что послужило причиной не подписания актов приёма-передачи жилых помещений между застройщиком и Администрацией города Когалыма, в установленные контрактами сроки.</t>
  </si>
  <si>
    <t xml:space="preserve">Пакеты лицензионного программного обеспечения Microsoft приобретены, заводятся списки пользователей по оснащению рабочих мест программным продуктом, оплата произведена. </t>
  </si>
  <si>
    <t>Муниципальный контракт на поставку компьютерной техники и оргтехники был заключен на меньшую сумму чем планировалось.</t>
  </si>
  <si>
    <t>Участие детей МБЩУ "ДДТ": - во II Всероссийском конкурсе детского и юношеского творчества "Роза ветров в Ханты-Мансийске с 17-20.04.2014 г.  - во II Всероссийском театральном конкурсе "Дети играют для детей" в                                       г. Златоусте с 03- 06.04.2014. Всего приняли участие 7 детей.</t>
  </si>
  <si>
    <t>Экономия образовалась, в результате торгов, поставщик предложил наименьшую сумму договора.</t>
  </si>
  <si>
    <t xml:space="preserve">Заключен мун. контракт 31.12.2013 сроки выполнения работ по 01.07.2014, работы выполнены в полном объеме. </t>
  </si>
  <si>
    <t xml:space="preserve">По результатам обращения в отдел контроля закупок в сфере Администрации г.Когалым (исх. №16-Вн-144 от 29.07.2014) получено согласование возможности заключения контракта с единственным подрядчиком. Муниципальный контракт заключен 07.08.2014, работы по контракту выполнены и оплачены в полном объеме. </t>
  </si>
  <si>
    <t xml:space="preserve">Муниципальный контракт заключен 21.07.2014. Срок выполнения работ май 2015 года. Остаток средств по объекту образовалось в результате корректировки проектно-сметной документации. </t>
  </si>
  <si>
    <t xml:space="preserve"> Мун. контракт  заключен с ООО МЧС ГО "Экран" на сумму 491,67 тыс. рублей. Противогазы поставлены.</t>
  </si>
  <si>
    <t xml:space="preserve">Мун. контракт был заключен с ООО "Киоски" на сумму 110 530,61 руб.  Табло поставлено 8 мая, оплата произведена в мае месяце.    Электронный аукцион на поставку работа- тренажера признан не состоявшимся, не поступило не одной заявки от участников.  Повторно предоставлять заявку на осуществление закупки способом аукциона в эл. форме, запроса котировок, запроса предложений не будет, т.к. проведение данных процедур ограничено сроками (окончание финансового года.) </t>
  </si>
  <si>
    <t>Заключен договор №5 от 05.10.2014 г. и договор №16 от 10.10.2014 г. на поставку оборудования на оснащения спасательного поста. Оплата произведена.</t>
  </si>
  <si>
    <t>11.04.2014 заключен мун. контракт с ООО "Медиа холдинг "Западная Сибирь" на трансляцию видеороликов соц. направленности в эфире тел. канала.</t>
  </si>
  <si>
    <t xml:space="preserve">Заключен контракт 20.10.2014 года с ООО "ЛПКОМ" на поставку интерактивной доски. Интерактивная доска получена. Оплата произведена. </t>
  </si>
  <si>
    <t xml:space="preserve">10.12.2014 заключен контракт на поставку средств по организации пожаротушения для муниципальных нужд (пожарных рукавов) с ИП Овчинников О.Г. Рукава поставлены, контракт оплачен. </t>
  </si>
  <si>
    <t>"Организация обучения муниципальных служащих по следующим направлениям:                                                                  а) курсы повышения квалификации                                                             б) краткосрочные формы обучения (одно. Двух-дневные семинары, дискуссии, конференции, "круглые столы"</t>
  </si>
  <si>
    <t>где пояснение?</t>
  </si>
  <si>
    <t xml:space="preserve">Проведён конкурс социально-значимых проектов. По итогам конкурса грантовая поддержка направлена на реализацию 11 проектов. </t>
  </si>
  <si>
    <t>Приобретены основные средства для учреждения МАУ ММЦ, осуществляющего работу с НКО (40 стульев, 8 столов для конференц-зала , 4 письменных стола, 4 шкафа, 4 приставки для столов, 9 шкафов-витрин в методкабинет и др., оплата по договорам за услуги типографии по изготовлению печатной продукции к Гражданскому форуму, расходы, связанные с организацией семинаров-тренингов для некоммерческих организаций.</t>
  </si>
  <si>
    <t>??????????????????</t>
  </si>
  <si>
    <t xml:space="preserve">Проведено мероприятия фестиваль дружбы народов "В семье единой"; состоялось участие представителей НКО в III окружной Ярмарке некоммерческих организаций ,                                     г. Ханты-Мансийск </t>
  </si>
  <si>
    <t>Проведение Дня национальных культур на базе музейно-выставочного центра. В программе мероприятия концерт национальной тематики с участием творческих коллективов города, городских национально-культурных обществ, общественных организаций, а также была представлена выставка блюд национальной кухни народов России.</t>
  </si>
  <si>
    <t>По факту расходования выделенных средств в ноябре сложилась экономия 5,01 тыс.руб. Данная сумма не была возвращена в бюджет, а была освоена в декабре (по согласованию с Главой Администрации).</t>
  </si>
  <si>
    <t>Неисполнение плановых ассигнований в августе-сентябре возникло вследствие того, что фактические затраты на коммунальные услуги и проезд в пассажирском автотранспорте в текущем периоде были ниже запланированных (фиксированных). В плановом периоде в ноябре заложена сумма на оплату санаторно - курортного лечения (1 раз в 2 года) и расходы по погребению (в случае кончины пожилых ветеранов). В результате не расходования средств возникла экономия бюджета по итогам года в сумме 170,47 тыс. рублей.</t>
  </si>
  <si>
    <t>Сложилась экономия в сумме 258,66 в сентябре-декабре в связи с экономией по оплате договоров ГПХ.</t>
  </si>
  <si>
    <t>По результатам электронного аукциона, объявленного 26.06.2014, 31.07.2014 заключен муниципальный контракт с ООО "ЭДМОН" на выполнение работ по обустройству пешеходных дорожек и тротуаров на сумму 1 3634,0 тыс. руб. Оплата выполненных работ осуществлена в сентябре 2014 года. Исполнение - 100%.</t>
  </si>
  <si>
    <t>Приобретены основные средства (поручень, сушилка, звонок, покрытие и др.) в туалетную комнату. Произведен монтаж оборудования для туалетной комнаты.  Исполнение за год - 100%.</t>
  </si>
  <si>
    <t>В 2014 году приобретено 5 фильмокопий.</t>
  </si>
  <si>
    <t>В январе проведена музыкально-театрализованная программа "Рождественские встречи" для детей с ограниченными возможностями здоровья, охват зрителей (участников) 250 человек. В феврале приобретены: сувенирная продукция, мягкий спортивный инвентарь. Проведено мероприятие "Город равных возможностей" - охват 152 человека. В ноябре проведено мероприятие "Города равных возможностей" - охват 260 человек. По состоянию на 31.12.2014 проведено 3 мероприятия. Исполнение - 100%.</t>
  </si>
  <si>
    <t>Задача 4. профилактика правонарушений в сфере безопасности дорожного движения</t>
  </si>
  <si>
    <t>Подпрограмма 2 «Развитие животноводства, переработки и реализации продукции животноводства»</t>
  </si>
  <si>
    <t>Подпрограмма 3 "Поддержка малых форм хозяйствования"</t>
  </si>
  <si>
    <t>Подпрограмма 5 "Обеспечение стабильной благополучной эпизоотической обстановки в городе Когалыме и защита населения от болезней общих для человека и животных"</t>
  </si>
  <si>
    <t>Экономия плановых ассигнований по оплате труда и страховым взносам учреждений в связи с ежемесячным финансированием из бюджета ХМАО - Югры и необходимостью резерва на случай недофинансирования и задержек в сроках финансирования. Экономия по оплате коммунальных услуг согласно фактически предоставленных счетов.</t>
  </si>
  <si>
    <t>Экономия сложилась в связи с тем, что плановые ассигнования выделяются согласно заявок учреждений на оплату  расходов по выезду на олимпиады и проведение мероприятий. Выплачена премия учащимся МАОУ "СОШ №8"  - победителям регионального этапа всероссийской олимпиады школьников. Приказ Департамента образования и молодёжной политики ХМАО - Югры от 14.02.2014 №152. Выплачены премии учащимся проявляющим выдающиеся способности в учебной деятельности соглашение 12/13. 0406. Организован выезд учащихся на окружные олимпиады; выплачены премии учащимся младших классов по итогам городского конкурса "Гости из будущего", по итогам олимпиады младших школьников "Юниор", премии победителям конференции "Шаг в будущее", премии "Творческий салют", приобретены призы на проведение губернаторских состязаний в дошкольных учрежден6иях, организованы поездки учащихся МБОУ ДОД "ДШИ"  конкурсы, фестивали  инструментального исполнительства, концерт дошкольных организаций, выезд на сбор активов детского движения МБОУ ДОД " ДДТ",  конкурс детского рисунка "Югра-мой край родной", конкурс чтецов. Организовано проведение "Учебно-полевых сборов",  Конкурс "Государственная поддержка талантливой молодёжи". Премии учащимся в рамках грантов Администрации города. В сентябре проведены городские соревнования "Школа безопасности". Участие в конкурсе "Казань лучезарная". За счёт средств выделенных в рамках проекта "Формула успеха" - организована поездка учащихся МАОУ "СОШ № 8" в Чехию г. Прага, на конференцию в г. Москва, курсы по подготовке детей (английский язык). Декабрь 2014 г. - прохождение обучающимися курсов по подготовке к экзаменам, участие в учебно-тренировочных сборах.                                          В мае выплачены премии учащимся (поощрение учащихся именными премиями ООО " Лукойл ЗС"). Остаток плановых ассигнований - 79,5 тыс. руб. будет освоен в 2015 г. на приобретение оборудования для МАОУ "СОШ № 8".</t>
  </si>
  <si>
    <t xml:space="preserve">По подготовке к военной службе  проводилась выставка в октябре. </t>
  </si>
  <si>
    <t>872</t>
  </si>
  <si>
    <t>0</t>
  </si>
  <si>
    <t>886,4</t>
  </si>
  <si>
    <t>100</t>
  </si>
  <si>
    <t>901,7</t>
  </si>
  <si>
    <t>83,5</t>
  </si>
  <si>
    <t xml:space="preserve">Размещен электронный аукцион 28.10.2014 на установку автоматизированных блоков регулирования в системах отопления в МКД 13 микрорайона, расположенных по ул. Дружбы народов, 21 и 25. Работы выполнены в полном объеме, оплата проведена.                                                                                                                                                                                                                                                                                                                                                                                                                                                                                                                              </t>
  </si>
  <si>
    <t xml:space="preserve">Заключен муниципальный контракт с ООО "Горводоканал"  на выполнение работ по восстановлению работоспособности ливневой канализации на прилегающей территории МКД г. Когалыма. Работы по МКД завершены 3.08.2014. </t>
  </si>
  <si>
    <t>1.1. Капитальный ремонт дорог</t>
  </si>
  <si>
    <t>В 2014 году выполнен ремонт автомобильных дорог города Когалыма общей площадью 66 652 кв. м. Отремонтированы автодороги по ул. Лангепасской, Ноябрьской, Сургутскому шоссе, пр. Нефтяников, участки дорог по ул. Центральной, Авиаторов. Также выполнен ремонт кольцевой развязки на пересечении улиц Ленинградская - Прибалтийская.</t>
  </si>
  <si>
    <t xml:space="preserve">Работы по установке выполнены, оплата произведена в полном объеме. Работы по переносу светофорных объектов  выполнены, оплата проведена в полном объеме. </t>
  </si>
  <si>
    <t xml:space="preserve">По результатам электронных аукционов заключено 4 контракта:                                                                                                      1. муниципальный контракт №0187300013714000010 от 02.04.2014 на сумму 14 741,38 тыс.руб на строительство сетей водоснабжения; На отчетную дату объём работ по контракту исполнен на 100%;                                                                                            2. муниципальный контракт №0187300013714000019 от 13.05.2014 на сумму 15 764,35 тыс. рублей на строительство сетей канализации;                                                                                      3. муниципальный контракт №0187300013714000180 от 25.07.2014 на сумму 8 044,73 тыс. рублей (за счет экономии) на строительство сетей водоснабжения; На отчетную дату контракт исполнен на 100%;                                                                                                       4. муниципальный контракт №0187300013714000269 от 10.09.2014 на сумму 2 569,54 тыс. рублей (за счет экономии) на строительство сетей водоснабжения; На отчетную дату контракт исполнен на 100%;                  Срок выполнения работ согласно условий 4-х муниципальных контрактов по 31.10.2014. За срыв сроков выполнения работ в адрес подрядных организаций направлены претензии. Выделено 99,5 тыс. рублей на изготовление технических планов, контракт будет заключен после завершения строительных работ. </t>
  </si>
  <si>
    <t>Подпрограмма 1. Дети города Когалыма</t>
  </si>
  <si>
    <t>Участие в региональном этапе Кирилло-Мефодиевских чтений в                          г. Ханты-Масийске трех учащихся МАОУ "СОШ №8."</t>
  </si>
  <si>
    <t>1.3. Обеспечение участия в мероприятиях федерального, окружного, регионального уровней, направленных на развитие добровольческого движения, работников учреждений и лидеров общественных организаций города Когалыма</t>
  </si>
  <si>
    <t xml:space="preserve">Проведено мероприятия фестиваль дружбы народов "В семье единой"; состоялось участие представителей НКО в III окружной Ярмарке некоммерческих организаций, г. Ханты-Мансийск </t>
  </si>
  <si>
    <t>По результатам электронного аукциона, объявленного 26.06.2014, 31.07.2014 заключен муниципальный контракт с ООО "ЭДМОН" на выполнение работ по обустройству пешеходных дорожек и тротуаров на сумму 1 363,4 тыс. руб. Оплата выполненных работ осуществлена в сентябре 2014 года. Исполнение - 100%.</t>
  </si>
  <si>
    <t>тыс. рублей</t>
  </si>
  <si>
    <t>Исполнение,% к текущему году</t>
  </si>
  <si>
    <t>№ п/п</t>
  </si>
  <si>
    <t xml:space="preserve">Субсидия выделена 9 субъектам малого и среднего предпринимательства города Когалыма на общую сумму                             1 358,8 тыс. рублей (согласно постановлению Администрации города Когалыма от 18.11.2014 №2971 "Об утверждении списка получателей субсидии на возмещение части затрат по арендным платежам за нежилые помещения и по предоставленным консалтинговым услугам").                                                   </t>
  </si>
  <si>
    <t>15.08.2014 года проведена рабочая встреча субъектов социального предпринимательства и Центра инноваций социальной сферы с участием органов местного самоуправления. 30.10.2014 года проведен круглый стол на тему "Социальное предпринимательство. Потребности города Когалыма". За 2014 год консультационными услугами специалистов отдела потребительского рынка и развития предпринимательства управления экономики Администрации города Когалыма воспользовались 32 человека.                                                    Финансовая поддержка оказана одному субъекту малого и среднего предпринимательства.</t>
  </si>
  <si>
    <t>Муниципальный контракт №0187300013713000396 на корректировку проектно-сметной документации по объекту Детский сад на 320 мест в городе Когалыме по ул. Градостроителей заключен 26.12.2013 на сумму 2 615,8 тыс. руб.
Срок выполнения работ до 26.06.2014.
Выполнение работ предусмотрено в два этапа: 
I этап включает разработку проектной документации, выполнение инженерно-геологических и инженерно-геодезических изысканий, 
II этап включает разработку рабочей документации и прохождение государственной экспертизы. 
На отчетную дату I этап работ на сумму 784,7 тыс. руб. исполнен, ведется выполнение II этапа работ с нарушением сроков выполнения работ.
На отчетную дату подрядной организацией предоставлено:
- положительное заключение государственной экспертизы №86-1-4-0221-14 от 10.11.2014;
- отрицательное заключение о проверке достоверности определения сметной стоимости объектов капитального строительства, строительство которых финансируется с привлечением средств бюджета автономного округа №86-4-6-0106-14 от 10.11.2014. 
По отрицательному заключению о проверке достоверности определения сметной стоимости объектов капитального строительства, подрядной организацией ведется устранение замечаний. 
Согласно условий муниципального контракта, оплата II этапа будет произведена при предоставлении в полном объеме проектно-сметной документации, инженерных изысканий с положительным заключением государственной экспертизы и положительным заключением о проверке достоверности определения сметной стоимости объектов капитального строительства.
В связи с нарушением сроков выполнения работ в адрес проектной организации направлено 3 претензии.</t>
  </si>
  <si>
    <t>5.2. "Финансирование  МАОУ "СОШ №8" в рамках проекта "Формула успеха"  Межшкольный методический центр города Когалыма"</t>
  </si>
  <si>
    <t xml:space="preserve">Экономия сложилась в сумме 853,8 тыс. рублей.                                                     Средства в сумме 1 046,2 тыс. рублей были израсходованы на:                                       55,3 тыс. рублей - расходы на проведение семинаров для учителей; 390,1 тыс. рублей - ежегодные организационные взносы; 65,5 тыс. рублей - курсы по английскому языку для учителей; 6,2 тыс. рублей - приобретение буклетов; 82,1 тыс. рублей - транспортные расходы при проезде на обучение;    73,0 тыс. рубля - командировочные расходы; 3,4 тыс. рублей - комиссия за валютные платежные поручения; 312,4 тыс. рублей - оплата за он-лайн семинары для учителей; 58,2 тыс. рублей - орг.взносы за участи в выездном семинаре.  </t>
  </si>
  <si>
    <t>Санаторно - противоэпидемические мероприятия в г. Когалыме были проведены централизованно за счет средств бюджета ХМАО - Югры, в связи с чем по данной статье затрат сложилась экономия денежных средств, которые перераспределены на перенос и модернизацию светофорных объектов (269,7 тыс. руб.) и пошив полотнищ для флаговых композиций (83,5 тыс. руб.).</t>
  </si>
  <si>
    <t xml:space="preserve">По результатам запроса котировок заключен МК на выполнение работ по реконструкции электрооборудования фонтана на площади Мира на сумму 306,00 тыс. рублей от 17.07.2014. Работы выполнены. Оплата проведена в полном объеме. </t>
  </si>
  <si>
    <t>1.1 Разработка проекта планировки территории 10 микрорайона городаКогалыма</t>
  </si>
  <si>
    <t xml:space="preserve"> 1.2 Разработка проекта планировки территории 15 микрорайона города Когалыма</t>
  </si>
  <si>
    <t>1.3 Разработка проекта планировки поселка Прибалтийских строителей в городе Когалыме</t>
  </si>
  <si>
    <t>1.4 Выполнение научно-исследовательской работы по разработке комплексного проекта совершенствование системы управления градостроительным развитием территории городского округа город Когалым</t>
  </si>
  <si>
    <t>В 2014 году Администрацией города Когалыма приобретено в муниципальную собственность 4-е квартиры для детей-сирот и детей, оставшихся без попечения родителей, лиц из числа детей-сирот и детей, оставшихся без попечения родителей на сумму         8 950 00,00 рублей, а также заключено 8 муниципальных контрактов на приобретение квартир в муниципальную собственность, путем участия в долевом строительстве на сумму 13 278 826,00 рублей. Остаток межбюджетных трансфертов в 2014 году сложился в связи с поздним вводом многоквартирного жилого дома в эксплуатацию (26.12.2014 г.), что послужило причиной не подписания актов приёма-передачи жилых помещений между застройщиком и Администрацией города Когалыма, в установленные контрактами сроки.</t>
  </si>
  <si>
    <t>Муниципальный контракт на поставку компьютерной техники и оргтехники был заключен на меньшую сумму чем планировалось (экономия по торгам).</t>
  </si>
  <si>
    <t xml:space="preserve">26.11.2013 комитетом по управлению муниципальным имуществом Администрации города Когалыма (далее - КУМИ)  заключен муниципальный контракт на оказание услуг по межеванию и постановке земельных участков на государственный кадастровый учёт на которых расположены городские леса города Когалыма. Оплата производится за фактически оказанные услуги, согласно выставленных счетов. В результате проведенного анализа рынка услуг (сбор коммерческих предложений от потенциальных исполнителей), услуги оказаны по наименьшей цене. </t>
  </si>
  <si>
    <t xml:space="preserve">Заключен муниципальный контракт 31.12.2013 сроки выполнения работ по 01.07.2014, работы выполнены в полном объеме. </t>
  </si>
  <si>
    <t xml:space="preserve">Экономия по заработной плате и начислениям на нее, в связи с выплатой за фактически отработанные дни (больничные листы). </t>
  </si>
  <si>
    <t>3.1.2."Прочие мероприятия управления культуры, спорта и молодежной политики Администрации города Когалыма"</t>
  </si>
  <si>
    <t>3.1.1."Обеспечение функций управления культуры, спорта и молодежной политики Администрации города Когалыма"</t>
  </si>
  <si>
    <t>1.2. Оказание информационной, организационной, имущественной, консультационно-методической поддержки деятельности социально ориентированных некоммерческих организаций (МАУ "Межшкольный методический центр")</t>
  </si>
  <si>
    <t>Приобретены основные средства для  МАУ "Межшкольный методический центр", осуществляющего работу с НКО (40 стульев, 8 столов для конференц-зала , 4 письменных стола, 4 шкафа, 4 приставки для столов, 9 шкафов-витрин в методкабинет и др., оплата по договорам за услуги типографии по изготовлению печатной продукции к Гражданскому форуму, расходы, связанные с организацией семинаров-тренингов для некоммерческих организаций.</t>
  </si>
  <si>
    <t xml:space="preserve">Согласно  счёта-фактуры №К817 (ООО "Медиа-холдинг "Западная Сибирь" ) на оплату  по производству и размещению сюжетов в рамках муниципального контракта (оплата производится по факту транслированных сюжетов). </t>
  </si>
  <si>
    <t xml:space="preserve">Муниципальная программа «Защита населения и территорий от чрезвычайных ситуаций и укрепление пожарной безопасности в городе Когалыме на 2014 - 2016 годы»
</t>
  </si>
  <si>
    <t>Произведена частичная оплата за выполненные работы по разработке комплексного проекта совершенствование системы управления градостроительным развитием территории городского округа город Когалым.</t>
  </si>
  <si>
    <t>В 2014 году предоставлена субсидия на развитие животноводства 2 крестьянско-фермерским хозяйствам</t>
  </si>
  <si>
    <t xml:space="preserve">В 2014 году 3 крестьянско-фермерских хозяйства получили субсидий в целях возмещения затрат, связанных с реализацией сельскохозяйственной продукции (в части расходов по аренде торговых мест на городском рынке). </t>
  </si>
  <si>
    <t xml:space="preserve">Заключен договор №57-р с ООО "Новый век" на оказание услуг по информационному обеспечению, оплата произведена в полном объеме. </t>
  </si>
  <si>
    <t>Заключены договоры:
1. ООО «Мастерская радости» (договор от 24.03.2014 № 32) на приобретение костюма инспектора ГИБДД.
2. ООО «Неллия» (от 28.03.2014 №2-ЗК) на приобретение мягких модулей.
Приобретены: костюм инспектора - 1 шт., модуль "Трансформер" - 1 шт., модуль №4 (с кольцом) - 2 шт., мягкий модуль-конструктор "Городок" - 1 шт., полоса препятствий №1 - 2 шт., модуль №7 (с балансиром) - 2 шт.                                                                                                  Экономия по результатам проведения котировки – 32 тыс.руб.: приобретена инструментальная система с портативным передатчиком и головным микрофоном.</t>
  </si>
  <si>
    <t>Заключены договоры на приобретение грамот, флэш-карт, бумага клейкая, воздушные шары, микрофон, футболки.</t>
  </si>
  <si>
    <t>В апреле месяце размещен эл. аукцион  по поставке печатной продукции (памятки, буклеты). Памятки получены 03.07.2014. Оплата произведена в июле.</t>
  </si>
  <si>
    <t>11.04.2014 заключен контракт с ООО "Медиа холдинг "Западная Сибирь" на трансляцию  видеороликов соц. направленности в эфире телеканала. Экономия произошла по факту оказания услуг.</t>
  </si>
  <si>
    <t xml:space="preserve">С целью профилактики приобретена светоотражающая атрибутика для обучающихся в общеобразовательных организациях города Когалыма. Заключен договор №14-65 от 10.12.2014 с ООО «Екатеринбургская сырьевая компания» на поставку светоотражающей атрибутики на сумму 99 000,00 руб.
Приобретены:
Светоотражающий жилет для пешеходов – 10 шт. 
Светоотражающая кепка для пешеходов – 10 шт.
Светоотражающий жилет на молнии для пешеходов – 10 шт.
Светоотражающий браслет на предплечье – 10 шт.
Светоотражатель в ассортименте – 650 шт.                                                              Для приобретения поощрительных призов заключен договор с ИП Логиновских С.И. на сумму 81 500 руб.
</t>
  </si>
  <si>
    <t>В рамках мероприятия приобретены: мультимедийная учебно-методическая программа "Азбука дорожной науки", учебный фильм "Улица полна неожиданностей", светоотражающий жилет - 5 шт., кепка - 5 шт., стенд-уголок  (1-11 классы) - 1 шт.</t>
  </si>
  <si>
    <t>Были приобретены комплекты методики для диагностики, лицензированные учебно-методических программы, канцелярские товары.</t>
  </si>
  <si>
    <t>Были приобретены: палатка -2 шт., сетка пейнтбольная, хозяйственные товары, продукты  питания.</t>
  </si>
  <si>
    <t>Приобретены литература и DVD-диски, призы для награждения участников.</t>
  </si>
  <si>
    <t>Приобретены: поощрительные призы,  мячи футбольные, волейбольные, резиновые, комплекты для аэробики, настольные игры, канцелярские наборы, пеналы, флэш-накопители, свечи.</t>
  </si>
  <si>
    <t>Согласно итоговому акту к договору №46 от 20.05.2014 "О совместной деятельности по организации временного трудоустройства граждан" с 562 несовершеннолетними гражданами заключены трудовые договоры по профессии подсобный рабочий. Неполное освоение средств бюджета города Когалыма связано с досрочным расторжением договоров несовершеннолетними гражданами.</t>
  </si>
  <si>
    <t>За период с февраля по декабрь 2014 года отработали по срочным трудовым договорам 19 человек по профессии оператор ЭВМ. Неполное освоение средств бюджета города Когалыма связано с неполным отработанным рабочим временем несовершеннолетними.</t>
  </si>
  <si>
    <t>В 2014 году отработали по срочным трудовым договорам 18 человек по профессии оператор ЭВМ. Неполное освоение средств бюджета автономного округа связано с неполным отработанным рабочим временем несовершеннолетними, а также отсутствием желающих трудоустроиться.</t>
  </si>
  <si>
    <t xml:space="preserve">Реализация мероприятия включает в себя: прохождение медицинского осмотра несовершеннолетними, аттестацию, приобретение аптечки, трудовых книжек, сигнальной одежды, журналов регистрации для проведения инструктажа. Неисполнение плановых ассигнований произошло в связи с повторным приемом на работу  несовершеннолетних граждан, ранее прошедших медицинский осмотр  при приеме на работу, а также в результате экономии по итогам котировки и приобретению трудовых книжек. </t>
  </si>
  <si>
    <t>В качестве руководителей трудовых бригад были привлечены к работе 48 человек, оплата произведена в полном объеме.</t>
  </si>
  <si>
    <t>В 2014 году по срочным трудовым договорам отработали 368 человек. Неосвоение денежных средств  связано с досрочным расторжением трудовых договоров по инициативе работников.</t>
  </si>
  <si>
    <t>Произведена оплата услуг по отлову, транспортировке, содержанию, учету, умерщвлению и утилизации   безнадзорных и бродячих домашних животных согласно условиям заключенного договора.</t>
  </si>
  <si>
    <t>Экономия средств сложилась в связи с наличием вакансии специалиста-эксперта, главного специалиста  отдела потребительского рынка и развития предпринимательства.</t>
  </si>
  <si>
    <t xml:space="preserve">29 марта 2014 года в городе Когалыме было открыто муниципальное автономное учреждение «Многофункциональный центр предоставления государственных и муниципальных услуг» (далее – МФЦ, учреждение). 
Целями учреждения являются: развитие и совершенствование форм межведомственного взаимодействия, упрощение процедуры получения государственных и муниципальных услуг, а также повышение комфортности, качества, удовлетворенности получателей государственных и муниципальных услуг.
В общем количестве работниками МФЦ было оказано 11 901 услуга, что превысило утвержденный плановый показатель в количестве 10 000 услуг на 19%.
</t>
  </si>
  <si>
    <t>Экономия средств сложилась в связи с наличием вакансии специалиста-эксперта отдела административной реформы.</t>
  </si>
  <si>
    <t>Были предоставлены субсидии по возмещению части затрат на приобретение оборудования, необходимого для ведения предпринимательской деятельности 2 субъектам малого и среднего предпринимательства.</t>
  </si>
  <si>
    <t xml:space="preserve">1 субъекту малого и среднего предпринимательства (ООО "Кураж") предоставлена субсидия по возмещению части затрат на приобретение оборудования, необходимого для ведения предпринимательской деятельности. </t>
  </si>
  <si>
    <t>Финансовая поддержка оказана одному субъекту малого и среднего предпринимательства.</t>
  </si>
  <si>
    <t xml:space="preserve">Финансовая поддержка оказана двум субъектам малого и среднего предпринимательства. </t>
  </si>
  <si>
    <t>20. "Размещение в средствах массовой информации материалов о проводимой Администрацией города Когалыма деятельности в сфере малого и среднего предпринимательства, о деятельности организаций образующих инфраструктуру поддержки субъектов малого и среднего предпринимательства в городе Когалыме, иной информации для субъектов малого и среднего предпринимательства"</t>
  </si>
  <si>
    <t xml:space="preserve">В рамках мероприя проходило информирование предпринимателей посредством "бегущей строки" (заключен муниципальный контракт на оказание услуг по размещению информационных материалов, трансляция объявлений "бегущей строкой" с ООО "Информационно-рекламное агентство "Сибирь Консалтинг"). 
Остаток денежных средств в размере 0,4 тыс. рублей образовался в связи с экономией на торгах.                                                                                                              </t>
  </si>
  <si>
    <t xml:space="preserve">Заключены муниципальные контракты на оказание образовательных услуг по проведению обучающих семинаров с ООО "Югорский клуб выпускников Президентской программы подготовки управленческих кадров", ФГБОУ ВПО "Челябинский государственный университет".  Проведены 7 обучающих семинаров.      
Остаток средств в сумме 20,11 образовался в результате экономии на торгах.                                                                                              </t>
  </si>
  <si>
    <t>Проведен конкурс "Лучшее малое (среднее) предприятие сферы потребительского рынка". Одному субъекту малого и среднего предпринимательства предоставлен грант в форме субсидии на повышение квалификации работников, обновления производственного и технологического оборудования в размере 211,20 тыс. рублей (ООО "ЭлиЯ").                            
Остаток денежных средств в сумме 531,2 тыс. рублей образовался в результате несоответствия требованиям порядка проведения конкурса заявившихся субъектов малого и среднего предпринимательства.</t>
  </si>
  <si>
    <t>Денежные средства были направлены на оснащение рабочих мест для трудоустройства 2 инвалидов (МДОУ "Колокольчик", МАУ "Дворец спорта").</t>
  </si>
  <si>
    <t>Было организовано участие школьной команды в окружном соревновании  (г. Сургут) с 28.04 по 30.04.2014. Израсходовано 10,3 тыс.руб. Остаток денежных средств в сумме 10,70 тыс.руб. был возвращен по итогам года в бюджет города Когалыма.</t>
  </si>
  <si>
    <t>В соответствии с постановлением Администрации города Когалыма №1386 от 10.06.2014 производится выплата грантов в сфере образования лучшим учителям, педагогам, воспитателям, учителям начальных классов, преподавателям доп. образования. По итогам проведения конкурса "Учитель года " декабре 2014 года выплачены премии участникам конкурса.</t>
  </si>
  <si>
    <t xml:space="preserve">В рамках мероприятия произведена оплата текущих  ремонтных работ МАОУ "СОШ № 8", МБОУ "СОШ № 1, 3, 5, 7, 10",  д\с Буратино, Маугли.                                                                                                       </t>
  </si>
  <si>
    <t>Произошла экономия плановых ассигнований по оплате услуг питания согласно фактически предоставленных счетов за 2014 год.</t>
  </si>
  <si>
    <t>Для МБ ДОУ д\с "Улыбка" приобретены образовательные робототехнические модули, конструктивный игровой материал, МБ ДОУ д\с "Родничок" - интерактивная проекция, МБОУ ДОД ДШИ оплата по одному из договоров на поставку муз. инструментов, МАОУ "СОШ № 8"  - приобретение  литературы, орг. техники в рамках проекта "Формула успеха". Дошкольные образовательные организации - приобретение кинетического песка, формочек для игровых комнат. 
МБОУ "СОШ № 7", МБОУ "СОШ № 10" разработка технической документации по установке спорт. площадки. 
Плановые ассигнования в сумме 4500,0 тыс. руб. предусмотренные на обустройство спортивных площадок для МБОУ СОШ № 7,10 не освоены в связи с расторжением контрактов по причине несоблюдения исполнителем сроков выполнения работ.</t>
  </si>
  <si>
    <t>Организовано проведение конкурса "Педагогический триумф", приобретены призы для награждения участников.</t>
  </si>
  <si>
    <t>Организовано проведение окружных военно-спортивных игр "Зарница", "Орленок".                                                                                Средства в сумме 1 000 тыс. рублей не освоены в 2014 году (выделены дополнительно на приобретение бронзовых плит для "Парка Победы). Данные средства реализованы в 2015 году.</t>
  </si>
  <si>
    <t xml:space="preserve">С целью реализации мероприятия для МБОУ СОШ № 10, 1, 3 было приобретено оборудование и пневматические винтовки для тира, а также компьютерная техника и мебель для кабинетов ОБЖ. </t>
  </si>
  <si>
    <t>Остаток субсидии сложился по следующим причинам:                                                                                                                                                                                                                                                                                                                                                                                                                                                                                                                                                                                                                                                                                                                                      - вакантные единицы в количестве 9 единиц;                                                                                                                                                                                                                                                                                                                                                                                                                                                                                                                                                                                                                                                                                                                       - экономия по оплате ГСМ - установлена системы навигации, позволяющая контролировать пробег автотранспорта;                                                                                                                                                                                                                                                                                                                                                                                                                                                                                - по факту проведения открытых аукционов на приобретение запасных частей и материалов.                                                                                                                                                                                                                                                                                                                                                                                                                                                                                                                          - приобретение запасных частей и материалов на автотранспорт не проводилось в связи с увеличением сроков проведения аукционов на поставку товара согласно 44-ФЗ;                                                                                                                                                                                   - по факту проведения открытых аукционов на приобретение запасных частей и материалов.                                                                                                                                                                                                                                                                                                                                          Также, в сентябре проведена оплата по контрактам по приобретению спецтехники. Оплата проведена по факту поставки техники.</t>
  </si>
  <si>
    <t xml:space="preserve">Решением Думы города Когалыма от 23.12.2014 №497-ГД, в результате заключения Дополнительного соглашения №3 от 19.12.2014 к Соглашению о сотрудничестве между Правительством ХМАО-Югры и ОАО "НК "ЛУКОЙЛ" от 25.10.2013 выделены плановые ассигнования на реализацию данного мероприятия. 23.12.2014 заключен контракт, проведен авансовый платеж в размере 50% от суммы контракта. Средства не освоены в полном объеме, так как плановые ассигнования выделены  в конце финансового года.  </t>
  </si>
  <si>
    <t>Оплата производится по фактически выставленным счетам на оплату электроэнергии.</t>
  </si>
  <si>
    <t xml:space="preserve">Неисполнение сложилось по следующим статьям:                                                                         490,6 тыс. руб. - по статьям заработная плата и отчисления от ФЗП (на данные статьи перераспределена экономия, сложившаяся по оплате льготного проезда  к месту отпуска и обратно  и частичной компенсации стоимости санаторно- курортных путевок);                                                      11,2 тыс. руб. - по оплате командировочных расходов (количество дней в командировках меньше запланированного по смете);                                                   7,2 тыс. руб. - по техническому обслуживанию оргтехники (договор заключен на меньшую сумму).   </t>
  </si>
  <si>
    <t>Заключены муниципальные контракты на выполнение комплекса восстановительных работ в жилом многоквартирном доме по адресу: г.Когалым, ул. Дружбы Народов, д. 18 с ООО "СТРОЙТЕХМОНТАЖ", с ООО "Нефтестрой-Эксперт" на проведение технического надзора за выполнением комплекса восстановительных работ в жилом МКД по адресу: г. Когалым, ул. Дружбы народов, д. 18. Работы выполнены, оплата проведена в полном объеме.</t>
  </si>
  <si>
    <t>Заключен муниципальный контракт с ОАО "ЮТЭК-Когалым" на выполнение работ по реконструкции и ремонту сетей наружного освещения, в том числе установке и переносу опор наружного освещения. Работы выполнены. Оплата проведена в полном объеме.</t>
  </si>
  <si>
    <t>Работы по устранению нарушений природоохранного законодательства (освобождение прибрежной защитной полосы реки Ингу-Ягун от временных строений, используемых ранее под гаражи для хранения лодок, ликвидация несанкционированной свалки на территории, ранее занимаемой лодочными кооперативами "Нептун" и "Рыбак") завершены в октябре. Оплата произведена в полном объеме.</t>
  </si>
  <si>
    <t xml:space="preserve"> Договор на указанные работы заключен 24.09.2014. Работы выполнены, оплата проведена в полном объеме.</t>
  </si>
  <si>
    <t>1) ДОГОВОР №165/13 от 07.11.2013 с ООО "Стройсервис" на выполнение работ по визуальному обследованию фасада и конструкций элементов балконов муниципальных квартир здания по адресу: г. Когалым , ул. Студенческая д. 32, на общую сумму 99 тыс. рублей. Работы выполнены, оплата произведена в полном объеме.                                                                                                                                                                                                                                                                                                                                                                                                2) ДОГОВОР №УПЭЦ-14-1 от 09.01.2014 с ООО "Уральский проектно-экспертный центр" на техническое обследование несущих строительных конструкций 9-ти этажного жилого дома по адресу: г. Когалым, ул. Дружбы народов, д. 18, на общую сумму 100 тыс. рублей. Работы выполнены, оплата произведена в полном объеме.                                                                                                                                                                                                                                                                                                                                                                                       3) ДОГОВОР №УПЭЦ-14-1/1 от 09.01.2014 с ООО "Уральский проектно-экспертный центр" на разработку проектно-сметной документации на устранение дефектов, выявленных в результате технического обследования несущих строительных конструкций 9-ти этажного жилого дома по адресу: г. Когалым, ул. Дружбы народов, д. 18, на общую сумму 100 тыс. рублей. Работы выполнены, оплата произведена в полном объеме.                                                                                                                                                              4) 18.06.2014 состоялся открытый аукцион на право заключения муниципального контракта на выполнение работ по оценке технического состояния несущих и ограждающих конструкций 36 жилых домов. По результатам аукциона 03.07.2014 заключен муниципальный контракт с ООО "Научно-производственное отделение исследований строительных материалов" (г. Брянск) на общую сумму 472,16 тыс. рублей.                                                                                                                                                                           5) 03.07.2014 за счет сложившейся экономии  заключен договор на  сумму 91,80 тыс. рублей. ООО "Научно-производственное  отделение исследований строительных материалов" на выполнение работ по оценке технического состояния несущих и ограждающих конструкций домов в левобережной части города Когалыма. Работы выполнены и оплачены в полном объеме.                                                                                                                                                                                                                                                                          6) 06.10.2014 с ООО "Уральский проектно-экспертный центр" заключен договор на сумму 40,00 тыс. рублей на выполнение работ по оценке технического состояния несущих и ограждающих конструкций многоквартирного дома по ул. Береговая дом 17. Работы выполнены и оплачены в полном объеме.</t>
  </si>
  <si>
    <t>В 2014 году были выполнены работы по проектированию и строительству (1 и 2 этап) объекта: «Реконструкция участка автомобильной дороги по ул. Дружбы Народов со строительством кольцевых развязок», а именно:
Кольцевая развязка на пересечении ул. Дружбы Народов и пр. Шмидта площадью 4 750 кв. м;
Кольцевая развязка на пересечении ул. Дружбы народов и ул. Береговой площадью 4 400 кв. м.
Внутри кольцевой развязки на пересечении ул. Дружбы народов и ул. Береговой установлен памятник «Покорителям Западной Сибири». Памятник оборудован газогорелочным устройством. Объект введён в эксплуатацию в декабре 2014 года.</t>
  </si>
  <si>
    <t>Оплата производится за фактически оказанные агентские услуги по приему платежей за наём жил. помещений, находящихся в муниципальной собственности.</t>
  </si>
  <si>
    <t>Участие детей МБШУ "ДДТ": - во II Всероссийском конкурсе детского и юношеского творчества "Роза ветров в Ханты-Мансийске с 17-20.04.2014 г.  - во II Всероссийском театральном конкурсе "Дети играют для детей" в г. Златоусте с 03- 06.04.2014. Всего приняли участие 7 детей.</t>
  </si>
  <si>
    <t>Всего в рамках мероприятия проведено 10 встреч, количество участников составило 367 человек.
Были изданы три номера детско-юношеского журнала "Грани жизни", создан социальный видеоролик по теме "Согласие".</t>
  </si>
  <si>
    <t xml:space="preserve">Муниципальный контракт заключен 21.07.2014. Срок выполнения работ май 2015 года. Остаток средств по объекту образовался в результате корректировки проектно-сметной документации. </t>
  </si>
  <si>
    <t xml:space="preserve">Муниципальный контракт  заключен с ООО "Киоски" на сумму 110 530,61 руб.  Табло поставлено 8 мая, оплата произведена в мае месяце.    Электронный аукцион на поставку робота - тренажера признан не состоявшимся, не поступило ни одной заявки от участников.  Повторно предоставлять заявку на осуществление закупки способом аукциона в электронной форме, запроса котировок, запроса предложений не будет, т.к. проведение данных процедур ограничено сроками (окончание финансового года.) </t>
  </si>
  <si>
    <t>11.04.2014 заключен муниципальный контракт с ООО "Медиа холдинг "Западная Сибирь" на трансляцию видеороликов социальной направленности в эфире телеканала.</t>
  </si>
  <si>
    <t xml:space="preserve">Произведена оплата  по договору с  ОАО "Ростелеком" на подключение общедоступных библиотек к сети Интернет. </t>
  </si>
  <si>
    <t xml:space="preserve"> Произведена оплата  за поставку (обновление) системы АБИС (автоматизированной библиотечной информационной системы) для осуществления электронной каталогизации.      </t>
  </si>
  <si>
    <t xml:space="preserve"> Произведена оплата  по договору с ООО "Ваш консультант" на обновление баз данных справочно-поисковых систем библиотек.                                                                                                                                        
                                                                                                           </t>
  </si>
  <si>
    <t>Произведена оплата по  договорам с ООО «Издательский дом» «Равновесие» и ООО «Научно-издательский центр ИНФРО-М». Библиотечный фонд составляет 138 508 экземпляров.</t>
  </si>
  <si>
    <t>Музейный фонд пополнился на 112 единиц и составил 9 107 экспонатов.</t>
  </si>
  <si>
    <t>Было приобретено 2 единицы компьютерной техники.</t>
  </si>
  <si>
    <t>Всего состоялось 5 выставочных проектов.</t>
  </si>
  <si>
    <t>Было приобретно 3 единицы компьютерной техники.</t>
  </si>
  <si>
    <t>Было приобретно 13 костюмов.</t>
  </si>
  <si>
    <t>Была создана 1 студия изобразительного искусства.</t>
  </si>
  <si>
    <t>Всего было проведено 5 891 культурно-массовых мероприятий.</t>
  </si>
  <si>
    <t>В 2014 году было запланировано 154 мероприятия, проведено 172 городских спортивно-массовых мероприятий и соревнований, число участников 9 188 человек.</t>
  </si>
  <si>
    <t>Произведены выплаты заработной платы, отпускных начислений и премий сотрудникам, оплата услуг связи, коммунальных услуг, услуг по содержанию МАУ "Дворец спорта".</t>
  </si>
  <si>
    <t>В рамках мероприятия приобретено:
- форма для сборных команд;
- спортивное оборудование и инвентарь для пауэрлифтинга;
- спортивное оборудование и инвентарь для гимнастического зала.</t>
  </si>
  <si>
    <t>В рамках мероприятия производится замена вывески ледового дворца "Айсберг". Произведена предоплата 50% за выполнение работ.</t>
  </si>
  <si>
    <t>Общее количество выездов за 2014 год составило 180 мероприятий, количество спортсменов, принявших участие в окружных, всероссийских и международных соревнованиях по видам спорта  составило 1521 человек.</t>
  </si>
  <si>
    <t>Произведены выплаты заработной платы, отпускных начислений и премий сотрудникам секторов спортивно-массовой работы и спортивной подготовки.</t>
  </si>
  <si>
    <t xml:space="preserve">Всего в летние месяцы было сформировано 3 трудовых отряда, количество участников в 1 отряде составляет 11 человек. </t>
  </si>
  <si>
    <t>Муниципальный контракт на приобретение противогазов заключен с ООО МЧС ГО "Экран" на сумму 491,67 тыс. рублей, приобретено 199 противогазов.</t>
  </si>
  <si>
    <t xml:space="preserve">В соответствии с ФЗ №44 от 02.04.2014 в городе создана народная дружина, в которой состояло 30 человек. Основные направления деятельности - содействие полиции в охране общественного поряка. Денежные выплаты добровольным народным дружинникам (далее - ДНД) производились ежемесячно по итогам дежурств. </t>
  </si>
  <si>
    <t xml:space="preserve">Заключены договоры с ООО "Ростелеком" на услуги связи, с ООО "Агентство "ЛУКОМ-А-Западная Сибирь" на техническое обслуживание систем видеонаблюдения. </t>
  </si>
  <si>
    <t>Были приобретены для СОШ № 6 - ноутбук - 2 шт., проекторы - 2 шт.; для СОШ № 5 - спортивный инвентарь; для СОШ № 1 - пневматические винтовки, для ВПК "Витязь" - противогаз.</t>
  </si>
  <si>
    <t>В мае 2014 года проведен первый этап смотра-конкурса на лучшую организацию работы в области охраны труда и регулирования социально-трудовых отношений в городе Когалыме. В октябре 2014 года прошло награждение победителей по номинациям с вручением дипломов и букетов цветов. Неосвоение денежных средств в размере 350 рублей возникло по итогам конкурса на приобретение цветов.</t>
  </si>
  <si>
    <t>Причины неполного освоения средств: кассовые расходы на заработную плату муниципальному служащему ниже планируемых из-за произведённой не в полном объёме выплаты, а именно премии по итогам 2013 года, в связи с наличием листа нетрудоспособности; кассовые расходы на услуги по страхованию ниже в результате сложившейся экономии по результатам аукциона, кассовые расходы на командировки производились по фактически предоставленным сведениям.</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</si>
</sst>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р_._-;\-* #,##0.00_р_._-;_-* &quot;-&quot;??_р_._-;_-@_-"/>
    <numFmt numFmtId="164" formatCode="_-* #,##0.00\ _₽_-;\-* #,##0.00\ _₽_-;_-* &quot;-&quot;??\ _₽_-;_-@_-"/>
    <numFmt numFmtId="165" formatCode="#,##0.0_ ;[Red]\-#,##0.0\ "/>
    <numFmt numFmtId="166" formatCode="#,##0_ ;[Red]\-#,##0\ "/>
    <numFmt numFmtId="167" formatCode="#,##0.0"/>
    <numFmt numFmtId="168" formatCode="0.000"/>
    <numFmt numFmtId="169" formatCode="_(* #,##0.00_);_(* \(#,##0.00\);_(* &quot;-&quot;??_);_(@_)"/>
    <numFmt numFmtId="170" formatCode="#,##0.00_ ;[Red]\-#,##0.00\ "/>
    <numFmt numFmtId="171" formatCode="#,##0.000"/>
    <numFmt numFmtId="172" formatCode="_(* #,##0.0_);_(* \(#,##0.0\);_(* &quot;-&quot;??_);_(@_)"/>
    <numFmt numFmtId="173" formatCode="0.0"/>
  </numFmts>
  <fonts count="33" x14ac:knownFonts="1">
    <font>
      <sz val="11"/>
      <color theme="1"/>
      <name val="Calibri"/>
      <family val="2"/>
      <charset val="204"/>
      <scheme val="minor"/>
    </font>
    <font>
      <sz val="11"/>
      <color theme="1"/>
      <name val="Calibri"/>
      <family val="2"/>
      <charset val="204"/>
      <scheme val="minor"/>
    </font>
    <font>
      <b/>
      <sz val="20"/>
      <name val="Times New Roman"/>
      <family val="1"/>
      <charset val="204"/>
    </font>
    <font>
      <sz val="20"/>
      <name val="Times New Roman"/>
      <family val="1"/>
      <charset val="204"/>
    </font>
    <font>
      <b/>
      <i/>
      <sz val="14"/>
      <name val="Times New Roman"/>
      <family val="1"/>
      <charset val="204"/>
    </font>
    <font>
      <b/>
      <sz val="14"/>
      <name val="Times New Roman"/>
      <family val="1"/>
      <charset val="204"/>
    </font>
    <font>
      <sz val="14"/>
      <name val="Times New Roman"/>
      <family val="1"/>
      <charset val="204"/>
    </font>
    <font>
      <sz val="12"/>
      <name val="Times New Roman"/>
      <family val="1"/>
      <charset val="204"/>
    </font>
    <font>
      <b/>
      <sz val="12"/>
      <name val="Times New Roman"/>
      <family val="1"/>
      <charset val="204"/>
    </font>
    <font>
      <sz val="10"/>
      <name val="Arial"/>
      <family val="2"/>
      <charset val="204"/>
    </font>
    <font>
      <b/>
      <sz val="13"/>
      <name val="Times New Roman"/>
      <family val="1"/>
      <charset val="204"/>
    </font>
    <font>
      <b/>
      <sz val="14"/>
      <color rgb="FF0000CC"/>
      <name val="Times New Roman"/>
      <family val="1"/>
      <charset val="204"/>
    </font>
    <font>
      <sz val="14"/>
      <color rgb="FF0000CC"/>
      <name val="Times New Roman"/>
      <family val="1"/>
      <charset val="204"/>
    </font>
    <font>
      <b/>
      <i/>
      <sz val="14"/>
      <color rgb="FF0000CC"/>
      <name val="Times New Roman"/>
      <family val="1"/>
      <charset val="204"/>
    </font>
    <font>
      <sz val="10"/>
      <color rgb="FF0000CC"/>
      <name val="Arial"/>
      <family val="2"/>
      <charset val="204"/>
    </font>
    <font>
      <i/>
      <sz val="14"/>
      <color rgb="FF0000CC"/>
      <name val="Times New Roman"/>
      <family val="1"/>
      <charset val="204"/>
    </font>
    <font>
      <sz val="11"/>
      <color rgb="FF0000CC"/>
      <name val="Calibri"/>
      <family val="2"/>
      <charset val="204"/>
      <scheme val="minor"/>
    </font>
    <font>
      <sz val="12"/>
      <color rgb="FF0000CC"/>
      <name val="Times New Roman"/>
      <family val="1"/>
      <charset val="204"/>
    </font>
    <font>
      <sz val="13"/>
      <color rgb="FF0000CC"/>
      <name val="Times New Roman"/>
      <family val="1"/>
      <charset val="204"/>
    </font>
    <font>
      <i/>
      <sz val="12"/>
      <color rgb="FF0000CC"/>
      <name val="Times New Roman"/>
      <family val="1"/>
      <charset val="204"/>
    </font>
    <font>
      <b/>
      <sz val="12"/>
      <color rgb="FF0000CC"/>
      <name val="Times New Roman"/>
      <family val="1"/>
      <charset val="204"/>
    </font>
    <font>
      <sz val="11"/>
      <color rgb="FF0000CC"/>
      <name val="Times New Roman"/>
      <family val="1"/>
      <charset val="204"/>
    </font>
    <font>
      <sz val="12.5"/>
      <color rgb="FF0000CC"/>
      <name val="Times New Roman"/>
      <family val="1"/>
      <charset val="204"/>
    </font>
    <font>
      <sz val="13"/>
      <color rgb="FF0000CC"/>
      <name val="Arial"/>
      <family val="2"/>
      <charset val="204"/>
    </font>
    <font>
      <sz val="14"/>
      <color rgb="FFC00000"/>
      <name val="Times New Roman"/>
      <family val="1"/>
      <charset val="204"/>
    </font>
    <font>
      <b/>
      <sz val="14"/>
      <color rgb="FFC00000"/>
      <name val="Times New Roman"/>
      <family val="1"/>
      <charset val="204"/>
    </font>
    <font>
      <sz val="13"/>
      <name val="Times New Roman"/>
      <family val="1"/>
      <charset val="204"/>
    </font>
    <font>
      <sz val="11"/>
      <name val="Calibri"/>
      <family val="2"/>
      <charset val="204"/>
      <scheme val="minor"/>
    </font>
    <font>
      <sz val="11"/>
      <name val="Times New Roman"/>
      <family val="1"/>
      <charset val="204"/>
    </font>
    <font>
      <sz val="13"/>
      <name val="Calibri"/>
      <family val="2"/>
      <charset val="204"/>
      <scheme val="minor"/>
    </font>
    <font>
      <sz val="12.5"/>
      <name val="Times New Roman"/>
      <family val="1"/>
      <charset val="204"/>
    </font>
    <font>
      <sz val="14"/>
      <color theme="1"/>
      <name val="Times New Roman"/>
      <family val="1"/>
      <charset val="204"/>
    </font>
    <font>
      <b/>
      <sz val="14"/>
      <color theme="1"/>
      <name val="Times New Roman"/>
      <family val="1"/>
      <charset val="204"/>
    </font>
  </fonts>
  <fills count="17">
    <fill>
      <patternFill patternType="none"/>
    </fill>
    <fill>
      <patternFill patternType="gray125"/>
    </fill>
    <fill>
      <patternFill patternType="solid">
        <fgColor theme="0"/>
        <bgColor indexed="64"/>
      </patternFill>
    </fill>
    <fill>
      <patternFill patternType="solid">
        <fgColor indexed="52"/>
        <bgColor indexed="64"/>
      </patternFill>
    </fill>
    <fill>
      <patternFill patternType="solid">
        <fgColor indexed="42"/>
        <bgColor indexed="64"/>
      </patternFill>
    </fill>
    <fill>
      <patternFill patternType="solid">
        <fgColor rgb="FFCCFFCC"/>
        <bgColor indexed="64"/>
      </patternFill>
    </fill>
    <fill>
      <patternFill patternType="solid">
        <fgColor indexed="13"/>
        <bgColor indexed="64"/>
      </patternFill>
    </fill>
    <fill>
      <patternFill patternType="solid">
        <fgColor theme="6" tint="0.59999389629810485"/>
        <bgColor indexed="64"/>
      </patternFill>
    </fill>
    <fill>
      <patternFill patternType="solid">
        <fgColor indexed="9"/>
        <bgColor indexed="64"/>
      </patternFill>
    </fill>
    <fill>
      <patternFill patternType="solid">
        <fgColor indexed="52"/>
        <bgColor indexed="51"/>
      </patternFill>
    </fill>
    <fill>
      <patternFill patternType="solid">
        <fgColor rgb="FFFFFF00"/>
        <bgColor indexed="64"/>
      </patternFill>
    </fill>
    <fill>
      <patternFill patternType="solid">
        <fgColor theme="0" tint="-0.14999847407452621"/>
        <bgColor indexed="64"/>
      </patternFill>
    </fill>
    <fill>
      <patternFill patternType="solid">
        <fgColor indexed="44"/>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s>
  <borders count="31">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bottom style="thin">
        <color indexed="8"/>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8"/>
      </left>
      <right style="medium">
        <color indexed="64"/>
      </right>
      <top style="thin">
        <color indexed="8"/>
      </top>
      <bottom/>
      <diagonal/>
    </border>
    <border>
      <left style="thin">
        <color indexed="8"/>
      </left>
      <right style="medium">
        <color indexed="64"/>
      </right>
      <top/>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8"/>
      </top>
      <bottom/>
      <diagonal/>
    </border>
    <border>
      <left style="thin">
        <color indexed="8"/>
      </left>
      <right style="thin">
        <color indexed="8"/>
      </right>
      <top/>
      <bottom style="thin">
        <color indexed="8"/>
      </bottom>
      <diagonal/>
    </border>
    <border>
      <left/>
      <right style="thin">
        <color indexed="64"/>
      </right>
      <top style="thin">
        <color indexed="64"/>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style="thin">
        <color indexed="8"/>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cellStyleXfs>
  <cellXfs count="1019">
    <xf numFmtId="0" fontId="0" fillId="0" borderId="0" xfId="0"/>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2" fillId="2" borderId="0" xfId="0" applyFont="1" applyFill="1" applyBorder="1" applyAlignment="1">
      <alignment vertical="center" wrapText="1"/>
    </xf>
    <xf numFmtId="0" fontId="4" fillId="0" borderId="0" xfId="0" applyFont="1" applyFill="1" applyBorder="1" applyAlignment="1">
      <alignment horizontal="right" wrapText="1"/>
    </xf>
    <xf numFmtId="0" fontId="2" fillId="0" borderId="1" xfId="0" applyFont="1" applyFill="1" applyBorder="1" applyAlignment="1">
      <alignment vertical="center" wrapText="1"/>
    </xf>
    <xf numFmtId="0" fontId="2" fillId="0" borderId="0"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3" xfId="0" applyFont="1" applyFill="1" applyBorder="1" applyAlignment="1">
      <alignment vertical="center" wrapText="1"/>
    </xf>
    <xf numFmtId="0" fontId="3" fillId="0" borderId="2" xfId="0" applyFont="1" applyFill="1" applyBorder="1" applyAlignment="1">
      <alignment vertical="center" wrapText="1"/>
    </xf>
    <xf numFmtId="0" fontId="2" fillId="2" borderId="3" xfId="0" applyFont="1" applyFill="1" applyBorder="1" applyAlignment="1">
      <alignment vertical="center" wrapText="1"/>
    </xf>
    <xf numFmtId="0" fontId="2" fillId="2" borderId="1" xfId="0" applyFont="1" applyFill="1" applyBorder="1" applyAlignment="1">
      <alignment vertical="center" wrapText="1"/>
    </xf>
    <xf numFmtId="0" fontId="4" fillId="0" borderId="0" xfId="0" applyFont="1" applyFill="1" applyAlignment="1">
      <alignment horizontal="right" wrapText="1"/>
    </xf>
    <xf numFmtId="0" fontId="5" fillId="0" borderId="4" xfId="0" applyFont="1" applyFill="1" applyBorder="1" applyAlignment="1">
      <alignment horizontal="center" vertical="center" wrapText="1"/>
    </xf>
    <xf numFmtId="165" fontId="5" fillId="0" borderId="4" xfId="0" applyNumberFormat="1" applyFont="1" applyFill="1" applyBorder="1" applyAlignment="1">
      <alignment horizontal="center" vertical="center" wrapText="1"/>
    </xf>
    <xf numFmtId="165" fontId="5" fillId="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165" fontId="6" fillId="0" borderId="4" xfId="0" applyNumberFormat="1" applyFont="1" applyFill="1" applyBorder="1" applyAlignment="1">
      <alignment horizontal="center" vertical="center" wrapText="1"/>
    </xf>
    <xf numFmtId="4" fontId="6" fillId="2" borderId="4" xfId="0" applyNumberFormat="1" applyFont="1" applyFill="1" applyBorder="1" applyAlignment="1" applyProtection="1">
      <alignment horizontal="center" vertical="center" wrapText="1"/>
    </xf>
    <xf numFmtId="166" fontId="6" fillId="0" borderId="4" xfId="0" applyNumberFormat="1" applyFont="1" applyFill="1" applyBorder="1" applyAlignment="1">
      <alignment horizontal="center" vertical="center" wrapText="1"/>
    </xf>
    <xf numFmtId="166" fontId="6" fillId="2" borderId="4" xfId="0" applyNumberFormat="1" applyFont="1" applyFill="1" applyBorder="1" applyAlignment="1">
      <alignment horizontal="center" vertical="center" wrapText="1"/>
    </xf>
    <xf numFmtId="4" fontId="6" fillId="4" borderId="4" xfId="0" applyNumberFormat="1" applyFont="1" applyFill="1" applyBorder="1" applyAlignment="1">
      <alignment horizontal="center" vertical="center" wrapText="1"/>
    </xf>
    <xf numFmtId="0" fontId="5" fillId="0" borderId="4" xfId="0" applyFont="1" applyFill="1" applyBorder="1" applyAlignment="1">
      <alignment horizontal="justify" wrapText="1"/>
    </xf>
    <xf numFmtId="4" fontId="6" fillId="0" borderId="4" xfId="0" applyNumberFormat="1" applyFont="1" applyFill="1" applyBorder="1" applyAlignment="1">
      <alignment horizontal="center" vertical="center" wrapText="1"/>
    </xf>
    <xf numFmtId="0" fontId="6" fillId="0" borderId="4" xfId="0" applyFont="1" applyFill="1" applyBorder="1" applyAlignment="1">
      <alignment horizontal="justify" wrapText="1"/>
    </xf>
    <xf numFmtId="4" fontId="6" fillId="0" borderId="4" xfId="0" applyNumberFormat="1" applyFont="1" applyFill="1" applyBorder="1" applyAlignment="1" applyProtection="1">
      <alignment horizontal="center" vertical="center" wrapText="1"/>
    </xf>
    <xf numFmtId="2" fontId="6" fillId="0" borderId="4" xfId="0" applyNumberFormat="1" applyFont="1" applyFill="1" applyBorder="1" applyAlignment="1" applyProtection="1">
      <alignment horizontal="center" vertical="center" wrapText="1"/>
    </xf>
    <xf numFmtId="0" fontId="8" fillId="0" borderId="0" xfId="0" applyFont="1" applyFill="1" applyBorder="1" applyAlignment="1">
      <alignment vertical="center" wrapText="1"/>
    </xf>
    <xf numFmtId="0" fontId="5" fillId="0" borderId="0" xfId="0" applyFont="1" applyFill="1" applyBorder="1" applyAlignment="1">
      <alignment horizontal="justify" wrapText="1"/>
    </xf>
    <xf numFmtId="4" fontId="6" fillId="0" borderId="0" xfId="0" applyNumberFormat="1" applyFont="1" applyFill="1" applyAlignment="1">
      <alignment vertical="center" wrapText="1"/>
    </xf>
    <xf numFmtId="4" fontId="8" fillId="0" borderId="0" xfId="0" applyNumberFormat="1" applyFont="1" applyFill="1" applyBorder="1" applyAlignment="1">
      <alignment vertical="center" wrapText="1"/>
    </xf>
    <xf numFmtId="4" fontId="6" fillId="0" borderId="5"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4" fontId="6" fillId="6" borderId="0" xfId="0" applyNumberFormat="1" applyFont="1" applyFill="1" applyBorder="1" applyAlignment="1">
      <alignment vertical="center" wrapText="1"/>
    </xf>
    <xf numFmtId="49" fontId="5" fillId="0" borderId="8" xfId="0" applyNumberFormat="1" applyFont="1" applyFill="1" applyBorder="1" applyAlignment="1" applyProtection="1">
      <alignment horizontal="left" vertical="center"/>
      <protection locked="0"/>
    </xf>
    <xf numFmtId="49" fontId="5" fillId="0" borderId="7" xfId="0" applyNumberFormat="1" applyFont="1" applyFill="1" applyBorder="1" applyAlignment="1" applyProtection="1">
      <alignment horizontal="left" vertical="center"/>
      <protection locked="0"/>
    </xf>
    <xf numFmtId="165" fontId="7" fillId="0" borderId="0" xfId="0" applyNumberFormat="1" applyFont="1" applyFill="1" applyAlignment="1">
      <alignment vertical="center" wrapText="1"/>
    </xf>
    <xf numFmtId="165" fontId="7" fillId="4" borderId="0" xfId="0" applyNumberFormat="1" applyFont="1" applyFill="1" applyAlignment="1">
      <alignment vertical="center" wrapText="1"/>
    </xf>
    <xf numFmtId="4" fontId="6" fillId="6" borderId="0" xfId="0" applyNumberFormat="1" applyFont="1" applyFill="1" applyAlignment="1">
      <alignment vertical="center" wrapText="1"/>
    </xf>
    <xf numFmtId="4" fontId="7" fillId="0" borderId="0" xfId="0" applyNumberFormat="1" applyFont="1" applyFill="1" applyAlignment="1">
      <alignment vertical="center" wrapText="1"/>
    </xf>
    <xf numFmtId="2" fontId="6" fillId="0" borderId="4" xfId="0" applyNumberFormat="1" applyFont="1" applyFill="1" applyBorder="1" applyAlignment="1">
      <alignment horizontal="center" vertical="center" wrapText="1"/>
    </xf>
    <xf numFmtId="0" fontId="7" fillId="0" borderId="5" xfId="0" applyFont="1" applyFill="1" applyBorder="1" applyAlignment="1">
      <alignment horizontal="justify" vertical="center" wrapText="1"/>
    </xf>
    <xf numFmtId="4" fontId="8" fillId="0" borderId="4" xfId="0" applyNumberFormat="1" applyFont="1" applyFill="1" applyBorder="1" applyAlignment="1">
      <alignment vertical="center" wrapText="1"/>
    </xf>
    <xf numFmtId="43" fontId="8" fillId="10" borderId="0" xfId="0" applyNumberFormat="1" applyFont="1" applyFill="1" applyBorder="1" applyAlignment="1">
      <alignment vertical="center" wrapText="1"/>
    </xf>
    <xf numFmtId="0" fontId="7" fillId="0" borderId="4" xfId="0" applyFont="1" applyFill="1" applyBorder="1" applyAlignment="1">
      <alignment horizontal="justify" vertical="center" wrapText="1"/>
    </xf>
    <xf numFmtId="43" fontId="8" fillId="0" borderId="0" xfId="0" applyNumberFormat="1" applyFont="1" applyFill="1" applyBorder="1" applyAlignment="1">
      <alignment vertical="center" wrapText="1"/>
    </xf>
    <xf numFmtId="43" fontId="7" fillId="6" borderId="0" xfId="0" applyNumberFormat="1" applyFont="1" applyFill="1" applyBorder="1" applyAlignment="1">
      <alignment vertical="center" wrapText="1"/>
    </xf>
    <xf numFmtId="0" fontId="6" fillId="4" borderId="4" xfId="0" applyFont="1" applyFill="1" applyBorder="1" applyAlignment="1">
      <alignment vertical="center" wrapText="1"/>
    </xf>
    <xf numFmtId="0" fontId="5" fillId="0" borderId="0" xfId="0" applyFont="1" applyFill="1" applyBorder="1" applyAlignment="1">
      <alignment vertical="center" wrapText="1"/>
    </xf>
    <xf numFmtId="0" fontId="7" fillId="0" borderId="0" xfId="0" applyFont="1" applyFill="1" applyAlignment="1">
      <alignment horizontal="justify" vertical="center" wrapText="1"/>
    </xf>
    <xf numFmtId="43" fontId="7" fillId="6" borderId="0" xfId="0" applyNumberFormat="1" applyFont="1" applyFill="1" applyAlignment="1">
      <alignment vertical="center" wrapText="1"/>
    </xf>
    <xf numFmtId="43" fontId="7" fillId="10" borderId="0" xfId="0" applyNumberFormat="1" applyFont="1" applyFill="1" applyAlignment="1">
      <alignment vertical="center" wrapText="1"/>
    </xf>
    <xf numFmtId="170" fontId="7" fillId="0" borderId="0" xfId="0" applyNumberFormat="1" applyFont="1" applyFill="1" applyAlignment="1">
      <alignment vertical="center" wrapText="1"/>
    </xf>
    <xf numFmtId="43" fontId="7" fillId="0" borderId="0" xfId="0" applyNumberFormat="1" applyFont="1" applyFill="1" applyAlignment="1">
      <alignment vertical="center" wrapText="1"/>
    </xf>
    <xf numFmtId="164" fontId="7" fillId="0" borderId="0" xfId="0" applyNumberFormat="1" applyFont="1" applyFill="1" applyAlignment="1">
      <alignment vertical="center" wrapText="1"/>
    </xf>
    <xf numFmtId="4" fontId="7" fillId="0" borderId="4" xfId="0" applyNumberFormat="1" applyFont="1" applyFill="1" applyBorder="1" applyAlignment="1">
      <alignment horizontal="center" vertical="center" wrapText="1"/>
    </xf>
    <xf numFmtId="0" fontId="5" fillId="0" borderId="5" xfId="0" applyFont="1" applyFill="1" applyBorder="1" applyAlignment="1">
      <alignment horizontal="justify" vertical="center" wrapText="1"/>
    </xf>
    <xf numFmtId="4" fontId="6" fillId="0" borderId="5" xfId="0" applyNumberFormat="1" applyFont="1" applyFill="1" applyBorder="1" applyAlignment="1" applyProtection="1">
      <alignment horizontal="center" vertical="center" wrapText="1"/>
    </xf>
    <xf numFmtId="4" fontId="6" fillId="2" borderId="5" xfId="0" applyNumberFormat="1" applyFont="1" applyFill="1" applyBorder="1" applyAlignment="1" applyProtection="1">
      <alignment horizontal="center" vertical="center" wrapText="1"/>
    </xf>
    <xf numFmtId="0" fontId="6" fillId="0" borderId="5" xfId="0" applyFont="1" applyFill="1" applyBorder="1" applyAlignment="1">
      <alignment horizontal="justify" vertical="center" wrapText="1"/>
    </xf>
    <xf numFmtId="2" fontId="6" fillId="4" borderId="4" xfId="0" applyNumberFormat="1" applyFont="1" applyFill="1" applyBorder="1" applyAlignment="1" applyProtection="1">
      <alignment horizontal="center" vertical="center" wrapText="1"/>
    </xf>
    <xf numFmtId="2" fontId="6" fillId="2" borderId="4" xfId="0" applyNumberFormat="1" applyFont="1" applyFill="1" applyBorder="1" applyAlignment="1" applyProtection="1">
      <alignment horizontal="center" vertical="center" wrapText="1"/>
    </xf>
    <xf numFmtId="4" fontId="6" fillId="0" borderId="9" xfId="0" applyNumberFormat="1" applyFont="1" applyFill="1" applyBorder="1" applyAlignment="1" applyProtection="1">
      <alignment horizontal="center"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center" vertical="center" wrapText="1"/>
    </xf>
    <xf numFmtId="0" fontId="8" fillId="12" borderId="5" xfId="0" applyFont="1" applyFill="1" applyBorder="1" applyAlignment="1">
      <alignment horizontal="justify" vertical="center" wrapText="1"/>
    </xf>
    <xf numFmtId="43" fontId="10" fillId="12" borderId="5" xfId="0" applyNumberFormat="1" applyFont="1" applyFill="1" applyBorder="1" applyAlignment="1">
      <alignment horizontal="center" vertical="center" wrapText="1"/>
    </xf>
    <xf numFmtId="10" fontId="6" fillId="13" borderId="5" xfId="0" applyNumberFormat="1" applyFont="1" applyFill="1" applyBorder="1" applyAlignment="1">
      <alignment horizontal="center" vertical="center" wrapText="1"/>
    </xf>
    <xf numFmtId="43" fontId="7" fillId="0" borderId="4" xfId="0" applyNumberFormat="1" applyFont="1" applyFill="1" applyBorder="1" applyAlignment="1">
      <alignment horizontal="justify" vertical="center" wrapText="1"/>
    </xf>
    <xf numFmtId="10" fontId="6" fillId="0" borderId="4" xfId="0" applyNumberFormat="1" applyFont="1" applyFill="1" applyBorder="1" applyAlignment="1">
      <alignment horizontal="center" vertical="center" wrapText="1"/>
    </xf>
    <xf numFmtId="4" fontId="7" fillId="0" borderId="0" xfId="0" applyNumberFormat="1" applyFont="1" applyFill="1" applyAlignment="1">
      <alignment horizontal="justify" vertical="center" wrapText="1"/>
    </xf>
    <xf numFmtId="4" fontId="7" fillId="0" borderId="2" xfId="0" applyNumberFormat="1" applyFont="1" applyFill="1" applyBorder="1" applyAlignment="1">
      <alignment horizontal="justify" vertical="center" wrapText="1"/>
    </xf>
    <xf numFmtId="4" fontId="7" fillId="11" borderId="2" xfId="0" applyNumberFormat="1" applyFont="1" applyFill="1" applyBorder="1" applyAlignment="1">
      <alignment horizontal="justify" vertical="center" wrapText="1"/>
    </xf>
    <xf numFmtId="4" fontId="7" fillId="11" borderId="0" xfId="0" applyNumberFormat="1" applyFont="1" applyFill="1" applyAlignment="1">
      <alignment horizontal="justify" vertical="center" wrapText="1"/>
    </xf>
    <xf numFmtId="0" fontId="6" fillId="0" borderId="0" xfId="0" applyFont="1" applyFill="1" applyAlignment="1">
      <alignment horizontal="justify" vertical="center" wrapText="1"/>
    </xf>
    <xf numFmtId="170" fontId="5" fillId="0" borderId="2" xfId="0" applyNumberFormat="1" applyFont="1" applyFill="1" applyBorder="1" applyAlignment="1">
      <alignment vertical="center" wrapText="1"/>
    </xf>
    <xf numFmtId="165" fontId="6" fillId="0" borderId="2" xfId="0" applyNumberFormat="1" applyFont="1" applyFill="1" applyBorder="1" applyAlignment="1">
      <alignment vertical="center" wrapText="1"/>
    </xf>
    <xf numFmtId="165" fontId="8" fillId="0" borderId="2" xfId="0" applyNumberFormat="1" applyFont="1" applyFill="1" applyBorder="1" applyAlignment="1">
      <alignment vertical="center" wrapText="1"/>
    </xf>
    <xf numFmtId="165" fontId="7" fillId="0" borderId="2" xfId="0" applyNumberFormat="1" applyFont="1" applyFill="1" applyBorder="1" applyAlignment="1">
      <alignment vertical="center" wrapText="1"/>
    </xf>
    <xf numFmtId="0" fontId="7" fillId="0" borderId="0" xfId="0" applyFont="1" applyFill="1" applyAlignment="1">
      <alignment vertical="center" wrapText="1"/>
    </xf>
    <xf numFmtId="43" fontId="7" fillId="2" borderId="2" xfId="0" applyNumberFormat="1" applyFont="1" applyFill="1" applyBorder="1" applyAlignment="1">
      <alignment vertical="center" wrapText="1"/>
    </xf>
    <xf numFmtId="0" fontId="0" fillId="0" borderId="0" xfId="0" applyAlignment="1">
      <alignment vertical="center"/>
    </xf>
    <xf numFmtId="0" fontId="0" fillId="0" borderId="0" xfId="0" applyAlignment="1"/>
    <xf numFmtId="0" fontId="8" fillId="0" borderId="0" xfId="0" applyFont="1" applyFill="1" applyBorder="1" applyAlignment="1">
      <alignment wrapText="1"/>
    </xf>
    <xf numFmtId="4" fontId="6" fillId="0" borderId="0" xfId="0" applyNumberFormat="1" applyFont="1" applyFill="1" applyAlignment="1">
      <alignment wrapText="1"/>
    </xf>
    <xf numFmtId="4" fontId="8" fillId="0" borderId="0" xfId="0" applyNumberFormat="1" applyFont="1" applyFill="1" applyBorder="1" applyAlignment="1">
      <alignment wrapText="1"/>
    </xf>
    <xf numFmtId="0" fontId="5" fillId="0" borderId="3" xfId="0" applyFont="1" applyFill="1" applyBorder="1" applyAlignment="1">
      <alignment horizontal="center" vertical="center" wrapText="1"/>
    </xf>
    <xf numFmtId="49" fontId="11" fillId="0" borderId="4" xfId="0" applyNumberFormat="1" applyFont="1" applyBorder="1" applyAlignment="1">
      <alignment vertical="center" wrapText="1"/>
    </xf>
    <xf numFmtId="4" fontId="11" fillId="0" borderId="4" xfId="0" applyNumberFormat="1" applyFont="1" applyFill="1" applyBorder="1" applyAlignment="1">
      <alignment horizontal="center" vertical="center" wrapText="1"/>
    </xf>
    <xf numFmtId="2" fontId="11" fillId="0" borderId="4" xfId="0" applyNumberFormat="1" applyFont="1" applyFill="1" applyBorder="1" applyAlignment="1">
      <alignment horizontal="center" vertical="center" wrapText="1"/>
    </xf>
    <xf numFmtId="4" fontId="11" fillId="2" borderId="4" xfId="0" applyNumberFormat="1" applyFont="1" applyFill="1" applyBorder="1" applyAlignment="1">
      <alignment horizontal="center" vertical="center" wrapText="1"/>
    </xf>
    <xf numFmtId="0" fontId="11" fillId="0" borderId="4" xfId="0" applyFont="1" applyFill="1" applyBorder="1" applyAlignment="1">
      <alignment horizontal="justify" vertical="center" wrapText="1"/>
    </xf>
    <xf numFmtId="4" fontId="11" fillId="0" borderId="4" xfId="1" applyNumberFormat="1" applyFont="1" applyFill="1" applyBorder="1" applyAlignment="1" applyProtection="1">
      <alignment horizontal="center" vertical="center" wrapText="1"/>
    </xf>
    <xf numFmtId="49" fontId="12" fillId="4" borderId="4" xfId="0" applyNumberFormat="1" applyFont="1" applyFill="1" applyBorder="1" applyAlignment="1">
      <alignment horizontal="left" vertical="center" wrapText="1"/>
    </xf>
    <xf numFmtId="4" fontId="12" fillId="4" borderId="4" xfId="0" applyNumberFormat="1" applyFont="1" applyFill="1" applyBorder="1" applyAlignment="1">
      <alignment horizontal="center" vertical="center" wrapText="1"/>
    </xf>
    <xf numFmtId="2" fontId="12" fillId="0" borderId="4" xfId="0" applyNumberFormat="1" applyFont="1" applyFill="1" applyBorder="1" applyAlignment="1">
      <alignment horizontal="center" vertical="center" wrapText="1"/>
    </xf>
    <xf numFmtId="2" fontId="12" fillId="0" borderId="4" xfId="1" applyNumberFormat="1" applyFont="1" applyFill="1" applyBorder="1" applyAlignment="1">
      <alignment horizontal="center" vertical="center" wrapText="1"/>
    </xf>
    <xf numFmtId="0" fontId="12" fillId="4" borderId="4" xfId="0" applyFont="1" applyFill="1" applyBorder="1" applyAlignment="1">
      <alignment horizontal="justify" vertical="center" wrapText="1"/>
    </xf>
    <xf numFmtId="49" fontId="11" fillId="0" borderId="4" xfId="0" applyNumberFormat="1" applyFont="1" applyFill="1" applyBorder="1" applyAlignment="1">
      <alignment horizontal="left" vertical="center" wrapText="1"/>
    </xf>
    <xf numFmtId="4" fontId="12" fillId="0" borderId="4" xfId="0" applyNumberFormat="1" applyFont="1" applyFill="1" applyBorder="1" applyAlignment="1">
      <alignment horizontal="center" vertical="center" wrapText="1"/>
    </xf>
    <xf numFmtId="4" fontId="12" fillId="2" borderId="4" xfId="0" applyNumberFormat="1" applyFont="1" applyFill="1" applyBorder="1" applyAlignment="1">
      <alignment horizontal="center" vertical="center" wrapText="1"/>
    </xf>
    <xf numFmtId="4" fontId="12" fillId="0" borderId="4" xfId="1" applyNumberFormat="1" applyFont="1" applyFill="1" applyBorder="1" applyAlignment="1">
      <alignment horizontal="center" vertical="center" wrapText="1"/>
    </xf>
    <xf numFmtId="0" fontId="12" fillId="0" borderId="4" xfId="0" applyFont="1" applyFill="1" applyBorder="1" applyAlignment="1">
      <alignment horizontal="justify" vertical="center" wrapText="1"/>
    </xf>
    <xf numFmtId="167" fontId="12" fillId="0" borderId="4" xfId="0" applyNumberFormat="1" applyFont="1" applyFill="1" applyBorder="1" applyAlignment="1" applyProtection="1">
      <alignment horizontal="center" vertical="center" wrapText="1"/>
    </xf>
    <xf numFmtId="167" fontId="11" fillId="0" borderId="4" xfId="0" applyNumberFormat="1" applyFont="1" applyFill="1" applyBorder="1" applyAlignment="1" applyProtection="1">
      <alignment horizontal="center" vertical="center" wrapText="1"/>
    </xf>
    <xf numFmtId="167" fontId="11" fillId="2" borderId="4" xfId="0" applyNumberFormat="1" applyFont="1" applyFill="1" applyBorder="1" applyAlignment="1" applyProtection="1">
      <alignment horizontal="center" vertical="center" wrapText="1"/>
    </xf>
    <xf numFmtId="43" fontId="13" fillId="0" borderId="4" xfId="1" applyFont="1" applyFill="1" applyBorder="1" applyAlignment="1" applyProtection="1">
      <alignment horizontal="center" vertical="center" wrapText="1"/>
    </xf>
    <xf numFmtId="0" fontId="13" fillId="0" borderId="4" xfId="0" applyFont="1" applyFill="1" applyBorder="1" applyAlignment="1">
      <alignment horizontal="justify" vertical="center" wrapText="1"/>
    </xf>
    <xf numFmtId="49" fontId="11" fillId="0" borderId="4" xfId="0" applyNumberFormat="1" applyFont="1" applyBorder="1" applyAlignment="1">
      <alignment horizontal="left" vertical="center" wrapText="1"/>
    </xf>
    <xf numFmtId="49" fontId="12" fillId="0" borderId="4" xfId="0" applyNumberFormat="1" applyFont="1" applyBorder="1" applyAlignment="1">
      <alignment horizontal="left" vertical="center" wrapText="1"/>
    </xf>
    <xf numFmtId="0" fontId="12" fillId="0" borderId="5" xfId="0" applyFont="1" applyFill="1" applyBorder="1" applyAlignment="1">
      <alignment horizontal="justify" vertical="center" wrapText="1"/>
    </xf>
    <xf numFmtId="0" fontId="12" fillId="0" borderId="4" xfId="0" applyNumberFormat="1" applyFont="1" applyBorder="1" applyAlignment="1">
      <alignment horizontal="justify" vertical="center" wrapText="1"/>
    </xf>
    <xf numFmtId="0" fontId="14" fillId="0" borderId="4" xfId="0" applyFont="1" applyBorder="1" applyAlignment="1">
      <alignment horizontal="justify" vertical="center" wrapText="1"/>
    </xf>
    <xf numFmtId="4" fontId="12" fillId="4" borderId="4" xfId="0" applyNumberFormat="1" applyFont="1" applyFill="1" applyBorder="1" applyAlignment="1">
      <alignment horizontal="left" vertical="center" wrapText="1"/>
    </xf>
    <xf numFmtId="4" fontId="12" fillId="4" borderId="4" xfId="0" applyNumberFormat="1" applyFont="1" applyFill="1" applyBorder="1" applyAlignment="1">
      <alignment horizontal="justify" vertical="center" wrapText="1"/>
    </xf>
    <xf numFmtId="167" fontId="12" fillId="0" borderId="4" xfId="0" applyNumberFormat="1" applyFont="1" applyFill="1" applyBorder="1" applyAlignment="1">
      <alignment horizontal="center" vertical="center" wrapText="1"/>
    </xf>
    <xf numFmtId="167" fontId="12" fillId="2" borderId="4" xfId="0" applyNumberFormat="1" applyFont="1" applyFill="1" applyBorder="1" applyAlignment="1">
      <alignment horizontal="center" vertical="center" wrapText="1"/>
    </xf>
    <xf numFmtId="43" fontId="15" fillId="0" borderId="4" xfId="1" applyFont="1" applyFill="1" applyBorder="1" applyAlignment="1" applyProtection="1">
      <alignment horizontal="center" vertical="center" wrapText="1"/>
    </xf>
    <xf numFmtId="43" fontId="12" fillId="0" borderId="4" xfId="1" applyFont="1" applyFill="1" applyBorder="1" applyAlignment="1" applyProtection="1">
      <alignment horizontal="center" vertical="center" wrapText="1"/>
    </xf>
    <xf numFmtId="49" fontId="12" fillId="0" borderId="4" xfId="0" applyNumberFormat="1" applyFont="1" applyFill="1" applyBorder="1" applyAlignment="1">
      <alignment horizontal="center" vertical="center" wrapText="1"/>
    </xf>
    <xf numFmtId="49" fontId="12" fillId="0" borderId="0" xfId="0" applyNumberFormat="1" applyFont="1" applyFill="1" applyAlignment="1">
      <alignment horizontal="center" vertical="center"/>
    </xf>
    <xf numFmtId="43" fontId="12" fillId="0" borderId="4" xfId="1" applyFont="1" applyFill="1" applyBorder="1" applyAlignment="1" applyProtection="1">
      <alignment vertical="center" wrapText="1"/>
    </xf>
    <xf numFmtId="4" fontId="12" fillId="0" borderId="4" xfId="0" applyNumberFormat="1" applyFont="1" applyFill="1" applyBorder="1" applyAlignment="1">
      <alignment horizontal="justify" vertical="center" wrapText="1"/>
    </xf>
    <xf numFmtId="2" fontId="12" fillId="4" borderId="4" xfId="0" applyNumberFormat="1" applyFont="1" applyFill="1" applyBorder="1" applyAlignment="1">
      <alignment horizontal="center" vertical="center" wrapText="1"/>
    </xf>
    <xf numFmtId="4" fontId="12" fillId="0" borderId="4" xfId="0" applyNumberFormat="1" applyFont="1" applyFill="1" applyBorder="1" applyAlignment="1" applyProtection="1">
      <alignment horizontal="center" vertical="center" wrapText="1"/>
    </xf>
    <xf numFmtId="167" fontId="11" fillId="2" borderId="4" xfId="0" applyNumberFormat="1" applyFont="1" applyFill="1" applyBorder="1" applyAlignment="1">
      <alignment horizontal="center" vertical="center" wrapText="1"/>
    </xf>
    <xf numFmtId="167" fontId="11" fillId="0" borderId="4" xfId="0" applyNumberFormat="1" applyFont="1" applyFill="1" applyBorder="1" applyAlignment="1">
      <alignment horizontal="center" vertical="center" wrapText="1"/>
    </xf>
    <xf numFmtId="43" fontId="12" fillId="0" borderId="4" xfId="1" applyFont="1" applyFill="1" applyBorder="1" applyAlignment="1">
      <alignment horizontal="center" vertical="center" wrapText="1"/>
    </xf>
    <xf numFmtId="49" fontId="12" fillId="4" borderId="4" xfId="0" applyNumberFormat="1" applyFont="1" applyFill="1" applyBorder="1" applyAlignment="1">
      <alignment horizontal="center" vertical="center" wrapText="1"/>
    </xf>
    <xf numFmtId="2" fontId="12" fillId="2" borderId="4" xfId="0" applyNumberFormat="1" applyFont="1" applyFill="1" applyBorder="1" applyAlignment="1">
      <alignment horizontal="center" vertical="center" wrapText="1"/>
    </xf>
    <xf numFmtId="2" fontId="12" fillId="0" borderId="4" xfId="0" applyNumberFormat="1" applyFont="1" applyFill="1" applyBorder="1" applyAlignment="1" applyProtection="1">
      <alignment horizontal="center" vertical="center" wrapText="1"/>
    </xf>
    <xf numFmtId="2" fontId="11" fillId="2" borderId="4" xfId="0" applyNumberFormat="1" applyFont="1" applyFill="1" applyBorder="1" applyAlignment="1">
      <alignment horizontal="center" vertical="center" wrapText="1"/>
    </xf>
    <xf numFmtId="4" fontId="12" fillId="2" borderId="4" xfId="0" applyNumberFormat="1" applyFont="1" applyFill="1" applyBorder="1" applyAlignment="1" applyProtection="1">
      <alignment horizontal="center" vertical="center" wrapText="1"/>
    </xf>
    <xf numFmtId="165" fontId="11" fillId="0" borderId="4" xfId="0" applyNumberFormat="1" applyFont="1" applyFill="1" applyBorder="1" applyAlignment="1" applyProtection="1">
      <alignment horizontal="center" vertical="center"/>
    </xf>
    <xf numFmtId="165" fontId="11" fillId="0" borderId="4" xfId="0" applyNumberFormat="1" applyFont="1" applyFill="1" applyBorder="1" applyAlignment="1" applyProtection="1">
      <alignment horizontal="right" vertical="center"/>
    </xf>
    <xf numFmtId="49" fontId="12" fillId="0" borderId="4" xfId="0" applyNumberFormat="1" applyFont="1" applyFill="1" applyBorder="1" applyAlignment="1">
      <alignment horizontal="left" vertical="center" wrapText="1"/>
    </xf>
    <xf numFmtId="0" fontId="11" fillId="0" borderId="4" xfId="0" applyFont="1" applyFill="1" applyBorder="1" applyAlignment="1">
      <alignment horizontal="justify" wrapText="1"/>
    </xf>
    <xf numFmtId="49" fontId="11" fillId="3" borderId="4" xfId="0" applyNumberFormat="1" applyFont="1" applyFill="1" applyBorder="1" applyAlignment="1" applyProtection="1">
      <alignment horizontal="left" vertical="center"/>
      <protection locked="0"/>
    </xf>
    <xf numFmtId="49" fontId="11" fillId="3" borderId="4" xfId="0" applyNumberFormat="1" applyFont="1" applyFill="1" applyBorder="1" applyAlignment="1" applyProtection="1">
      <alignment horizontal="center" vertical="center"/>
      <protection locked="0"/>
    </xf>
    <xf numFmtId="165" fontId="11" fillId="3" borderId="4" xfId="0" applyNumberFormat="1" applyFont="1" applyFill="1" applyBorder="1" applyAlignment="1" applyProtection="1">
      <alignment horizontal="right" vertical="center"/>
    </xf>
    <xf numFmtId="0" fontId="12" fillId="3" borderId="4" xfId="0" applyFont="1" applyFill="1" applyBorder="1" applyAlignment="1">
      <alignment horizontal="center" vertical="center" wrapText="1"/>
    </xf>
    <xf numFmtId="0" fontId="11" fillId="0" borderId="4" xfId="0" applyFont="1" applyFill="1" applyBorder="1" applyAlignment="1">
      <alignment horizontal="left" vertical="center" wrapText="1"/>
    </xf>
    <xf numFmtId="170" fontId="11" fillId="2" borderId="4" xfId="0" applyNumberFormat="1" applyFont="1" applyFill="1" applyBorder="1" applyAlignment="1" applyProtection="1">
      <alignment horizontal="center" vertical="center" wrapText="1"/>
    </xf>
    <xf numFmtId="170" fontId="11" fillId="0" borderId="4" xfId="0" applyNumberFormat="1" applyFont="1" applyFill="1" applyBorder="1" applyAlignment="1">
      <alignment horizontal="center" vertical="center" wrapText="1"/>
    </xf>
    <xf numFmtId="170" fontId="11" fillId="0" borderId="4" xfId="0" applyNumberFormat="1" applyFont="1" applyFill="1" applyBorder="1" applyAlignment="1" applyProtection="1">
      <alignment horizontal="center" vertical="center" wrapText="1"/>
    </xf>
    <xf numFmtId="0" fontId="12" fillId="0" borderId="4" xfId="0" applyFont="1" applyFill="1" applyBorder="1" applyAlignment="1">
      <alignment horizontal="center" vertical="center" wrapText="1"/>
    </xf>
    <xf numFmtId="0" fontId="11" fillId="0" borderId="4" xfId="0" applyFont="1" applyFill="1" applyBorder="1" applyAlignment="1">
      <alignment horizontal="center" wrapText="1"/>
    </xf>
    <xf numFmtId="165" fontId="12" fillId="0" borderId="4" xfId="0" applyNumberFormat="1" applyFont="1" applyFill="1" applyBorder="1" applyAlignment="1" applyProtection="1">
      <alignment vertical="center" wrapText="1"/>
    </xf>
    <xf numFmtId="165" fontId="11" fillId="0" borderId="4" xfId="0" applyNumberFormat="1" applyFont="1" applyFill="1" applyBorder="1" applyAlignment="1" applyProtection="1">
      <alignment vertical="center" wrapText="1"/>
    </xf>
    <xf numFmtId="165" fontId="11" fillId="0" borderId="4" xfId="0" applyNumberFormat="1" applyFont="1" applyFill="1" applyBorder="1" applyAlignment="1" applyProtection="1">
      <alignment horizontal="center" vertical="center" wrapText="1"/>
    </xf>
    <xf numFmtId="165" fontId="11" fillId="2" borderId="4" xfId="0" applyNumberFormat="1" applyFont="1" applyFill="1" applyBorder="1" applyAlignment="1" applyProtection="1">
      <alignment horizontal="center" vertical="center" wrapText="1"/>
    </xf>
    <xf numFmtId="165" fontId="11" fillId="0" borderId="4" xfId="0" applyNumberFormat="1" applyFont="1" applyFill="1" applyBorder="1" applyAlignment="1">
      <alignment horizontal="center" vertical="center" wrapText="1"/>
    </xf>
    <xf numFmtId="0" fontId="12" fillId="4" borderId="4" xfId="0" applyFont="1" applyFill="1" applyBorder="1" applyAlignment="1">
      <alignment horizontal="left" vertical="center" wrapText="1"/>
    </xf>
    <xf numFmtId="4" fontId="12" fillId="0" borderId="4" xfId="0" applyNumberFormat="1" applyFont="1" applyFill="1" applyBorder="1" applyAlignment="1">
      <alignment horizontal="center" wrapText="1"/>
    </xf>
    <xf numFmtId="4" fontId="12" fillId="2" borderId="4" xfId="0" applyNumberFormat="1" applyFont="1" applyFill="1" applyBorder="1" applyAlignment="1">
      <alignment horizontal="center" wrapText="1"/>
    </xf>
    <xf numFmtId="4" fontId="12" fillId="0" borderId="4" xfId="0" applyNumberFormat="1" applyFont="1" applyFill="1" applyBorder="1" applyAlignment="1" applyProtection="1">
      <alignment vertical="center" wrapText="1"/>
    </xf>
    <xf numFmtId="165" fontId="12" fillId="0" borderId="4" xfId="0" applyNumberFormat="1" applyFont="1" applyFill="1" applyBorder="1" applyAlignment="1" applyProtection="1">
      <alignment horizontal="center" vertical="center" wrapText="1"/>
    </xf>
    <xf numFmtId="0" fontId="16" fillId="0" borderId="4" xfId="0" applyFont="1" applyFill="1" applyBorder="1" applyAlignment="1">
      <alignment vertical="center"/>
    </xf>
    <xf numFmtId="0" fontId="16" fillId="0" borderId="7" xfId="0" applyFont="1" applyBorder="1" applyAlignment="1">
      <alignment vertical="center"/>
    </xf>
    <xf numFmtId="4" fontId="11" fillId="0" borderId="4" xfId="0" applyNumberFormat="1" applyFont="1" applyFill="1" applyBorder="1" applyAlignment="1" applyProtection="1">
      <alignment horizontal="center" vertical="center" wrapText="1"/>
    </xf>
    <xf numFmtId="4" fontId="11" fillId="0" borderId="4" xfId="0" applyNumberFormat="1" applyFont="1" applyFill="1" applyBorder="1" applyAlignment="1" applyProtection="1">
      <alignment vertical="center" wrapText="1"/>
    </xf>
    <xf numFmtId="0" fontId="12" fillId="4" borderId="4" xfId="0" applyFont="1" applyFill="1" applyBorder="1" applyAlignment="1" applyProtection="1">
      <alignment horizontal="left" vertical="center" wrapText="1"/>
    </xf>
    <xf numFmtId="4" fontId="12" fillId="0" borderId="4" xfId="0" applyNumberFormat="1" applyFont="1" applyFill="1" applyBorder="1" applyAlignment="1" applyProtection="1">
      <alignment horizontal="center" vertical="top" wrapText="1"/>
    </xf>
    <xf numFmtId="4" fontId="11" fillId="0" borderId="4" xfId="0" applyNumberFormat="1" applyFont="1" applyFill="1" applyBorder="1" applyAlignment="1">
      <alignment horizontal="justify" vertical="center" wrapText="1"/>
    </xf>
    <xf numFmtId="43" fontId="12" fillId="0" borderId="4" xfId="1" applyFont="1" applyFill="1" applyBorder="1" applyAlignment="1" applyProtection="1">
      <alignment horizontal="left" vertical="center" wrapText="1"/>
    </xf>
    <xf numFmtId="165" fontId="17" fillId="0" borderId="4" xfId="0" applyNumberFormat="1" applyFont="1" applyFill="1" applyBorder="1" applyAlignment="1">
      <alignment vertical="center" wrapText="1"/>
    </xf>
    <xf numFmtId="4" fontId="17" fillId="0" borderId="0" xfId="0" applyNumberFormat="1" applyFont="1" applyFill="1" applyBorder="1" applyAlignment="1">
      <alignment horizontal="center" vertical="center" wrapText="1"/>
    </xf>
    <xf numFmtId="0" fontId="12" fillId="0" borderId="4" xfId="0" applyFont="1" applyFill="1" applyBorder="1" applyAlignment="1">
      <alignment horizontal="justify" wrapText="1"/>
    </xf>
    <xf numFmtId="4" fontId="12" fillId="4" borderId="4" xfId="0" applyNumberFormat="1" applyFont="1" applyFill="1" applyBorder="1" applyAlignment="1" applyProtection="1">
      <alignment horizontal="center" vertical="center" wrapText="1"/>
    </xf>
    <xf numFmtId="0" fontId="11" fillId="0"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4" fontId="12" fillId="3" borderId="4" xfId="0" applyNumberFormat="1" applyFont="1" applyFill="1" applyBorder="1" applyAlignment="1">
      <alignment horizontal="justify" vertical="center" wrapText="1"/>
    </xf>
    <xf numFmtId="169" fontId="11" fillId="11" borderId="4" xfId="0" applyNumberFormat="1" applyFont="1" applyFill="1" applyBorder="1" applyAlignment="1">
      <alignment horizontal="justify" vertical="center" wrapText="1"/>
    </xf>
    <xf numFmtId="164" fontId="11" fillId="11" borderId="4" xfId="0" applyNumberFormat="1" applyFont="1" applyFill="1" applyBorder="1" applyAlignment="1">
      <alignment horizontal="justify" vertical="center" wrapText="1"/>
    </xf>
    <xf numFmtId="164" fontId="11" fillId="11" borderId="4" xfId="0" applyNumberFormat="1" applyFont="1" applyFill="1" applyBorder="1" applyAlignment="1" applyProtection="1">
      <alignment horizontal="justify" vertical="center" wrapText="1"/>
    </xf>
    <xf numFmtId="169" fontId="11" fillId="0" borderId="4" xfId="0" applyNumberFormat="1" applyFont="1" applyFill="1" applyBorder="1" applyAlignment="1">
      <alignment horizontal="justify" vertical="center" wrapText="1"/>
    </xf>
    <xf numFmtId="165" fontId="11" fillId="2" borderId="4" xfId="0" applyNumberFormat="1" applyFont="1" applyFill="1" applyBorder="1" applyAlignment="1" applyProtection="1">
      <alignment vertical="center" wrapText="1"/>
    </xf>
    <xf numFmtId="169" fontId="12" fillId="0" borderId="4" xfId="0" applyNumberFormat="1" applyFont="1" applyFill="1" applyBorder="1" applyAlignment="1">
      <alignment horizontal="justify" wrapText="1"/>
    </xf>
    <xf numFmtId="9" fontId="12" fillId="0" borderId="4" xfId="2" applyFont="1" applyFill="1" applyBorder="1" applyAlignment="1">
      <alignment horizontal="center" wrapText="1"/>
    </xf>
    <xf numFmtId="169" fontId="13" fillId="0" borderId="4" xfId="0" applyNumberFormat="1" applyFont="1" applyFill="1" applyBorder="1" applyAlignment="1">
      <alignment horizontal="justify" wrapText="1"/>
    </xf>
    <xf numFmtId="169" fontId="13" fillId="2" borderId="4" xfId="0" applyNumberFormat="1" applyFont="1" applyFill="1" applyBorder="1" applyAlignment="1">
      <alignment horizontal="justify" wrapText="1"/>
    </xf>
    <xf numFmtId="0" fontId="12" fillId="0" borderId="4" xfId="0" applyFont="1" applyFill="1" applyBorder="1" applyAlignment="1">
      <alignment horizontal="center" wrapText="1"/>
    </xf>
    <xf numFmtId="169" fontId="12" fillId="0" borderId="4" xfId="0" applyNumberFormat="1" applyFont="1" applyFill="1" applyBorder="1" applyAlignment="1">
      <alignment horizontal="justify" vertical="center" wrapText="1"/>
    </xf>
    <xf numFmtId="9" fontId="12" fillId="0" borderId="4" xfId="2" applyFont="1" applyFill="1" applyBorder="1" applyAlignment="1">
      <alignment horizontal="center" vertical="center" wrapText="1"/>
    </xf>
    <xf numFmtId="169" fontId="13" fillId="0" borderId="4" xfId="0" applyNumberFormat="1" applyFont="1" applyFill="1" applyBorder="1" applyAlignment="1">
      <alignment horizontal="justify" vertical="center" wrapText="1"/>
    </xf>
    <xf numFmtId="169" fontId="13" fillId="2" borderId="4" xfId="0" applyNumberFormat="1" applyFont="1" applyFill="1" applyBorder="1" applyAlignment="1">
      <alignment horizontal="justify" vertical="center" wrapText="1"/>
    </xf>
    <xf numFmtId="0" fontId="14" fillId="0" borderId="8" xfId="0" applyFont="1" applyFill="1" applyBorder="1" applyAlignment="1">
      <alignment horizontal="left" vertical="center"/>
    </xf>
    <xf numFmtId="0" fontId="16" fillId="0" borderId="7" xfId="0" applyFont="1" applyBorder="1" applyAlignment="1">
      <alignment horizontal="left" vertical="center"/>
    </xf>
    <xf numFmtId="43" fontId="12" fillId="0" borderId="4" xfId="1" applyFont="1" applyFill="1" applyBorder="1" applyAlignment="1">
      <alignment horizontal="justify" wrapText="1"/>
    </xf>
    <xf numFmtId="43" fontId="12" fillId="0" borderId="4" xfId="1" applyFont="1" applyFill="1" applyBorder="1" applyAlignment="1" applyProtection="1">
      <alignment wrapText="1"/>
    </xf>
    <xf numFmtId="9" fontId="12" fillId="0" borderId="4" xfId="2" applyFont="1" applyFill="1" applyBorder="1" applyAlignment="1" applyProtection="1">
      <alignment horizontal="center" wrapText="1"/>
    </xf>
    <xf numFmtId="43" fontId="13" fillId="0" borderId="4" xfId="1" applyFont="1" applyFill="1" applyBorder="1" applyAlignment="1" applyProtection="1">
      <alignment wrapText="1"/>
    </xf>
    <xf numFmtId="43" fontId="13" fillId="2" borderId="4" xfId="1" applyFont="1" applyFill="1" applyBorder="1" applyAlignment="1" applyProtection="1">
      <alignment wrapText="1"/>
    </xf>
    <xf numFmtId="165" fontId="12" fillId="0" borderId="4" xfId="0" applyNumberFormat="1" applyFont="1" applyFill="1" applyBorder="1" applyAlignment="1">
      <alignment horizontal="center" wrapText="1"/>
    </xf>
    <xf numFmtId="165" fontId="11" fillId="0" borderId="4" xfId="0" applyNumberFormat="1" applyFont="1" applyFill="1" applyBorder="1" applyAlignment="1">
      <alignment horizontal="center" wrapText="1"/>
    </xf>
    <xf numFmtId="165" fontId="12" fillId="0" borderId="4" xfId="0" applyNumberFormat="1" applyFont="1" applyFill="1" applyBorder="1" applyAlignment="1" applyProtection="1">
      <alignment wrapText="1"/>
    </xf>
    <xf numFmtId="165" fontId="11" fillId="0" borderId="4" xfId="0" applyNumberFormat="1" applyFont="1" applyFill="1" applyBorder="1" applyAlignment="1" applyProtection="1">
      <alignment horizontal="center" wrapText="1"/>
    </xf>
    <xf numFmtId="169" fontId="12" fillId="4" borderId="4" xfId="0" applyNumberFormat="1" applyFont="1" applyFill="1" applyBorder="1" applyAlignment="1">
      <alignment horizontal="justify" vertical="center" wrapText="1"/>
    </xf>
    <xf numFmtId="9" fontId="12" fillId="4" borderId="4" xfId="2" applyFont="1" applyFill="1" applyBorder="1" applyAlignment="1">
      <alignment horizontal="center" vertical="center" wrapText="1"/>
    </xf>
    <xf numFmtId="4" fontId="17" fillId="4" borderId="4" xfId="0" applyNumberFormat="1" applyFont="1" applyFill="1" applyBorder="1" applyAlignment="1">
      <alignment horizontal="justify" vertical="center" wrapText="1"/>
    </xf>
    <xf numFmtId="0" fontId="17" fillId="0" borderId="4" xfId="0" applyFont="1" applyFill="1" applyBorder="1" applyAlignment="1">
      <alignment horizontal="justify" wrapText="1"/>
    </xf>
    <xf numFmtId="0" fontId="14" fillId="0" borderId="8" xfId="0" applyFont="1" applyFill="1" applyBorder="1" applyAlignment="1">
      <alignment horizontal="left"/>
    </xf>
    <xf numFmtId="0" fontId="16" fillId="0" borderId="7" xfId="0" applyFont="1" applyBorder="1" applyAlignment="1">
      <alignment horizontal="left"/>
    </xf>
    <xf numFmtId="43" fontId="12" fillId="0" borderId="4" xfId="1" applyFont="1" applyFill="1" applyBorder="1" applyAlignment="1" applyProtection="1">
      <alignment horizontal="justify" wrapText="1"/>
    </xf>
    <xf numFmtId="43" fontId="12" fillId="0" borderId="4" xfId="1" applyFont="1" applyFill="1" applyBorder="1" applyAlignment="1">
      <alignment horizontal="justify" vertical="center" wrapText="1"/>
    </xf>
    <xf numFmtId="9" fontId="12" fillId="0" borderId="4" xfId="2" applyFont="1" applyFill="1" applyBorder="1" applyAlignment="1" applyProtection="1">
      <alignment horizontal="center" vertical="center" wrapText="1"/>
    </xf>
    <xf numFmtId="43" fontId="13" fillId="0" borderId="4" xfId="1" applyFont="1" applyFill="1" applyBorder="1" applyAlignment="1" applyProtection="1">
      <alignment vertical="center" wrapText="1"/>
    </xf>
    <xf numFmtId="43" fontId="13" fillId="2" borderId="4" xfId="1" applyFont="1" applyFill="1" applyBorder="1" applyAlignment="1" applyProtection="1">
      <alignment vertical="center" wrapText="1"/>
    </xf>
    <xf numFmtId="0" fontId="12" fillId="4" borderId="4" xfId="0" applyFont="1" applyFill="1" applyBorder="1" applyAlignment="1">
      <alignment horizontal="justify" wrapText="1"/>
    </xf>
    <xf numFmtId="169" fontId="12" fillId="4" borderId="4" xfId="0" applyNumberFormat="1" applyFont="1" applyFill="1" applyBorder="1" applyAlignment="1">
      <alignment horizontal="justify" wrapText="1"/>
    </xf>
    <xf numFmtId="169" fontId="12" fillId="4" borderId="4" xfId="2" applyNumberFormat="1" applyFont="1" applyFill="1" applyBorder="1" applyAlignment="1">
      <alignment horizontal="justify" wrapText="1"/>
    </xf>
    <xf numFmtId="4" fontId="12" fillId="4" borderId="4" xfId="0" applyNumberFormat="1" applyFont="1" applyFill="1" applyBorder="1" applyAlignment="1">
      <alignment horizontal="justify" wrapText="1"/>
    </xf>
    <xf numFmtId="169" fontId="12" fillId="2" borderId="4" xfId="0" applyNumberFormat="1" applyFont="1" applyFill="1" applyBorder="1" applyAlignment="1">
      <alignment horizontal="justify" vertical="center" wrapText="1"/>
    </xf>
    <xf numFmtId="164" fontId="12" fillId="0" borderId="4" xfId="0" applyNumberFormat="1" applyFont="1" applyFill="1" applyBorder="1" applyAlignment="1">
      <alignment horizontal="justify" vertical="center" wrapText="1"/>
    </xf>
    <xf numFmtId="0" fontId="17" fillId="0" borderId="4" xfId="0" applyFont="1" applyFill="1" applyBorder="1" applyAlignment="1">
      <alignment horizontal="justify" vertical="center" wrapText="1"/>
    </xf>
    <xf numFmtId="170" fontId="12" fillId="0" borderId="4" xfId="0" applyNumberFormat="1" applyFont="1" applyFill="1" applyBorder="1" applyAlignment="1">
      <alignment horizontal="center" vertical="center" wrapText="1"/>
    </xf>
    <xf numFmtId="43" fontId="12" fillId="2" borderId="4" xfId="1" applyFont="1" applyFill="1" applyBorder="1" applyAlignment="1" applyProtection="1">
      <alignment wrapText="1"/>
    </xf>
    <xf numFmtId="170" fontId="12" fillId="0" borderId="4" xfId="0" applyNumberFormat="1" applyFont="1" applyFill="1" applyBorder="1" applyAlignment="1">
      <alignment horizontal="center" wrapText="1"/>
    </xf>
    <xf numFmtId="165" fontId="12" fillId="0" borderId="4" xfId="0" applyNumberFormat="1" applyFont="1" applyFill="1" applyBorder="1" applyAlignment="1" applyProtection="1">
      <alignment horizontal="center" wrapText="1"/>
    </xf>
    <xf numFmtId="164" fontId="12" fillId="0" borderId="4" xfId="0" applyNumberFormat="1" applyFont="1" applyFill="1" applyBorder="1" applyAlignment="1">
      <alignment horizontal="justify" wrapText="1"/>
    </xf>
    <xf numFmtId="43" fontId="11" fillId="0" borderId="4" xfId="1" applyFont="1" applyFill="1" applyBorder="1" applyAlignment="1">
      <alignment horizontal="justify" vertical="center" wrapText="1"/>
    </xf>
    <xf numFmtId="164" fontId="11" fillId="0" borderId="4" xfId="0" applyNumberFormat="1" applyFont="1" applyFill="1" applyBorder="1" applyAlignment="1" applyProtection="1">
      <alignment horizontal="justify" vertical="center" wrapText="1"/>
    </xf>
    <xf numFmtId="43" fontId="11" fillId="0" borderId="4" xfId="1" applyFont="1" applyFill="1" applyBorder="1" applyAlignment="1" applyProtection="1">
      <alignment vertical="center" wrapText="1"/>
    </xf>
    <xf numFmtId="43" fontId="11" fillId="2" borderId="4" xfId="1" applyFont="1" applyFill="1" applyBorder="1" applyAlignment="1" applyProtection="1">
      <alignment vertical="center" wrapText="1"/>
    </xf>
    <xf numFmtId="43" fontId="12" fillId="4" borderId="4" xfId="1" applyFont="1" applyFill="1" applyBorder="1" applyAlignment="1">
      <alignment horizontal="justify" vertical="center" wrapText="1"/>
    </xf>
    <xf numFmtId="0" fontId="18" fillId="0" borderId="4" xfId="0" applyFont="1" applyFill="1" applyBorder="1" applyAlignment="1">
      <alignment horizontal="justify" vertical="center" wrapText="1"/>
    </xf>
    <xf numFmtId="43" fontId="12" fillId="2" borderId="4" xfId="1" applyFont="1" applyFill="1" applyBorder="1" applyAlignment="1">
      <alignment horizontal="justify" vertical="center" wrapText="1"/>
    </xf>
    <xf numFmtId="164" fontId="12" fillId="0" borderId="4" xfId="0" applyNumberFormat="1" applyFont="1" applyFill="1" applyBorder="1" applyAlignment="1" applyProtection="1">
      <alignment horizontal="justify" vertical="center" wrapText="1"/>
    </xf>
    <xf numFmtId="43" fontId="12" fillId="2" borderId="4" xfId="1" applyFont="1" applyFill="1" applyBorder="1" applyAlignment="1" applyProtection="1">
      <alignment vertical="center" wrapText="1"/>
    </xf>
    <xf numFmtId="164" fontId="11" fillId="0" borderId="4" xfId="0" applyNumberFormat="1" applyFont="1" applyFill="1" applyBorder="1" applyAlignment="1">
      <alignment horizontal="justify" vertical="center" wrapText="1"/>
    </xf>
    <xf numFmtId="165" fontId="12" fillId="0" borderId="4" xfId="0" applyNumberFormat="1" applyFont="1" applyFill="1" applyBorder="1" applyAlignment="1">
      <alignment horizontal="center" vertical="center" wrapText="1"/>
    </xf>
    <xf numFmtId="9" fontId="11" fillId="0" borderId="4" xfId="2" applyFont="1" applyFill="1" applyBorder="1" applyAlignment="1" applyProtection="1">
      <alignment horizontal="center" vertical="center" wrapText="1"/>
    </xf>
    <xf numFmtId="169" fontId="12" fillId="4" borderId="4" xfId="0" applyNumberFormat="1"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0" borderId="4" xfId="0" applyFont="1" applyFill="1" applyBorder="1" applyAlignment="1">
      <alignment horizontal="left" vertical="center" wrapText="1"/>
    </xf>
    <xf numFmtId="43" fontId="13" fillId="0" borderId="4" xfId="1" applyFont="1" applyFill="1" applyBorder="1" applyAlignment="1">
      <alignment horizontal="justify" vertical="center" wrapText="1"/>
    </xf>
    <xf numFmtId="43" fontId="13" fillId="2" borderId="4" xfId="1" applyFont="1" applyFill="1" applyBorder="1" applyAlignment="1">
      <alignment horizontal="justify" vertical="center" wrapText="1"/>
    </xf>
    <xf numFmtId="170" fontId="12" fillId="0" borderId="4" xfId="2" applyNumberFormat="1" applyFont="1" applyFill="1" applyBorder="1" applyAlignment="1" applyProtection="1">
      <alignment horizontal="center" vertical="center" wrapText="1"/>
    </xf>
    <xf numFmtId="0" fontId="16" fillId="0" borderId="0" xfId="0" applyFont="1" applyFill="1" applyAlignment="1">
      <alignment vertical="center"/>
    </xf>
    <xf numFmtId="0" fontId="12" fillId="0" borderId="4" xfId="0" applyFont="1" applyBorder="1" applyAlignment="1">
      <alignment horizontal="left" vertical="center" wrapText="1"/>
    </xf>
    <xf numFmtId="0" fontId="12" fillId="0" borderId="4" xfId="0" applyFont="1" applyFill="1" applyBorder="1" applyAlignment="1">
      <alignment horizontal="justify" vertical="top" wrapText="1"/>
    </xf>
    <xf numFmtId="43" fontId="12" fillId="0" borderId="4" xfId="1" applyFont="1" applyFill="1" applyBorder="1" applyAlignment="1">
      <alignment vertical="center" wrapText="1"/>
    </xf>
    <xf numFmtId="164" fontId="12" fillId="0" borderId="4" xfId="1" applyNumberFormat="1" applyFont="1" applyFill="1" applyBorder="1" applyAlignment="1">
      <alignment horizontal="justify" vertical="center" wrapText="1"/>
    </xf>
    <xf numFmtId="43" fontId="13" fillId="0" borderId="4" xfId="1" applyFont="1" applyFill="1" applyBorder="1" applyAlignment="1">
      <alignment vertical="center" wrapText="1"/>
    </xf>
    <xf numFmtId="43" fontId="13" fillId="2" borderId="4" xfId="1" applyFont="1" applyFill="1" applyBorder="1" applyAlignment="1">
      <alignment vertical="center" wrapText="1"/>
    </xf>
    <xf numFmtId="0" fontId="12" fillId="0" borderId="4" xfId="0" applyNumberFormat="1" applyFont="1" applyFill="1" applyBorder="1" applyAlignment="1">
      <alignment horizontal="center" vertical="center" wrapText="1"/>
    </xf>
    <xf numFmtId="43" fontId="17" fillId="0" borderId="4" xfId="1" applyFont="1" applyFill="1" applyBorder="1" applyAlignment="1">
      <alignment horizontal="justify" vertical="center" wrapText="1"/>
    </xf>
    <xf numFmtId="43" fontId="17" fillId="0" borderId="4" xfId="1" applyFont="1" applyFill="1" applyBorder="1" applyAlignment="1" applyProtection="1">
      <alignment vertical="center" wrapText="1"/>
    </xf>
    <xf numFmtId="9" fontId="17" fillId="0" borderId="4" xfId="2" applyFont="1" applyFill="1" applyBorder="1" applyAlignment="1" applyProtection="1">
      <alignment horizontal="center" vertical="center" wrapText="1"/>
    </xf>
    <xf numFmtId="43" fontId="19" fillId="0" borderId="4" xfId="1" applyFont="1" applyFill="1" applyBorder="1" applyAlignment="1" applyProtection="1">
      <alignment vertical="center" wrapText="1"/>
    </xf>
    <xf numFmtId="43" fontId="19" fillId="2" borderId="4" xfId="1" applyFont="1" applyFill="1" applyBorder="1" applyAlignment="1" applyProtection="1">
      <alignment vertical="center" wrapText="1"/>
    </xf>
    <xf numFmtId="165" fontId="17" fillId="0" borderId="4" xfId="0" applyNumberFormat="1" applyFont="1" applyFill="1" applyBorder="1" applyAlignment="1" applyProtection="1">
      <alignment horizontal="center" vertical="center" wrapText="1"/>
    </xf>
    <xf numFmtId="0" fontId="17" fillId="0" borderId="4" xfId="0" applyNumberFormat="1" applyFont="1" applyFill="1" applyBorder="1" applyAlignment="1" applyProtection="1">
      <alignment horizontal="center" vertical="center" wrapText="1"/>
    </xf>
    <xf numFmtId="170" fontId="17" fillId="0" borderId="0" xfId="0" applyNumberFormat="1" applyFont="1" applyAlignment="1">
      <alignment vertical="center"/>
    </xf>
    <xf numFmtId="0" fontId="17" fillId="0" borderId="4" xfId="0" applyFont="1" applyFill="1" applyBorder="1" applyAlignment="1">
      <alignment horizontal="center" vertical="center" wrapText="1"/>
    </xf>
    <xf numFmtId="43" fontId="12" fillId="4" borderId="4" xfId="1" applyFont="1" applyFill="1" applyBorder="1" applyAlignment="1">
      <alignment horizontal="center" vertical="center" wrapText="1"/>
    </xf>
    <xf numFmtId="43" fontId="20" fillId="4" borderId="4" xfId="1" applyFont="1" applyFill="1" applyBorder="1" applyAlignment="1">
      <alignment horizontal="justify" vertical="center" wrapText="1"/>
    </xf>
    <xf numFmtId="164" fontId="20" fillId="4" borderId="4" xfId="0" applyNumberFormat="1" applyFont="1" applyFill="1" applyBorder="1" applyAlignment="1">
      <alignment horizontal="justify" vertical="center" wrapText="1"/>
    </xf>
    <xf numFmtId="164" fontId="20" fillId="4" borderId="4" xfId="0" applyNumberFormat="1" applyFont="1" applyFill="1" applyBorder="1" applyAlignment="1" applyProtection="1">
      <alignment horizontal="justify" vertical="center" wrapText="1"/>
    </xf>
    <xf numFmtId="0" fontId="20" fillId="4" borderId="4" xfId="0" applyFont="1" applyFill="1" applyBorder="1" applyAlignment="1">
      <alignment horizontal="center" vertical="center" wrapText="1"/>
    </xf>
    <xf numFmtId="0" fontId="16" fillId="0" borderId="0" xfId="0" applyFont="1"/>
    <xf numFmtId="0" fontId="17" fillId="0" borderId="20" xfId="0" applyFont="1" applyFill="1" applyBorder="1" applyAlignment="1">
      <alignment vertical="center" wrapText="1"/>
    </xf>
    <xf numFmtId="0" fontId="17" fillId="0" borderId="2" xfId="0" applyFont="1" applyFill="1" applyBorder="1" applyAlignment="1">
      <alignment vertical="center" wrapText="1"/>
    </xf>
    <xf numFmtId="165" fontId="12" fillId="0" borderId="4" xfId="0" applyNumberFormat="1" applyFont="1" applyBorder="1" applyAlignment="1">
      <alignment horizontal="center" vertical="center" wrapText="1"/>
    </xf>
    <xf numFmtId="43" fontId="11" fillId="0" borderId="4" xfId="1" applyFont="1" applyFill="1" applyBorder="1" applyAlignment="1" applyProtection="1">
      <alignment horizontal="justify" vertical="center" wrapText="1"/>
    </xf>
    <xf numFmtId="169" fontId="11" fillId="0" borderId="4" xfId="0" applyNumberFormat="1" applyFont="1" applyFill="1" applyBorder="1" applyAlignment="1" applyProtection="1">
      <alignment horizontal="justify" vertical="center" wrapText="1"/>
    </xf>
    <xf numFmtId="43" fontId="12" fillId="2" borderId="4" xfId="1" applyFont="1" applyFill="1" applyBorder="1" applyAlignment="1">
      <alignment horizontal="justify" wrapText="1"/>
    </xf>
    <xf numFmtId="43" fontId="12" fillId="0" borderId="4" xfId="1" applyFont="1" applyFill="1" applyBorder="1" applyAlignment="1" applyProtection="1">
      <alignment horizontal="justify" vertical="center" wrapText="1"/>
    </xf>
    <xf numFmtId="2" fontId="12" fillId="0" borderId="4" xfId="2" applyNumberFormat="1" applyFont="1" applyFill="1" applyBorder="1" applyAlignment="1">
      <alignment horizontal="center" vertical="center" wrapText="1"/>
    </xf>
    <xf numFmtId="0" fontId="11" fillId="0" borderId="6" xfId="3" applyFont="1" applyFill="1" applyBorder="1" applyAlignment="1">
      <alignment horizontal="left" vertical="center" wrapText="1"/>
    </xf>
    <xf numFmtId="4" fontId="11" fillId="0" borderId="4" xfId="0" applyNumberFormat="1" applyFont="1" applyBorder="1" applyAlignment="1">
      <alignment horizontal="center" vertical="center"/>
    </xf>
    <xf numFmtId="4" fontId="11" fillId="0" borderId="4" xfId="0" applyNumberFormat="1" applyFont="1" applyFill="1" applyBorder="1" applyAlignment="1" applyProtection="1">
      <alignment horizontal="center" vertical="center"/>
    </xf>
    <xf numFmtId="4" fontId="11" fillId="2" borderId="4" xfId="0" applyNumberFormat="1" applyFont="1" applyFill="1" applyBorder="1" applyAlignment="1">
      <alignment horizontal="center" vertical="center"/>
    </xf>
    <xf numFmtId="4" fontId="11" fillId="0" borderId="4" xfId="0" applyNumberFormat="1" applyFont="1" applyFill="1" applyBorder="1" applyAlignment="1">
      <alignment horizontal="center" vertical="center"/>
    </xf>
    <xf numFmtId="4" fontId="11" fillId="0" borderId="4" xfId="0" applyNumberFormat="1" applyFont="1" applyFill="1" applyBorder="1" applyAlignment="1" applyProtection="1">
      <alignment horizontal="center" vertical="center"/>
      <protection locked="0"/>
    </xf>
    <xf numFmtId="4" fontId="11" fillId="2" borderId="4" xfId="0" applyNumberFormat="1" applyFont="1" applyFill="1" applyBorder="1" applyAlignment="1" applyProtection="1">
      <alignment horizontal="center" vertical="center"/>
      <protection locked="0"/>
    </xf>
    <xf numFmtId="49" fontId="12" fillId="4" borderId="4" xfId="0" applyNumberFormat="1" applyFont="1" applyFill="1" applyBorder="1" applyAlignment="1">
      <alignment vertical="center" wrapText="1"/>
    </xf>
    <xf numFmtId="0" fontId="21" fillId="4" borderId="4" xfId="0" applyFont="1" applyFill="1" applyBorder="1" applyAlignment="1">
      <alignment horizontal="left" vertical="center" wrapText="1"/>
    </xf>
    <xf numFmtId="4" fontId="12" fillId="0" borderId="4" xfId="0" applyNumberFormat="1" applyFont="1" applyFill="1" applyBorder="1" applyAlignment="1" applyProtection="1">
      <alignment horizontal="center" vertical="center"/>
    </xf>
    <xf numFmtId="2" fontId="12" fillId="0" borderId="4" xfId="0" applyNumberFormat="1" applyFont="1" applyFill="1" applyBorder="1" applyAlignment="1">
      <alignment horizontal="center" wrapText="1"/>
    </xf>
    <xf numFmtId="167" fontId="11" fillId="0" borderId="4" xfId="0" applyNumberFormat="1" applyFont="1" applyFill="1" applyBorder="1" applyAlignment="1" applyProtection="1">
      <alignment vertical="center" wrapText="1"/>
    </xf>
    <xf numFmtId="4" fontId="11" fillId="2" borderId="4" xfId="0" applyNumberFormat="1" applyFont="1" applyFill="1" applyBorder="1" applyAlignment="1" applyProtection="1">
      <alignment horizontal="center" vertical="center"/>
    </xf>
    <xf numFmtId="49" fontId="12" fillId="0" borderId="4" xfId="0" applyNumberFormat="1" applyFont="1" applyFill="1" applyBorder="1" applyAlignment="1">
      <alignment vertical="center" wrapText="1"/>
    </xf>
    <xf numFmtId="4" fontId="12" fillId="0" borderId="4" xfId="0" applyNumberFormat="1" applyFont="1" applyFill="1" applyBorder="1" applyAlignment="1" applyProtection="1">
      <alignment horizontal="center" vertical="center"/>
      <protection locked="0"/>
    </xf>
    <xf numFmtId="49" fontId="12" fillId="4" borderId="4" xfId="0" applyNumberFormat="1" applyFont="1" applyFill="1" applyBorder="1" applyAlignment="1" applyProtection="1">
      <alignment horizontal="center" vertical="center" wrapText="1"/>
    </xf>
    <xf numFmtId="167" fontId="12" fillId="0" borderId="4" xfId="0" applyNumberFormat="1" applyFont="1" applyFill="1" applyBorder="1" applyAlignment="1" applyProtection="1">
      <alignment vertical="center" wrapText="1"/>
    </xf>
    <xf numFmtId="4" fontId="11" fillId="2" borderId="4" xfId="0" applyNumberFormat="1" applyFont="1" applyFill="1" applyBorder="1" applyAlignment="1" applyProtection="1">
      <alignment horizontal="center" vertical="center" wrapText="1"/>
    </xf>
    <xf numFmtId="49" fontId="12" fillId="4" borderId="4" xfId="0" applyNumberFormat="1" applyFont="1" applyFill="1" applyBorder="1" applyAlignment="1">
      <alignment vertical="center"/>
    </xf>
    <xf numFmtId="0" fontId="11" fillId="0" borderId="4" xfId="0" applyFont="1" applyBorder="1" applyAlignment="1">
      <alignment horizontal="justify" wrapText="1"/>
    </xf>
    <xf numFmtId="0" fontId="12" fillId="0" borderId="3" xfId="0" applyFont="1" applyBorder="1" applyAlignment="1">
      <alignment horizontal="justify" vertical="center" wrapText="1"/>
    </xf>
    <xf numFmtId="4" fontId="18" fillId="4" borderId="4" xfId="0" applyNumberFormat="1" applyFont="1" applyFill="1" applyBorder="1" applyAlignment="1" applyProtection="1">
      <alignment horizontal="justify" vertical="center" wrapText="1"/>
    </xf>
    <xf numFmtId="0" fontId="11" fillId="0" borderId="4" xfId="0" applyNumberFormat="1" applyFont="1" applyFill="1" applyBorder="1" applyAlignment="1">
      <alignment horizontal="left" vertical="center" wrapText="1"/>
    </xf>
    <xf numFmtId="49" fontId="12" fillId="4" borderId="4" xfId="0" applyNumberFormat="1" applyFont="1" applyFill="1" applyBorder="1" applyAlignment="1">
      <alignment horizontal="justify" vertical="center" wrapText="1"/>
    </xf>
    <xf numFmtId="4" fontId="11" fillId="0" borderId="4" xfId="0" applyNumberFormat="1" applyFont="1" applyFill="1" applyBorder="1" applyAlignment="1" applyProtection="1">
      <alignment horizontal="left" vertical="center" wrapText="1"/>
    </xf>
    <xf numFmtId="4" fontId="12" fillId="4" borderId="4" xfId="0" applyNumberFormat="1" applyFont="1" applyFill="1" applyBorder="1" applyAlignment="1">
      <alignment vertical="center" wrapText="1"/>
    </xf>
    <xf numFmtId="49" fontId="11" fillId="0" borderId="4" xfId="0" applyNumberFormat="1" applyFont="1" applyFill="1" applyBorder="1" applyAlignment="1" applyProtection="1">
      <alignment horizontal="left" vertical="center"/>
      <protection locked="0"/>
    </xf>
    <xf numFmtId="0" fontId="11" fillId="7" borderId="4" xfId="0" applyNumberFormat="1" applyFont="1" applyFill="1" applyBorder="1" applyAlignment="1" applyProtection="1">
      <alignment horizontal="left" vertical="center" wrapText="1"/>
    </xf>
    <xf numFmtId="4" fontId="11" fillId="7" borderId="4" xfId="0" applyNumberFormat="1" applyFont="1" applyFill="1" applyBorder="1" applyAlignment="1" applyProtection="1">
      <alignment horizontal="center" vertical="center" wrapText="1"/>
    </xf>
    <xf numFmtId="4" fontId="11" fillId="7" borderId="4" xfId="0" applyNumberFormat="1" applyFont="1" applyFill="1" applyBorder="1" applyAlignment="1" applyProtection="1">
      <alignment horizontal="left" vertical="center" wrapText="1"/>
    </xf>
    <xf numFmtId="49" fontId="11" fillId="0" borderId="4" xfId="0" applyNumberFormat="1" applyFont="1" applyFill="1" applyBorder="1" applyAlignment="1" applyProtection="1">
      <alignment horizontal="left" vertical="center" wrapText="1"/>
      <protection locked="0"/>
    </xf>
    <xf numFmtId="4" fontId="11" fillId="0" borderId="4" xfId="0" applyNumberFormat="1" applyFont="1" applyFill="1" applyBorder="1" applyAlignment="1" applyProtection="1">
      <alignment horizontal="right" vertical="center"/>
    </xf>
    <xf numFmtId="4" fontId="11" fillId="2" borderId="4" xfId="0" applyNumberFormat="1" applyFont="1" applyFill="1" applyBorder="1" applyAlignment="1" applyProtection="1">
      <alignment horizontal="right" vertical="center"/>
    </xf>
    <xf numFmtId="4" fontId="11" fillId="0" borderId="4" xfId="0" applyNumberFormat="1" applyFont="1" applyFill="1" applyBorder="1" applyAlignment="1" applyProtection="1">
      <alignment vertical="center"/>
    </xf>
    <xf numFmtId="0" fontId="12" fillId="4" borderId="4" xfId="0" applyNumberFormat="1" applyFont="1" applyFill="1" applyBorder="1" applyAlignment="1" applyProtection="1">
      <alignment horizontal="left" vertical="center" wrapText="1"/>
    </xf>
    <xf numFmtId="4" fontId="12" fillId="4" borderId="4" xfId="0" applyNumberFormat="1" applyFont="1" applyFill="1" applyBorder="1" applyAlignment="1" applyProtection="1">
      <alignment horizontal="left" vertical="center" wrapText="1"/>
    </xf>
    <xf numFmtId="4" fontId="12" fillId="0" borderId="4" xfId="0" applyNumberFormat="1" applyFont="1" applyFill="1" applyBorder="1" applyAlignment="1" applyProtection="1">
      <alignment horizontal="left" vertical="center" wrapText="1"/>
    </xf>
    <xf numFmtId="0" fontId="12" fillId="0" borderId="4" xfId="0" applyNumberFormat="1" applyFont="1" applyFill="1" applyBorder="1" applyAlignment="1" applyProtection="1">
      <alignment horizontal="left" vertical="center" wrapText="1"/>
    </xf>
    <xf numFmtId="4" fontId="12" fillId="2" borderId="4" xfId="0" applyNumberFormat="1" applyFont="1" applyFill="1" applyBorder="1" applyAlignment="1" applyProtection="1">
      <alignment horizontal="left" vertical="center" wrapText="1"/>
    </xf>
    <xf numFmtId="0" fontId="12" fillId="0" borderId="4" xfId="0" applyNumberFormat="1" applyFont="1" applyFill="1" applyBorder="1" applyAlignment="1" applyProtection="1">
      <alignment horizontal="justify" vertical="center" wrapText="1"/>
    </xf>
    <xf numFmtId="0" fontId="11" fillId="0" borderId="4" xfId="0" applyNumberFormat="1" applyFont="1" applyFill="1" applyBorder="1" applyAlignment="1" applyProtection="1">
      <alignment horizontal="justify" vertical="top" wrapText="1"/>
    </xf>
    <xf numFmtId="16" fontId="12" fillId="4" borderId="4" xfId="0" applyNumberFormat="1" applyFont="1" applyFill="1" applyBorder="1" applyAlignment="1" applyProtection="1">
      <alignment horizontal="left" vertical="center" wrapText="1"/>
    </xf>
    <xf numFmtId="0" fontId="11" fillId="7" borderId="4" xfId="0" applyFont="1" applyFill="1" applyBorder="1" applyAlignment="1" applyProtection="1">
      <alignment horizontal="left" vertical="center" wrapText="1"/>
    </xf>
    <xf numFmtId="4" fontId="12" fillId="7" borderId="4" xfId="0" applyNumberFormat="1" applyFont="1" applyFill="1" applyBorder="1" applyAlignment="1" applyProtection="1">
      <alignment horizontal="center" vertical="center" wrapText="1"/>
    </xf>
    <xf numFmtId="4" fontId="22" fillId="7" borderId="4" xfId="0" applyNumberFormat="1" applyFont="1" applyFill="1" applyBorder="1" applyAlignment="1" applyProtection="1">
      <alignment horizontal="center" vertical="center" wrapText="1"/>
    </xf>
    <xf numFmtId="4" fontId="11" fillId="8" borderId="4" xfId="0" applyNumberFormat="1" applyFont="1" applyFill="1" applyBorder="1" applyAlignment="1">
      <alignment horizontal="center" vertical="center" wrapText="1"/>
    </xf>
    <xf numFmtId="4" fontId="22" fillId="8" borderId="4" xfId="0" applyNumberFormat="1" applyFont="1" applyFill="1" applyBorder="1" applyAlignment="1">
      <alignment horizontal="center" vertical="center" wrapText="1"/>
    </xf>
    <xf numFmtId="4" fontId="22" fillId="8" borderId="4" xfId="0" applyNumberFormat="1" applyFont="1" applyFill="1" applyBorder="1" applyAlignment="1" applyProtection="1">
      <alignment horizontal="center" vertical="center" wrapText="1"/>
    </xf>
    <xf numFmtId="4" fontId="22" fillId="2" borderId="4" xfId="0" applyNumberFormat="1" applyFont="1" applyFill="1" applyBorder="1" applyAlignment="1" applyProtection="1">
      <alignment horizontal="center" vertical="center" wrapText="1"/>
    </xf>
    <xf numFmtId="4" fontId="22" fillId="0" borderId="4" xfId="0" applyNumberFormat="1" applyFont="1" applyFill="1" applyBorder="1" applyAlignment="1" applyProtection="1">
      <alignment horizontal="center" vertical="center" wrapText="1"/>
    </xf>
    <xf numFmtId="4" fontId="18" fillId="4" borderId="4" xfId="0" applyNumberFormat="1" applyFont="1" applyFill="1" applyBorder="1" applyAlignment="1">
      <alignment horizontal="justify" vertical="center" wrapText="1"/>
    </xf>
    <xf numFmtId="4" fontId="12" fillId="8" borderId="4" xfId="0" applyNumberFormat="1" applyFont="1" applyFill="1" applyBorder="1" applyAlignment="1">
      <alignment horizontal="center" vertical="center" wrapText="1"/>
    </xf>
    <xf numFmtId="4" fontId="12" fillId="8" borderId="4" xfId="0" applyNumberFormat="1" applyFont="1" applyFill="1" applyBorder="1" applyAlignment="1" applyProtection="1">
      <alignment horizontal="center" vertical="center" wrapText="1"/>
    </xf>
    <xf numFmtId="4" fontId="22" fillId="4" borderId="4" xfId="0" applyNumberFormat="1" applyFont="1" applyFill="1" applyBorder="1" applyAlignment="1">
      <alignment horizontal="center" vertical="center" wrapText="1"/>
    </xf>
    <xf numFmtId="4" fontId="18" fillId="2" borderId="4" xfId="0" applyNumberFormat="1" applyFont="1" applyFill="1" applyBorder="1" applyAlignment="1">
      <alignment horizontal="justify" vertical="top" wrapText="1"/>
    </xf>
    <xf numFmtId="4" fontId="17" fillId="2" borderId="2" xfId="0" applyNumberFormat="1" applyFont="1" applyFill="1" applyBorder="1" applyAlignment="1">
      <alignment horizontal="left" vertical="top" wrapText="1"/>
    </xf>
    <xf numFmtId="4" fontId="17" fillId="2" borderId="4" xfId="0" applyNumberFormat="1" applyFont="1" applyFill="1" applyBorder="1" applyAlignment="1">
      <alignment horizontal="left" vertical="center" wrapText="1"/>
    </xf>
    <xf numFmtId="4" fontId="17" fillId="2" borderId="4" xfId="0" applyNumberFormat="1" applyFont="1" applyFill="1" applyBorder="1" applyAlignment="1">
      <alignment horizontal="left" vertical="top" wrapText="1"/>
    </xf>
    <xf numFmtId="4" fontId="17" fillId="8" borderId="4" xfId="0" applyNumberFormat="1" applyFont="1" applyFill="1" applyBorder="1" applyAlignment="1">
      <alignment horizontal="justify" vertical="center" wrapText="1"/>
    </xf>
    <xf numFmtId="4" fontId="17" fillId="8" borderId="4" xfId="0" applyNumberFormat="1" applyFont="1" applyFill="1" applyBorder="1" applyAlignment="1">
      <alignment horizontal="left" vertical="center" wrapText="1"/>
    </xf>
    <xf numFmtId="0" fontId="11" fillId="7" borderId="4" xfId="0" applyFont="1" applyFill="1" applyBorder="1" applyAlignment="1">
      <alignment horizontal="left" vertical="center" wrapText="1"/>
    </xf>
    <xf numFmtId="4" fontId="12" fillId="7" borderId="4" xfId="0" applyNumberFormat="1" applyFont="1" applyFill="1" applyBorder="1" applyAlignment="1">
      <alignment horizontal="center" vertical="center" wrapText="1"/>
    </xf>
    <xf numFmtId="0" fontId="11" fillId="0" borderId="4" xfId="0" applyFont="1" applyFill="1" applyBorder="1" applyAlignment="1">
      <alignment horizontal="left" vertical="top" wrapText="1"/>
    </xf>
    <xf numFmtId="4" fontId="17" fillId="2" borderId="5" xfId="0" applyNumberFormat="1" applyFont="1" applyFill="1" applyBorder="1" applyAlignment="1">
      <alignment horizontal="justify" vertical="center" wrapText="1"/>
    </xf>
    <xf numFmtId="4" fontId="12" fillId="8" borderId="4" xfId="0" applyNumberFormat="1" applyFont="1" applyFill="1" applyBorder="1" applyAlignment="1">
      <alignment horizontal="center" wrapText="1"/>
    </xf>
    <xf numFmtId="4" fontId="12" fillId="8" borderId="4" xfId="0" applyNumberFormat="1" applyFont="1" applyFill="1" applyBorder="1" applyAlignment="1" applyProtection="1">
      <alignment horizontal="center" wrapText="1"/>
    </xf>
    <xf numFmtId="4" fontId="17" fillId="2" borderId="4" xfId="0" applyNumberFormat="1" applyFont="1" applyFill="1" applyBorder="1" applyAlignment="1">
      <alignment horizontal="center" wrapText="1"/>
    </xf>
    <xf numFmtId="4" fontId="12" fillId="2" borderId="4" xfId="0" applyNumberFormat="1" applyFont="1" applyFill="1" applyBorder="1" applyAlignment="1" applyProtection="1">
      <alignment horizontal="center" wrapText="1"/>
    </xf>
    <xf numFmtId="4" fontId="12" fillId="0" borderId="4" xfId="0" applyNumberFormat="1" applyFont="1" applyFill="1" applyBorder="1" applyAlignment="1" applyProtection="1">
      <alignment horizontal="center" wrapText="1"/>
    </xf>
    <xf numFmtId="0" fontId="17" fillId="4" borderId="4" xfId="0" applyFont="1" applyFill="1" applyBorder="1" applyAlignment="1">
      <alignment horizontal="left" vertical="center" wrapText="1"/>
    </xf>
    <xf numFmtId="4" fontId="11" fillId="7" borderId="4" xfId="0" applyNumberFormat="1" applyFont="1" applyFill="1" applyBorder="1" applyAlignment="1">
      <alignment horizontal="center" vertical="center" wrapText="1"/>
    </xf>
    <xf numFmtId="4" fontId="22" fillId="7" borderId="4" xfId="0" applyNumberFormat="1" applyFont="1" applyFill="1" applyBorder="1" applyAlignment="1">
      <alignment horizontal="center" vertical="center" wrapText="1"/>
    </xf>
    <xf numFmtId="4" fontId="11" fillId="0" borderId="13" xfId="0" applyNumberFormat="1" applyFont="1" applyFill="1" applyBorder="1" applyAlignment="1">
      <alignment horizontal="center" vertical="center" wrapText="1"/>
    </xf>
    <xf numFmtId="4" fontId="11" fillId="0" borderId="14" xfId="0" applyNumberFormat="1" applyFont="1" applyFill="1" applyBorder="1" applyAlignment="1">
      <alignment horizontal="center" vertical="center" wrapText="1"/>
    </xf>
    <xf numFmtId="4" fontId="12" fillId="0" borderId="13" xfId="0" applyNumberFormat="1" applyFont="1" applyFill="1" applyBorder="1" applyAlignment="1">
      <alignment horizontal="center" vertical="center" wrapText="1"/>
    </xf>
    <xf numFmtId="4" fontId="12" fillId="0" borderId="13" xfId="0" applyNumberFormat="1" applyFont="1" applyFill="1" applyBorder="1" applyAlignment="1">
      <alignment horizontal="center" vertical="top" wrapText="1"/>
    </xf>
    <xf numFmtId="0" fontId="11" fillId="0" borderId="4" xfId="0" applyFont="1" applyFill="1" applyBorder="1" applyAlignment="1" applyProtection="1">
      <alignment vertical="center" wrapText="1"/>
    </xf>
    <xf numFmtId="0" fontId="11" fillId="0" borderId="4" xfId="0" applyFont="1" applyFill="1" applyBorder="1" applyAlignment="1" applyProtection="1">
      <alignment wrapText="1"/>
    </xf>
    <xf numFmtId="0" fontId="18" fillId="4" borderId="4" xfId="0" applyFont="1" applyFill="1" applyBorder="1" applyAlignment="1">
      <alignment horizontal="justify" vertical="center" wrapText="1"/>
    </xf>
    <xf numFmtId="0" fontId="11" fillId="0" borderId="4" xfId="0" applyFont="1" applyFill="1" applyBorder="1" applyAlignment="1">
      <alignment horizontal="left" wrapText="1"/>
    </xf>
    <xf numFmtId="0" fontId="12" fillId="4" borderId="4" xfId="0" applyFont="1" applyFill="1" applyBorder="1" applyAlignment="1" applyProtection="1">
      <alignment horizontal="justify" vertical="center" wrapText="1"/>
    </xf>
    <xf numFmtId="0" fontId="11" fillId="4" borderId="4" xfId="0" applyFont="1" applyFill="1" applyBorder="1" applyAlignment="1">
      <alignment horizontal="justify" vertical="center" wrapText="1"/>
    </xf>
    <xf numFmtId="4" fontId="12" fillId="0" borderId="3" xfId="0" applyNumberFormat="1" applyFont="1" applyFill="1" applyBorder="1" applyAlignment="1" applyProtection="1">
      <alignment horizontal="center" vertical="center" wrapText="1"/>
    </xf>
    <xf numFmtId="168" fontId="12" fillId="0" borderId="4" xfId="0" applyNumberFormat="1" applyFont="1" applyFill="1" applyBorder="1" applyAlignment="1" applyProtection="1">
      <alignment horizontal="center" vertical="center" wrapText="1"/>
    </xf>
    <xf numFmtId="0" fontId="18" fillId="5" borderId="4" xfId="0" applyFont="1" applyFill="1" applyBorder="1" applyAlignment="1">
      <alignment horizontal="justify" vertical="top" wrapText="1"/>
    </xf>
    <xf numFmtId="0" fontId="23" fillId="0" borderId="4" xfId="0" applyFont="1" applyFill="1" applyBorder="1" applyAlignment="1">
      <alignment horizontal="justify" vertical="top" wrapText="1"/>
    </xf>
    <xf numFmtId="0" fontId="23" fillId="0" borderId="4" xfId="0" applyFont="1" applyFill="1" applyBorder="1" applyAlignment="1">
      <alignment horizontal="justify" vertical="center" wrapText="1"/>
    </xf>
    <xf numFmtId="0" fontId="18" fillId="5" borderId="4" xfId="0" applyFont="1" applyFill="1" applyBorder="1" applyAlignment="1">
      <alignment horizontal="justify" vertical="center" wrapText="1"/>
    </xf>
    <xf numFmtId="0" fontId="18" fillId="0" borderId="2" xfId="0" applyFont="1" applyFill="1" applyBorder="1" applyAlignment="1">
      <alignment horizontal="justify" vertical="center" wrapText="1"/>
    </xf>
    <xf numFmtId="0" fontId="18" fillId="0" borderId="3" xfId="0" applyFont="1" applyFill="1" applyBorder="1" applyAlignment="1">
      <alignment horizontal="justify" vertical="center" wrapText="1"/>
    </xf>
    <xf numFmtId="0" fontId="18" fillId="0" borderId="2" xfId="0" applyFont="1" applyFill="1" applyBorder="1" applyAlignment="1">
      <alignment horizontal="justify" vertical="top" wrapText="1"/>
    </xf>
    <xf numFmtId="0" fontId="14" fillId="0" borderId="2" xfId="0" applyFont="1" applyFill="1" applyBorder="1" applyAlignment="1">
      <alignment horizontal="justify" vertical="center" wrapText="1"/>
    </xf>
    <xf numFmtId="0" fontId="14" fillId="0" borderId="3" xfId="0" applyFont="1" applyFill="1" applyBorder="1" applyAlignment="1">
      <alignment horizontal="justify" vertical="center" wrapText="1"/>
    </xf>
    <xf numFmtId="0" fontId="12" fillId="0" borderId="2" xfId="0" applyFont="1" applyFill="1" applyBorder="1" applyAlignment="1">
      <alignment horizontal="left" vertical="top" wrapText="1"/>
    </xf>
    <xf numFmtId="0" fontId="12" fillId="0" borderId="3" xfId="0" applyFont="1" applyFill="1" applyBorder="1" applyAlignment="1">
      <alignment horizontal="left" vertical="center" wrapText="1"/>
    </xf>
    <xf numFmtId="167" fontId="12" fillId="4" borderId="4" xfId="0" applyNumberFormat="1" applyFont="1" applyFill="1" applyBorder="1" applyAlignment="1">
      <alignment horizontal="center" vertical="center" wrapText="1"/>
    </xf>
    <xf numFmtId="49" fontId="11" fillId="0" borderId="4" xfId="0" applyNumberFormat="1" applyFont="1" applyFill="1" applyBorder="1" applyAlignment="1" applyProtection="1">
      <alignment vertical="center"/>
      <protection locked="0"/>
    </xf>
    <xf numFmtId="0" fontId="11" fillId="0" borderId="8" xfId="0" applyFont="1" applyFill="1" applyBorder="1" applyAlignment="1">
      <alignment horizontal="left" vertical="top"/>
    </xf>
    <xf numFmtId="0" fontId="11" fillId="0" borderId="4" xfId="0" applyFont="1" applyFill="1" applyBorder="1" applyAlignment="1">
      <alignment horizontal="left" vertical="top"/>
    </xf>
    <xf numFmtId="0" fontId="11" fillId="2" borderId="4" xfId="0" applyFont="1" applyFill="1" applyBorder="1" applyAlignment="1">
      <alignment horizontal="left" vertical="top"/>
    </xf>
    <xf numFmtId="0" fontId="11" fillId="2" borderId="8" xfId="0" applyFont="1" applyFill="1" applyBorder="1" applyAlignment="1">
      <alignment horizontal="left" vertical="top"/>
    </xf>
    <xf numFmtId="0" fontId="11" fillId="0" borderId="7" xfId="0" applyFont="1" applyFill="1" applyBorder="1" applyAlignment="1">
      <alignment horizontal="left" vertical="top"/>
    </xf>
    <xf numFmtId="0" fontId="11" fillId="0" borderId="4" xfId="0" applyFont="1" applyFill="1" applyBorder="1" applyAlignment="1" applyProtection="1">
      <alignment horizontal="left" wrapText="1"/>
    </xf>
    <xf numFmtId="0" fontId="11" fillId="0" borderId="6" xfId="0" applyFont="1" applyFill="1" applyBorder="1" applyAlignment="1" applyProtection="1">
      <alignment horizontal="left" wrapText="1"/>
    </xf>
    <xf numFmtId="4" fontId="11" fillId="0" borderId="4" xfId="0" applyNumberFormat="1" applyFont="1" applyFill="1" applyBorder="1" applyAlignment="1">
      <alignment vertical="center" wrapText="1"/>
    </xf>
    <xf numFmtId="4" fontId="11" fillId="0" borderId="9" xfId="0" applyNumberFormat="1" applyFont="1" applyFill="1" applyBorder="1" applyAlignment="1">
      <alignment vertical="center" wrapText="1"/>
    </xf>
    <xf numFmtId="4" fontId="12" fillId="0" borderId="4" xfId="0" applyNumberFormat="1" applyFont="1" applyFill="1" applyBorder="1" applyAlignment="1">
      <alignment vertical="center"/>
    </xf>
    <xf numFmtId="4" fontId="12" fillId="2" borderId="4" xfId="0" applyNumberFormat="1" applyFont="1" applyFill="1" applyBorder="1" applyAlignment="1">
      <alignment vertical="center"/>
    </xf>
    <xf numFmtId="4" fontId="11" fillId="0" borderId="6" xfId="0" applyNumberFormat="1" applyFont="1" applyFill="1" applyBorder="1" applyAlignment="1">
      <alignment vertical="center" wrapText="1"/>
    </xf>
    <xf numFmtId="4" fontId="12" fillId="4" borderId="3" xfId="0" applyNumberFormat="1" applyFont="1" applyFill="1" applyBorder="1" applyAlignment="1">
      <alignment vertical="center" wrapText="1"/>
    </xf>
    <xf numFmtId="4" fontId="12" fillId="4" borderId="3" xfId="1" applyNumberFormat="1" applyFont="1" applyFill="1" applyBorder="1" applyAlignment="1">
      <alignment horizontal="center" vertical="center"/>
    </xf>
    <xf numFmtId="4" fontId="12" fillId="0" borderId="3" xfId="1" applyNumberFormat="1" applyFont="1" applyFill="1" applyBorder="1" applyAlignment="1">
      <alignment horizontal="center" vertical="center"/>
    </xf>
    <xf numFmtId="4" fontId="11" fillId="4" borderId="10" xfId="0" applyNumberFormat="1" applyFont="1" applyFill="1" applyBorder="1" applyAlignment="1">
      <alignment vertical="center" wrapText="1"/>
    </xf>
    <xf numFmtId="4" fontId="12" fillId="0" borderId="5" xfId="0" applyNumberFormat="1" applyFont="1" applyFill="1" applyBorder="1" applyAlignment="1">
      <alignment wrapText="1"/>
    </xf>
    <xf numFmtId="4" fontId="12" fillId="0" borderId="5" xfId="0" applyNumberFormat="1" applyFont="1" applyFill="1" applyBorder="1" applyAlignment="1">
      <alignment horizontal="center" wrapText="1"/>
    </xf>
    <xf numFmtId="4" fontId="11" fillId="0" borderId="9" xfId="0" applyNumberFormat="1" applyFont="1" applyFill="1" applyBorder="1" applyAlignment="1">
      <alignment wrapText="1"/>
    </xf>
    <xf numFmtId="4" fontId="11" fillId="0" borderId="6" xfId="0" applyNumberFormat="1" applyFont="1" applyFill="1" applyBorder="1" applyAlignment="1">
      <alignment wrapText="1"/>
    </xf>
    <xf numFmtId="0" fontId="12" fillId="0" borderId="3" xfId="0" applyFont="1" applyFill="1" applyBorder="1" applyAlignment="1">
      <alignment horizontal="justify" wrapText="1"/>
    </xf>
    <xf numFmtId="4" fontId="12" fillId="0" borderId="2" xfId="0" applyNumberFormat="1" applyFont="1" applyFill="1" applyBorder="1" applyAlignment="1" applyProtection="1">
      <alignment horizontal="center" wrapText="1"/>
    </xf>
    <xf numFmtId="4" fontId="11" fillId="0" borderId="11" xfId="0" applyNumberFormat="1" applyFont="1" applyFill="1" applyBorder="1" applyAlignment="1">
      <alignment wrapText="1"/>
    </xf>
    <xf numFmtId="4" fontId="12" fillId="0" borderId="4" xfId="0" applyNumberFormat="1" applyFont="1" applyFill="1" applyBorder="1" applyAlignment="1">
      <alignment vertical="center" wrapText="1"/>
    </xf>
    <xf numFmtId="4" fontId="12" fillId="4" borderId="4" xfId="0" applyNumberFormat="1" applyFont="1" applyFill="1" applyBorder="1" applyAlignment="1">
      <alignment horizontal="center" vertical="center"/>
    </xf>
    <xf numFmtId="4" fontId="12" fillId="0" borderId="4" xfId="0" applyNumberFormat="1" applyFont="1" applyFill="1" applyBorder="1" applyAlignment="1">
      <alignment horizontal="center" vertical="center"/>
    </xf>
    <xf numFmtId="4" fontId="11" fillId="4" borderId="6" xfId="0" applyNumberFormat="1" applyFont="1" applyFill="1" applyBorder="1" applyAlignment="1">
      <alignment vertical="center" wrapText="1"/>
    </xf>
    <xf numFmtId="4" fontId="11" fillId="0" borderId="3" xfId="0" applyNumberFormat="1" applyFont="1" applyFill="1" applyBorder="1" applyAlignment="1">
      <alignment vertical="center" wrapText="1"/>
    </xf>
    <xf numFmtId="4" fontId="12" fillId="0" borderId="3" xfId="0" applyNumberFormat="1" applyFont="1" applyFill="1" applyBorder="1" applyAlignment="1">
      <alignment horizontal="center"/>
    </xf>
    <xf numFmtId="4" fontId="12" fillId="0" borderId="3" xfId="0" applyNumberFormat="1" applyFont="1" applyFill="1" applyBorder="1" applyAlignment="1" applyProtection="1">
      <alignment horizontal="center" wrapText="1"/>
    </xf>
    <xf numFmtId="4" fontId="12" fillId="0" borderId="3" xfId="1" applyNumberFormat="1" applyFont="1" applyFill="1" applyBorder="1" applyAlignment="1">
      <alignment horizontal="center"/>
    </xf>
    <xf numFmtId="4" fontId="11" fillId="0" borderId="3" xfId="0" applyNumberFormat="1" applyFont="1" applyFill="1" applyBorder="1" applyAlignment="1">
      <alignment wrapText="1"/>
    </xf>
    <xf numFmtId="4" fontId="11" fillId="0" borderId="4" xfId="0" applyNumberFormat="1" applyFont="1" applyFill="1" applyBorder="1" applyAlignment="1">
      <alignment wrapText="1"/>
    </xf>
    <xf numFmtId="4" fontId="11" fillId="0" borderId="4" xfId="0" applyNumberFormat="1" applyFont="1" applyFill="1" applyBorder="1" applyAlignment="1">
      <alignment horizontal="center" wrapText="1"/>
    </xf>
    <xf numFmtId="4" fontId="12" fillId="0" borderId="4" xfId="0" applyNumberFormat="1" applyFont="1" applyFill="1" applyBorder="1" applyAlignment="1">
      <alignment horizontal="center"/>
    </xf>
    <xf numFmtId="4" fontId="12" fillId="0" borderId="4" xfId="1" applyNumberFormat="1" applyFont="1" applyFill="1" applyBorder="1" applyAlignment="1">
      <alignment horizontal="center"/>
    </xf>
    <xf numFmtId="4" fontId="12" fillId="0" borderId="4" xfId="0" applyNumberFormat="1" applyFont="1" applyFill="1" applyBorder="1" applyAlignment="1">
      <alignment wrapText="1"/>
    </xf>
    <xf numFmtId="4" fontId="12" fillId="4" borderId="4" xfId="0" applyNumberFormat="1" applyFont="1" applyFill="1" applyBorder="1" applyAlignment="1">
      <alignment wrapText="1"/>
    </xf>
    <xf numFmtId="4" fontId="12" fillId="4" borderId="4" xfId="0" applyNumberFormat="1" applyFont="1" applyFill="1" applyBorder="1" applyAlignment="1">
      <alignment horizontal="center" wrapText="1"/>
    </xf>
    <xf numFmtId="4" fontId="12" fillId="0" borderId="4" xfId="1" applyNumberFormat="1" applyFont="1" applyFill="1" applyBorder="1" applyAlignment="1">
      <alignment horizontal="center" wrapText="1"/>
    </xf>
    <xf numFmtId="4" fontId="12" fillId="0" borderId="2" xfId="0" applyNumberFormat="1" applyFont="1" applyBorder="1" applyAlignment="1">
      <alignment vertical="center" wrapText="1"/>
    </xf>
    <xf numFmtId="4" fontId="12" fillId="0" borderId="1" xfId="0" applyNumberFormat="1" applyFont="1" applyBorder="1" applyAlignment="1">
      <alignment horizontal="center" vertical="center"/>
    </xf>
    <xf numFmtId="4" fontId="12" fillId="0" borderId="3" xfId="0" applyNumberFormat="1" applyFont="1" applyBorder="1" applyAlignment="1">
      <alignment horizontal="center" vertical="center"/>
    </xf>
    <xf numFmtId="4" fontId="12" fillId="2" borderId="3" xfId="0" applyNumberFormat="1" applyFont="1" applyFill="1" applyBorder="1" applyAlignment="1">
      <alignment horizontal="center" vertical="center"/>
    </xf>
    <xf numFmtId="4" fontId="12" fillId="2" borderId="1"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4" fontId="12" fillId="0" borderId="12" xfId="0" applyNumberFormat="1" applyFont="1" applyFill="1" applyBorder="1" applyAlignment="1">
      <alignment horizontal="center" vertical="center"/>
    </xf>
    <xf numFmtId="4" fontId="11" fillId="0" borderId="3" xfId="0" applyNumberFormat="1" applyFont="1" applyFill="1" applyBorder="1" applyAlignment="1" applyProtection="1">
      <alignment horizontal="center" vertical="center" wrapText="1"/>
    </xf>
    <xf numFmtId="4" fontId="12" fillId="4" borderId="5" xfId="0" applyNumberFormat="1" applyFont="1" applyFill="1" applyBorder="1" applyAlignment="1">
      <alignment vertical="center" wrapText="1"/>
    </xf>
    <xf numFmtId="4" fontId="12" fillId="4" borderId="4" xfId="1" applyNumberFormat="1" applyFont="1" applyFill="1" applyBorder="1" applyAlignment="1">
      <alignment horizontal="center" vertical="center"/>
    </xf>
    <xf numFmtId="4" fontId="12" fillId="4" borderId="4" xfId="0" applyNumberFormat="1" applyFont="1" applyFill="1" applyBorder="1" applyAlignment="1" applyProtection="1">
      <alignment horizontal="center" vertical="center"/>
    </xf>
    <xf numFmtId="4" fontId="11" fillId="4" borderId="4" xfId="0" applyNumberFormat="1" applyFont="1" applyFill="1" applyBorder="1" applyAlignment="1">
      <alignment vertical="center" wrapText="1"/>
    </xf>
    <xf numFmtId="4" fontId="11" fillId="0" borderId="4" xfId="0" applyNumberFormat="1" applyFont="1" applyFill="1" applyBorder="1" applyAlignment="1">
      <alignment horizontal="center"/>
    </xf>
    <xf numFmtId="4" fontId="11" fillId="0" borderId="7" xfId="0" applyNumberFormat="1" applyFont="1" applyFill="1" applyBorder="1" applyAlignment="1">
      <alignment horizontal="center"/>
    </xf>
    <xf numFmtId="4" fontId="11" fillId="0" borderId="4" xfId="0" applyNumberFormat="1" applyFont="1" applyFill="1" applyBorder="1" applyAlignment="1" applyProtection="1">
      <alignment horizontal="center" wrapText="1"/>
    </xf>
    <xf numFmtId="4" fontId="11" fillId="5" borderId="4" xfId="0" applyNumberFormat="1" applyFont="1" applyFill="1" applyBorder="1" applyAlignment="1">
      <alignment vertical="center" wrapText="1"/>
    </xf>
    <xf numFmtId="4" fontId="11" fillId="5" borderId="4" xfId="1" applyNumberFormat="1" applyFont="1" applyFill="1" applyBorder="1" applyAlignment="1">
      <alignment horizontal="center" vertical="center"/>
    </xf>
    <xf numFmtId="4" fontId="11" fillId="0" borderId="4" xfId="1" applyNumberFormat="1" applyFont="1" applyFill="1" applyBorder="1" applyAlignment="1">
      <alignment horizontal="center" vertical="center"/>
    </xf>
    <xf numFmtId="4" fontId="12" fillId="0" borderId="4" xfId="1" applyNumberFormat="1" applyFont="1" applyFill="1" applyBorder="1" applyAlignment="1">
      <alignment horizontal="center" vertical="center"/>
    </xf>
    <xf numFmtId="4" fontId="12" fillId="0" borderId="4" xfId="0" applyNumberFormat="1" applyFont="1" applyFill="1" applyBorder="1" applyAlignment="1">
      <alignment horizontal="justify" wrapText="1"/>
    </xf>
    <xf numFmtId="4" fontId="11" fillId="0" borderId="7" xfId="0" applyNumberFormat="1" applyFont="1" applyFill="1" applyBorder="1" applyAlignment="1">
      <alignment horizontal="center" vertical="center"/>
    </xf>
    <xf numFmtId="4" fontId="11" fillId="2" borderId="4" xfId="1" applyNumberFormat="1" applyFont="1" applyFill="1" applyBorder="1" applyAlignment="1">
      <alignment horizontal="center" vertical="center"/>
    </xf>
    <xf numFmtId="167" fontId="12" fillId="0" borderId="4" xfId="1" applyNumberFormat="1" applyFont="1" applyFill="1" applyBorder="1" applyAlignment="1">
      <alignment horizontal="center" vertical="center" wrapText="1"/>
    </xf>
    <xf numFmtId="167" fontId="12" fillId="0" borderId="4" xfId="1" applyNumberFormat="1" applyFont="1" applyFill="1" applyBorder="1" applyAlignment="1">
      <alignment horizontal="center" wrapText="1"/>
    </xf>
    <xf numFmtId="4" fontId="11" fillId="0" borderId="4" xfId="1" applyNumberFormat="1" applyFont="1" applyFill="1" applyBorder="1" applyAlignment="1">
      <alignment horizontal="center"/>
    </xf>
    <xf numFmtId="4" fontId="12" fillId="0" borderId="5" xfId="0" applyNumberFormat="1" applyFont="1" applyFill="1" applyBorder="1" applyAlignment="1">
      <alignment horizontal="center" vertical="center" wrapText="1"/>
    </xf>
    <xf numFmtId="4" fontId="17" fillId="0" borderId="4" xfId="0" applyNumberFormat="1" applyFont="1" applyFill="1" applyBorder="1" applyAlignment="1">
      <alignment horizontal="right" vertical="center" wrapText="1"/>
    </xf>
    <xf numFmtId="167" fontId="17" fillId="0" borderId="4" xfId="0" applyNumberFormat="1" applyFont="1" applyFill="1" applyBorder="1" applyAlignment="1">
      <alignment horizontal="right" vertical="center" wrapText="1"/>
    </xf>
    <xf numFmtId="4" fontId="11" fillId="2" borderId="4" xfId="0" applyNumberFormat="1" applyFont="1" applyFill="1" applyBorder="1" applyAlignment="1" applyProtection="1">
      <alignment vertical="center" wrapText="1"/>
    </xf>
    <xf numFmtId="4" fontId="12" fillId="0" borderId="4" xfId="0" applyNumberFormat="1" applyFont="1" applyFill="1" applyBorder="1" applyAlignment="1" applyProtection="1">
      <alignment horizontal="right" vertical="center" wrapText="1"/>
    </xf>
    <xf numFmtId="4" fontId="12" fillId="4" borderId="6" xfId="0" applyNumberFormat="1" applyFont="1" applyFill="1" applyBorder="1" applyAlignment="1">
      <alignment horizontal="center" vertical="center" wrapText="1"/>
    </xf>
    <xf numFmtId="4" fontId="12" fillId="4" borderId="6" xfId="0" applyNumberFormat="1" applyFont="1" applyFill="1" applyBorder="1" applyAlignment="1">
      <alignment horizontal="center" wrapText="1"/>
    </xf>
    <xf numFmtId="4" fontId="12" fillId="0" borderId="3" xfId="0" applyNumberFormat="1" applyFont="1" applyFill="1" applyBorder="1" applyAlignment="1">
      <alignment horizontal="center" wrapText="1"/>
    </xf>
    <xf numFmtId="4" fontId="12" fillId="0" borderId="4" xfId="1" applyNumberFormat="1" applyFont="1" applyFill="1" applyBorder="1" applyAlignment="1" applyProtection="1">
      <alignment horizontal="center" vertical="center"/>
      <protection locked="0"/>
    </xf>
    <xf numFmtId="165" fontId="12" fillId="0" borderId="4" xfId="0" applyNumberFormat="1" applyFont="1" applyFill="1" applyBorder="1" applyAlignment="1" applyProtection="1">
      <alignment horizontal="right" vertical="center"/>
    </xf>
    <xf numFmtId="4" fontId="12" fillId="0" borderId="3" xfId="0" applyNumberFormat="1" applyFont="1" applyFill="1" applyBorder="1" applyAlignment="1">
      <alignment horizontal="center" vertical="center" wrapText="1"/>
    </xf>
    <xf numFmtId="0" fontId="12" fillId="4" borderId="4" xfId="0" applyNumberFormat="1" applyFont="1" applyFill="1" applyBorder="1" applyAlignment="1">
      <alignment horizontal="justify" vertical="center" wrapText="1"/>
    </xf>
    <xf numFmtId="0" fontId="12" fillId="0" borderId="5" xfId="0" applyFont="1" applyFill="1" applyBorder="1" applyAlignment="1">
      <alignment horizontal="left" vertical="center" wrapText="1"/>
    </xf>
    <xf numFmtId="0" fontId="17" fillId="0" borderId="2" xfId="0" applyNumberFormat="1" applyFont="1" applyFill="1" applyBorder="1" applyAlignment="1" applyProtection="1">
      <alignment horizontal="left"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2" fillId="0" borderId="4" xfId="0" applyFont="1" applyFill="1" applyBorder="1" applyAlignment="1">
      <alignment horizontal="left" wrapText="1"/>
    </xf>
    <xf numFmtId="49" fontId="11" fillId="3" borderId="6" xfId="0" applyNumberFormat="1" applyFont="1" applyFill="1" applyBorder="1" applyAlignment="1" applyProtection="1">
      <alignment horizontal="left" vertical="center"/>
      <protection locked="0"/>
    </xf>
    <xf numFmtId="0" fontId="16" fillId="3" borderId="8" xfId="0" applyFont="1" applyFill="1" applyBorder="1" applyAlignment="1">
      <alignment vertical="center"/>
    </xf>
    <xf numFmtId="0" fontId="16" fillId="0" borderId="8" xfId="0" applyFont="1" applyFill="1" applyBorder="1" applyAlignment="1">
      <alignment vertical="center"/>
    </xf>
    <xf numFmtId="0" fontId="16" fillId="3" borderId="7" xfId="0" applyFont="1" applyFill="1" applyBorder="1" applyAlignment="1">
      <alignment vertical="center"/>
    </xf>
    <xf numFmtId="4" fontId="12" fillId="4" borderId="4" xfId="1" applyNumberFormat="1" applyFont="1" applyFill="1" applyBorder="1" applyAlignment="1" applyProtection="1">
      <alignment horizontal="center" vertical="center"/>
      <protection locked="0"/>
    </xf>
    <xf numFmtId="0" fontId="16" fillId="0" borderId="7" xfId="0" applyFont="1" applyFill="1" applyBorder="1" applyAlignment="1">
      <alignment vertical="center"/>
    </xf>
    <xf numFmtId="0" fontId="18" fillId="4" borderId="4" xfId="0" applyNumberFormat="1" applyFont="1" applyFill="1" applyBorder="1" applyAlignment="1" applyProtection="1">
      <alignment horizontal="justify" vertical="center" wrapText="1"/>
    </xf>
    <xf numFmtId="4" fontId="18" fillId="0" borderId="4" xfId="0" applyNumberFormat="1" applyFont="1" applyFill="1" applyBorder="1" applyAlignment="1">
      <alignment horizontal="justify" vertical="center" wrapText="1"/>
    </xf>
    <xf numFmtId="167" fontId="12" fillId="0" borderId="4" xfId="0" applyNumberFormat="1" applyFont="1" applyFill="1" applyBorder="1" applyAlignment="1" applyProtection="1">
      <alignment horizontal="center" wrapText="1"/>
    </xf>
    <xf numFmtId="4" fontId="12" fillId="0" borderId="4" xfId="0" applyNumberFormat="1" applyFont="1" applyFill="1" applyBorder="1" applyAlignment="1">
      <alignment horizontal="left" vertical="center" wrapText="1"/>
    </xf>
    <xf numFmtId="4" fontId="11" fillId="2" borderId="4" xfId="0" applyNumberFormat="1" applyFont="1" applyFill="1" applyBorder="1" applyAlignment="1" applyProtection="1">
      <alignment horizontal="center" wrapText="1"/>
    </xf>
    <xf numFmtId="0" fontId="12" fillId="4" borderId="4" xfId="0" applyFont="1" applyFill="1" applyBorder="1" applyAlignment="1">
      <alignment horizontal="left" wrapText="1"/>
    </xf>
    <xf numFmtId="4" fontId="12" fillId="4" borderId="4" xfId="1" applyNumberFormat="1" applyFont="1" applyFill="1" applyBorder="1" applyAlignment="1" applyProtection="1">
      <alignment horizontal="center"/>
      <protection locked="0"/>
    </xf>
    <xf numFmtId="4" fontId="12" fillId="0" borderId="4" xfId="1" applyNumberFormat="1" applyFont="1" applyFill="1" applyBorder="1" applyAlignment="1" applyProtection="1">
      <alignment horizontal="center"/>
      <protection locked="0"/>
    </xf>
    <xf numFmtId="0" fontId="20" fillId="0" borderId="4" xfId="0" applyFont="1" applyFill="1" applyBorder="1" applyAlignment="1">
      <alignment horizontal="justify" vertical="center" wrapText="1"/>
    </xf>
    <xf numFmtId="2" fontId="17" fillId="0" borderId="4" xfId="0" applyNumberFormat="1" applyFont="1" applyFill="1" applyBorder="1" applyAlignment="1">
      <alignment horizontal="center" wrapText="1"/>
    </xf>
    <xf numFmtId="2" fontId="17" fillId="0" borderId="4" xfId="0" applyNumberFormat="1" applyFont="1" applyFill="1" applyBorder="1" applyAlignment="1">
      <alignment horizontal="center" vertical="center" wrapText="1"/>
    </xf>
    <xf numFmtId="0" fontId="20" fillId="4" borderId="4" xfId="0" applyFont="1" applyFill="1" applyBorder="1" applyAlignment="1">
      <alignment horizontal="justify" vertical="center" wrapText="1"/>
    </xf>
    <xf numFmtId="0" fontId="17" fillId="4" borderId="4" xfId="0" applyFont="1" applyFill="1" applyBorder="1" applyAlignment="1">
      <alignment horizontal="justify" wrapText="1"/>
    </xf>
    <xf numFmtId="0" fontId="20" fillId="0" borderId="4" xfId="0" applyFont="1" applyFill="1" applyBorder="1" applyAlignment="1">
      <alignment horizontal="justify" wrapText="1"/>
    </xf>
    <xf numFmtId="0" fontId="20" fillId="0" borderId="4" xfId="0" applyFont="1" applyFill="1" applyBorder="1" applyAlignment="1">
      <alignment vertical="center" wrapText="1"/>
    </xf>
    <xf numFmtId="4" fontId="11" fillId="0" borderId="4" xfId="1" applyNumberFormat="1" applyFont="1" applyFill="1" applyBorder="1" applyAlignment="1">
      <alignment horizontal="center" vertical="center" wrapText="1"/>
    </xf>
    <xf numFmtId="0" fontId="16" fillId="0" borderId="4" xfId="0" applyFont="1" applyBorder="1" applyAlignment="1">
      <alignment horizontal="left" vertical="top" wrapText="1"/>
    </xf>
    <xf numFmtId="0" fontId="16" fillId="0" borderId="4" xfId="0" applyFont="1" applyBorder="1" applyAlignment="1">
      <alignment horizontal="left" vertical="center" wrapText="1"/>
    </xf>
    <xf numFmtId="4" fontId="16" fillId="0" borderId="8" xfId="0" applyNumberFormat="1" applyFont="1" applyFill="1" applyBorder="1" applyAlignment="1">
      <alignment vertical="center"/>
    </xf>
    <xf numFmtId="4" fontId="16" fillId="0" borderId="7" xfId="0" applyNumberFormat="1" applyFont="1" applyBorder="1" applyAlignment="1">
      <alignment vertical="center"/>
    </xf>
    <xf numFmtId="4" fontId="11" fillId="4" borderId="4" xfId="0" applyNumberFormat="1" applyFont="1" applyFill="1" applyBorder="1" applyAlignment="1">
      <alignment horizontal="center" vertical="center" wrapText="1"/>
    </xf>
    <xf numFmtId="4" fontId="11" fillId="0" borderId="4" xfId="0" applyNumberFormat="1" applyFont="1" applyFill="1" applyBorder="1" applyAlignment="1">
      <alignment horizontal="justify" wrapText="1"/>
    </xf>
    <xf numFmtId="2" fontId="17" fillId="0" borderId="4" xfId="0" applyNumberFormat="1" applyFont="1" applyFill="1" applyBorder="1" applyAlignment="1">
      <alignment horizontal="left" wrapText="1"/>
    </xf>
    <xf numFmtId="2" fontId="17" fillId="0" borderId="4" xfId="0" applyNumberFormat="1" applyFont="1" applyFill="1" applyBorder="1" applyAlignment="1">
      <alignment horizontal="left" vertical="center" wrapText="1"/>
    </xf>
    <xf numFmtId="4" fontId="17" fillId="4" borderId="4" xfId="0" applyNumberFormat="1" applyFont="1" applyFill="1" applyBorder="1" applyAlignment="1">
      <alignment horizontal="left" vertical="center" wrapText="1"/>
    </xf>
    <xf numFmtId="169" fontId="12" fillId="0" borderId="4" xfId="0" applyNumberFormat="1" applyFont="1" applyFill="1" applyBorder="1" applyAlignment="1">
      <alignment horizontal="center" vertical="center" wrapText="1"/>
    </xf>
    <xf numFmtId="0" fontId="17" fillId="0" borderId="4" xfId="0" applyFont="1" applyFill="1" applyBorder="1" applyAlignment="1">
      <alignment vertical="center" wrapText="1"/>
    </xf>
    <xf numFmtId="0" fontId="20" fillId="2" borderId="4" xfId="0" applyFont="1" applyFill="1" applyBorder="1" applyAlignment="1">
      <alignment vertical="center" wrapText="1"/>
    </xf>
    <xf numFmtId="49" fontId="11" fillId="9" borderId="15" xfId="0" applyNumberFormat="1" applyFont="1" applyFill="1" applyBorder="1" applyAlignment="1" applyProtection="1">
      <alignment horizontal="left" vertical="center"/>
      <protection locked="0"/>
    </xf>
    <xf numFmtId="49" fontId="11" fillId="9" borderId="16" xfId="0" applyNumberFormat="1" applyFont="1" applyFill="1" applyBorder="1" applyAlignment="1" applyProtection="1">
      <alignment horizontal="left" vertical="center"/>
      <protection locked="0"/>
    </xf>
    <xf numFmtId="165" fontId="11" fillId="9" borderId="13" xfId="0" applyNumberFormat="1" applyFont="1" applyFill="1" applyBorder="1" applyAlignment="1" applyProtection="1">
      <alignment horizontal="right" vertical="center"/>
    </xf>
    <xf numFmtId="165" fontId="11" fillId="9" borderId="16" xfId="0" applyNumberFormat="1" applyFont="1" applyFill="1" applyBorder="1" applyAlignment="1" applyProtection="1">
      <alignment horizontal="right" vertical="center"/>
    </xf>
    <xf numFmtId="165" fontId="11" fillId="0" borderId="16" xfId="0" applyNumberFormat="1" applyFont="1" applyFill="1" applyBorder="1" applyAlignment="1" applyProtection="1">
      <alignment horizontal="right" vertical="center"/>
    </xf>
    <xf numFmtId="0" fontId="11" fillId="7" borderId="15" xfId="0" applyFont="1" applyFill="1" applyBorder="1" applyAlignment="1">
      <alignment horizontal="left" vertical="center" wrapText="1"/>
    </xf>
    <xf numFmtId="167" fontId="11" fillId="7" borderId="16" xfId="0" applyNumberFormat="1" applyFont="1" applyFill="1" applyBorder="1" applyAlignment="1">
      <alignment horizontal="center" vertical="center" wrapText="1"/>
    </xf>
    <xf numFmtId="167" fontId="11" fillId="7" borderId="13" xfId="0" applyNumberFormat="1" applyFont="1" applyFill="1" applyBorder="1" applyAlignment="1">
      <alignment horizontal="center" vertical="center" wrapText="1"/>
    </xf>
    <xf numFmtId="4" fontId="11" fillId="7" borderId="13" xfId="0" applyNumberFormat="1" applyFont="1" applyFill="1" applyBorder="1" applyAlignment="1">
      <alignment horizontal="center" vertical="center" wrapText="1"/>
    </xf>
    <xf numFmtId="4" fontId="11" fillId="7" borderId="16" xfId="0" applyNumberFormat="1" applyFont="1" applyFill="1" applyBorder="1" applyAlignment="1">
      <alignment horizontal="center" vertical="center" wrapText="1"/>
    </xf>
    <xf numFmtId="4" fontId="11" fillId="0" borderId="16" xfId="0" applyNumberFormat="1" applyFont="1" applyFill="1" applyBorder="1" applyAlignment="1">
      <alignment horizontal="center" vertical="center" wrapText="1"/>
    </xf>
    <xf numFmtId="167" fontId="12" fillId="7" borderId="17" xfId="0" applyNumberFormat="1" applyFont="1" applyFill="1" applyBorder="1" applyAlignment="1">
      <alignment horizontal="center" vertical="center"/>
    </xf>
    <xf numFmtId="0" fontId="11" fillId="0" borderId="15" xfId="0" applyFont="1" applyFill="1" applyBorder="1" applyAlignment="1">
      <alignment horizontal="left" vertical="center" wrapText="1"/>
    </xf>
    <xf numFmtId="4" fontId="11" fillId="2" borderId="13" xfId="0" applyNumberFormat="1" applyFont="1" applyFill="1" applyBorder="1" applyAlignment="1">
      <alignment horizontal="center" vertical="center" wrapText="1"/>
    </xf>
    <xf numFmtId="4" fontId="11" fillId="2" borderId="16" xfId="0" applyNumberFormat="1" applyFont="1" applyFill="1" applyBorder="1" applyAlignment="1">
      <alignment horizontal="center" vertical="center" wrapText="1"/>
    </xf>
    <xf numFmtId="167" fontId="12" fillId="0" borderId="17" xfId="0" applyNumberFormat="1" applyFont="1" applyFill="1" applyBorder="1" applyAlignment="1">
      <alignment horizontal="center" vertical="center"/>
    </xf>
    <xf numFmtId="0" fontId="12" fillId="0" borderId="15" xfId="0" applyFont="1" applyFill="1" applyBorder="1" applyAlignment="1">
      <alignment horizontal="left" vertical="center" wrapText="1"/>
    </xf>
    <xf numFmtId="167" fontId="11" fillId="0" borderId="16" xfId="0" applyNumberFormat="1" applyFont="1" applyFill="1" applyBorder="1" applyAlignment="1">
      <alignment horizontal="center" vertical="center" wrapText="1"/>
    </xf>
    <xf numFmtId="167" fontId="11" fillId="0" borderId="13" xfId="0" applyNumberFormat="1" applyFont="1" applyFill="1" applyBorder="1" applyAlignment="1">
      <alignment horizontal="center" vertical="center" wrapText="1"/>
    </xf>
    <xf numFmtId="167" fontId="12" fillId="0" borderId="13" xfId="0" applyNumberFormat="1" applyFont="1" applyFill="1" applyBorder="1" applyAlignment="1">
      <alignment horizontal="center"/>
    </xf>
    <xf numFmtId="167" fontId="12" fillId="2" borderId="13" xfId="0" applyNumberFormat="1" applyFont="1" applyFill="1" applyBorder="1" applyAlignment="1">
      <alignment horizontal="center"/>
    </xf>
    <xf numFmtId="167" fontId="12" fillId="2" borderId="16" xfId="0" applyNumberFormat="1" applyFont="1" applyFill="1" applyBorder="1" applyAlignment="1">
      <alignment horizontal="center"/>
    </xf>
    <xf numFmtId="167" fontId="12" fillId="0" borderId="16" xfId="0" applyNumberFormat="1" applyFont="1" applyFill="1" applyBorder="1" applyAlignment="1">
      <alignment horizontal="center"/>
    </xf>
    <xf numFmtId="167" fontId="12" fillId="0" borderId="17" xfId="0" applyNumberFormat="1" applyFont="1" applyFill="1" applyBorder="1" applyAlignment="1">
      <alignment horizontal="center"/>
    </xf>
    <xf numFmtId="0" fontId="12" fillId="4" borderId="15" xfId="0" applyNumberFormat="1" applyFont="1" applyFill="1" applyBorder="1" applyAlignment="1">
      <alignment horizontal="left" vertical="center" wrapText="1"/>
    </xf>
    <xf numFmtId="4" fontId="12" fillId="4" borderId="16" xfId="0" applyNumberFormat="1" applyFont="1" applyFill="1" applyBorder="1" applyAlignment="1">
      <alignment horizontal="center" vertical="center" wrapText="1"/>
    </xf>
    <xf numFmtId="4" fontId="12" fillId="4" borderId="13" xfId="0" applyNumberFormat="1" applyFont="1" applyFill="1" applyBorder="1" applyAlignment="1">
      <alignment horizontal="center" vertical="center" wrapText="1"/>
    </xf>
    <xf numFmtId="167" fontId="12" fillId="4" borderId="13" xfId="0" applyNumberFormat="1" applyFont="1" applyFill="1" applyBorder="1" applyAlignment="1">
      <alignment horizontal="center" vertical="center" wrapText="1"/>
    </xf>
    <xf numFmtId="4" fontId="12" fillId="0" borderId="16" xfId="0" applyNumberFormat="1" applyFont="1" applyFill="1" applyBorder="1" applyAlignment="1">
      <alignment horizontal="center" vertical="center" wrapText="1"/>
    </xf>
    <xf numFmtId="167" fontId="18" fillId="4" borderId="17" xfId="0" applyNumberFormat="1" applyFont="1" applyFill="1" applyBorder="1" applyAlignment="1">
      <alignment horizontal="justify" vertical="center" wrapText="1"/>
    </xf>
    <xf numFmtId="0" fontId="11" fillId="0" borderId="15" xfId="0" applyNumberFormat="1" applyFont="1" applyFill="1" applyBorder="1" applyAlignment="1">
      <alignment horizontal="left" vertical="center" wrapText="1"/>
    </xf>
    <xf numFmtId="4" fontId="12" fillId="2" borderId="13" xfId="0" applyNumberFormat="1" applyFont="1" applyFill="1" applyBorder="1" applyAlignment="1">
      <alignment horizontal="center" vertical="center" wrapText="1"/>
    </xf>
    <xf numFmtId="4" fontId="12" fillId="2" borderId="16" xfId="0" applyNumberFormat="1" applyFont="1" applyFill="1" applyBorder="1" applyAlignment="1">
      <alignment horizontal="center" vertical="center" wrapText="1"/>
    </xf>
    <xf numFmtId="167" fontId="12" fillId="0" borderId="17" xfId="0" applyNumberFormat="1" applyFont="1" applyFill="1" applyBorder="1" applyAlignment="1">
      <alignment horizontal="center" vertical="center" wrapText="1"/>
    </xf>
    <xf numFmtId="0" fontId="12" fillId="0" borderId="15" xfId="0" applyFont="1" applyFill="1" applyBorder="1" applyAlignment="1">
      <alignment horizontal="justify" vertical="center" wrapText="1"/>
    </xf>
    <xf numFmtId="4" fontId="12" fillId="0" borderId="13" xfId="0" applyNumberFormat="1" applyFont="1" applyFill="1" applyBorder="1" applyAlignment="1">
      <alignment horizontal="center" vertical="center"/>
    </xf>
    <xf numFmtId="4" fontId="12" fillId="2" borderId="13" xfId="0" applyNumberFormat="1" applyFont="1" applyFill="1" applyBorder="1" applyAlignment="1">
      <alignment horizontal="center" vertical="center"/>
    </xf>
    <xf numFmtId="4" fontId="12" fillId="2" borderId="16" xfId="0" applyNumberFormat="1" applyFont="1" applyFill="1" applyBorder="1" applyAlignment="1">
      <alignment horizontal="center" vertical="center"/>
    </xf>
    <xf numFmtId="4" fontId="12" fillId="0" borderId="16" xfId="0" applyNumberFormat="1" applyFont="1" applyFill="1" applyBorder="1" applyAlignment="1">
      <alignment horizontal="center" vertical="center"/>
    </xf>
    <xf numFmtId="4" fontId="12" fillId="0" borderId="17" xfId="0" applyNumberFormat="1" applyFont="1" applyFill="1" applyBorder="1" applyAlignment="1">
      <alignment horizontal="center" vertical="center"/>
    </xf>
    <xf numFmtId="4" fontId="12" fillId="4" borderId="17" xfId="0" applyNumberFormat="1" applyFont="1" applyFill="1" applyBorder="1" applyAlignment="1">
      <alignment horizontal="left" vertical="center" wrapText="1"/>
    </xf>
    <xf numFmtId="4" fontId="12" fillId="0" borderId="17" xfId="0" applyNumberFormat="1" applyFont="1" applyFill="1" applyBorder="1" applyAlignment="1">
      <alignment horizontal="center" vertical="center" wrapText="1"/>
    </xf>
    <xf numFmtId="0" fontId="11" fillId="0" borderId="15" xfId="0" applyFont="1" applyFill="1" applyBorder="1" applyAlignment="1" applyProtection="1">
      <alignment vertical="center" wrapText="1"/>
    </xf>
    <xf numFmtId="4" fontId="11" fillId="0" borderId="16" xfId="0" applyNumberFormat="1" applyFont="1" applyFill="1" applyBorder="1" applyAlignment="1" applyProtection="1">
      <alignment horizontal="center" vertical="center" wrapText="1"/>
    </xf>
    <xf numFmtId="4" fontId="11" fillId="0" borderId="13" xfId="0" applyNumberFormat="1" applyFont="1" applyFill="1" applyBorder="1" applyAlignment="1" applyProtection="1">
      <alignment horizontal="center" vertical="center" wrapText="1"/>
    </xf>
    <xf numFmtId="4" fontId="11" fillId="2" borderId="13" xfId="0" applyNumberFormat="1" applyFont="1" applyFill="1" applyBorder="1" applyAlignment="1" applyProtection="1">
      <alignment horizontal="center" vertical="center" wrapText="1"/>
    </xf>
    <xf numFmtId="4" fontId="11" fillId="2" borderId="16" xfId="0" applyNumberFormat="1" applyFont="1" applyFill="1" applyBorder="1" applyAlignment="1" applyProtection="1">
      <alignment horizontal="center" vertical="center" wrapText="1"/>
    </xf>
    <xf numFmtId="4" fontId="11" fillId="0" borderId="17" xfId="0" applyNumberFormat="1" applyFont="1" applyFill="1" applyBorder="1" applyAlignment="1" applyProtection="1">
      <alignment horizontal="center" vertical="center" wrapText="1"/>
    </xf>
    <xf numFmtId="0" fontId="12" fillId="0" borderId="15" xfId="0" applyFont="1" applyFill="1" applyBorder="1" applyAlignment="1">
      <alignment horizontal="justify" wrapText="1"/>
    </xf>
    <xf numFmtId="4" fontId="12" fillId="0" borderId="13" xfId="0" applyNumberFormat="1" applyFont="1" applyFill="1" applyBorder="1" applyAlignment="1" applyProtection="1">
      <alignment horizontal="center" vertical="center" wrapText="1"/>
    </xf>
    <xf numFmtId="4" fontId="12" fillId="2" borderId="13" xfId="0" applyNumberFormat="1" applyFont="1" applyFill="1" applyBorder="1" applyAlignment="1" applyProtection="1">
      <alignment horizontal="center" vertical="center" wrapText="1"/>
    </xf>
    <xf numFmtId="4" fontId="12" fillId="2" borderId="16" xfId="0" applyNumberFormat="1" applyFont="1" applyFill="1" applyBorder="1" applyAlignment="1" applyProtection="1">
      <alignment horizontal="center" vertical="center" wrapText="1"/>
    </xf>
    <xf numFmtId="4" fontId="12" fillId="0" borderId="16" xfId="0" applyNumberFormat="1" applyFont="1" applyFill="1" applyBorder="1" applyAlignment="1" applyProtection="1">
      <alignment horizontal="center" vertical="center" wrapText="1"/>
    </xf>
    <xf numFmtId="0" fontId="12" fillId="4" borderId="15" xfId="0" applyFont="1" applyFill="1" applyBorder="1" applyAlignment="1">
      <alignment horizontal="justify" vertical="center" wrapText="1"/>
    </xf>
    <xf numFmtId="0" fontId="11" fillId="0" borderId="15" xfId="0" applyFont="1" applyFill="1" applyBorder="1" applyAlignment="1">
      <alignment horizontal="justify" vertical="center" wrapText="1"/>
    </xf>
    <xf numFmtId="4" fontId="18" fillId="4" borderId="16" xfId="0" applyNumberFormat="1" applyFont="1" applyFill="1" applyBorder="1" applyAlignment="1">
      <alignment horizontal="justify" vertical="center" wrapText="1"/>
    </xf>
    <xf numFmtId="0" fontId="16" fillId="0" borderId="18" xfId="0" applyFont="1" applyBorder="1" applyAlignment="1">
      <alignment horizontal="center" vertical="center" wrapText="1"/>
    </xf>
    <xf numFmtId="0" fontId="12" fillId="4" borderId="15" xfId="0" applyFont="1" applyFill="1" applyBorder="1" applyAlignment="1">
      <alignment horizontal="justify" wrapText="1"/>
    </xf>
    <xf numFmtId="4" fontId="12" fillId="8" borderId="4" xfId="0" applyNumberFormat="1" applyFont="1" applyFill="1" applyBorder="1" applyAlignment="1" applyProtection="1">
      <alignment vertical="center" wrapText="1"/>
    </xf>
    <xf numFmtId="4" fontId="12" fillId="2" borderId="4" xfId="0" applyNumberFormat="1" applyFont="1" applyFill="1" applyBorder="1" applyAlignment="1" applyProtection="1">
      <alignment vertical="center" wrapText="1"/>
    </xf>
    <xf numFmtId="4" fontId="12" fillId="0" borderId="19" xfId="0" applyNumberFormat="1" applyFont="1" applyFill="1" applyBorder="1" applyAlignment="1">
      <alignment horizontal="justify" vertical="center" wrapText="1"/>
    </xf>
    <xf numFmtId="0" fontId="16" fillId="0" borderId="4" xfId="0" applyFont="1" applyBorder="1" applyAlignment="1">
      <alignment vertical="center"/>
    </xf>
    <xf numFmtId="4" fontId="12" fillId="0" borderId="18" xfId="0" applyNumberFormat="1" applyFont="1" applyFill="1" applyBorder="1" applyAlignment="1">
      <alignment horizontal="center" vertical="center"/>
    </xf>
    <xf numFmtId="0" fontId="11" fillId="7" borderId="15" xfId="0" applyFont="1" applyFill="1" applyBorder="1" applyAlignment="1">
      <alignment horizontal="justify" vertical="center" wrapText="1"/>
    </xf>
    <xf numFmtId="4" fontId="12" fillId="7" borderId="17" xfId="0" applyNumberFormat="1" applyFont="1" applyFill="1" applyBorder="1" applyAlignment="1">
      <alignment horizontal="center" vertical="center" wrapText="1"/>
    </xf>
    <xf numFmtId="0" fontId="11" fillId="0" borderId="15" xfId="0" applyFont="1" applyFill="1" applyBorder="1" applyAlignment="1" applyProtection="1">
      <alignment horizontal="justify" vertical="center" wrapText="1"/>
    </xf>
    <xf numFmtId="4" fontId="12" fillId="4" borderId="17" xfId="0" applyNumberFormat="1" applyFont="1" applyFill="1" applyBorder="1" applyAlignment="1">
      <alignment horizontal="center" vertical="center" wrapText="1"/>
    </xf>
    <xf numFmtId="0" fontId="17" fillId="4" borderId="15" xfId="0" applyFont="1" applyFill="1" applyBorder="1" applyAlignment="1">
      <alignment horizontal="justify" vertical="center" wrapText="1"/>
    </xf>
    <xf numFmtId="4" fontId="18" fillId="4" borderId="17" xfId="0" applyNumberFormat="1" applyFont="1" applyFill="1" applyBorder="1" applyAlignment="1">
      <alignment horizontal="justify" vertical="center" wrapText="1"/>
    </xf>
    <xf numFmtId="0" fontId="12" fillId="0" borderId="23" xfId="0" applyFont="1" applyFill="1" applyBorder="1" applyAlignment="1">
      <alignment horizontal="justify" vertical="center" wrapText="1"/>
    </xf>
    <xf numFmtId="4" fontId="12" fillId="0" borderId="24" xfId="0" applyNumberFormat="1" applyFont="1" applyFill="1" applyBorder="1" applyAlignment="1">
      <alignment horizontal="center" vertical="center" wrapText="1"/>
    </xf>
    <xf numFmtId="4" fontId="12" fillId="0" borderId="25" xfId="0" applyNumberFormat="1" applyFont="1" applyFill="1" applyBorder="1" applyAlignment="1">
      <alignment horizontal="center" vertical="center" wrapText="1"/>
    </xf>
    <xf numFmtId="4" fontId="12" fillId="0" borderId="25" xfId="0" applyNumberFormat="1" applyFont="1" applyFill="1" applyBorder="1" applyAlignment="1">
      <alignment horizontal="center" vertical="center"/>
    </xf>
    <xf numFmtId="4" fontId="12" fillId="2" borderId="25" xfId="0" applyNumberFormat="1" applyFont="1" applyFill="1" applyBorder="1" applyAlignment="1">
      <alignment horizontal="center" vertical="center"/>
    </xf>
    <xf numFmtId="4" fontId="12" fillId="2" borderId="24" xfId="0" applyNumberFormat="1" applyFont="1" applyFill="1" applyBorder="1" applyAlignment="1">
      <alignment horizontal="center" vertical="center"/>
    </xf>
    <xf numFmtId="4" fontId="12" fillId="0" borderId="24" xfId="0" applyNumberFormat="1" applyFont="1" applyFill="1" applyBorder="1" applyAlignment="1">
      <alignment horizontal="center" vertical="center"/>
    </xf>
    <xf numFmtId="4" fontId="12" fillId="0" borderId="21" xfId="0" applyNumberFormat="1" applyFont="1" applyFill="1" applyBorder="1" applyAlignment="1">
      <alignment horizontal="center" vertical="center"/>
    </xf>
    <xf numFmtId="49" fontId="11" fillId="3" borderId="10" xfId="0" applyNumberFormat="1" applyFont="1" applyFill="1" applyBorder="1" applyAlignment="1" applyProtection="1">
      <alignment horizontal="left" vertical="center"/>
      <protection locked="0"/>
    </xf>
    <xf numFmtId="4" fontId="11" fillId="0" borderId="4" xfId="0" applyNumberFormat="1" applyFont="1" applyFill="1" applyBorder="1" applyAlignment="1">
      <alignment horizontal="left" vertical="center" wrapText="1"/>
    </xf>
    <xf numFmtId="0" fontId="16" fillId="0" borderId="4" xfId="0" applyFont="1" applyBorder="1" applyAlignment="1">
      <alignment vertical="center" wrapText="1"/>
    </xf>
    <xf numFmtId="4" fontId="11" fillId="3" borderId="6" xfId="0" applyNumberFormat="1" applyFont="1" applyFill="1" applyBorder="1" applyAlignment="1" applyProtection="1">
      <alignment horizontal="left" vertical="center"/>
      <protection locked="0"/>
    </xf>
    <xf numFmtId="4" fontId="12" fillId="4" borderId="4" xfId="0" applyNumberFormat="1" applyFont="1" applyFill="1" applyBorder="1" applyAlignment="1" applyProtection="1">
      <alignment horizontal="center" wrapText="1"/>
    </xf>
    <xf numFmtId="4" fontId="11" fillId="2" borderId="4" xfId="0" applyNumberFormat="1" applyFont="1" applyFill="1" applyBorder="1" applyAlignment="1">
      <alignment horizontal="center" wrapText="1"/>
    </xf>
    <xf numFmtId="4" fontId="12" fillId="0" borderId="4" xfId="0" applyNumberFormat="1" applyFont="1" applyFill="1" applyBorder="1" applyAlignment="1" applyProtection="1">
      <alignment wrapText="1"/>
    </xf>
    <xf numFmtId="4" fontId="11" fillId="0" borderId="4" xfId="0" applyNumberFormat="1" applyFont="1" applyFill="1" applyBorder="1" applyAlignment="1" applyProtection="1">
      <alignment wrapText="1"/>
    </xf>
    <xf numFmtId="4" fontId="11" fillId="2" borderId="4" xfId="0" applyNumberFormat="1" applyFont="1" applyFill="1" applyBorder="1" applyAlignment="1" applyProtection="1">
      <alignment wrapText="1"/>
    </xf>
    <xf numFmtId="0" fontId="12" fillId="4" borderId="4" xfId="0" applyFont="1" applyFill="1" applyBorder="1" applyAlignment="1">
      <alignment wrapText="1"/>
    </xf>
    <xf numFmtId="0" fontId="11" fillId="0" borderId="4" xfId="0" applyFont="1" applyFill="1" applyBorder="1" applyAlignment="1">
      <alignment vertical="center" wrapText="1"/>
    </xf>
    <xf numFmtId="0" fontId="12" fillId="4" borderId="4" xfId="0" applyFont="1" applyFill="1" applyBorder="1" applyAlignment="1">
      <alignment horizontal="left" vertical="top" wrapText="1"/>
    </xf>
    <xf numFmtId="4" fontId="11" fillId="0" borderId="4" xfId="0" applyNumberFormat="1" applyFont="1" applyFill="1" applyBorder="1" applyAlignment="1" applyProtection="1">
      <alignment horizontal="left" vertical="center"/>
      <protection locked="0"/>
    </xf>
    <xf numFmtId="49" fontId="11" fillId="0" borderId="8" xfId="0" applyNumberFormat="1" applyFont="1" applyFill="1" applyBorder="1" applyAlignment="1" applyProtection="1">
      <alignment horizontal="left" vertical="center"/>
      <protection locked="0"/>
    </xf>
    <xf numFmtId="165" fontId="17" fillId="0" borderId="4" xfId="0" applyNumberFormat="1" applyFont="1" applyFill="1" applyBorder="1" applyAlignment="1">
      <alignment horizontal="center" vertical="center" wrapText="1"/>
    </xf>
    <xf numFmtId="165" fontId="18" fillId="4" borderId="4" xfId="0" applyNumberFormat="1" applyFont="1" applyFill="1" applyBorder="1" applyAlignment="1">
      <alignment horizontal="justify" vertical="center" wrapText="1"/>
    </xf>
    <xf numFmtId="170" fontId="12" fillId="0" borderId="4" xfId="0" applyNumberFormat="1" applyFont="1" applyFill="1" applyBorder="1" applyAlignment="1" applyProtection="1">
      <alignment horizontal="center" vertical="center" wrapText="1"/>
    </xf>
    <xf numFmtId="0" fontId="17" fillId="4" borderId="4" xfId="0" applyFont="1" applyFill="1" applyBorder="1" applyAlignment="1">
      <alignment horizontal="justify" vertical="center" wrapText="1"/>
    </xf>
    <xf numFmtId="0" fontId="11" fillId="0" borderId="4" xfId="0" applyFont="1" applyFill="1" applyBorder="1" applyAlignment="1" applyProtection="1">
      <alignment horizontal="left" vertical="center" wrapText="1"/>
    </xf>
    <xf numFmtId="4" fontId="12" fillId="2" borderId="4" xfId="0" applyNumberFormat="1" applyFont="1" applyFill="1" applyBorder="1" applyAlignment="1" applyProtection="1">
      <alignment wrapText="1"/>
    </xf>
    <xf numFmtId="170" fontId="12" fillId="0" borderId="4" xfId="0" applyNumberFormat="1" applyFont="1" applyFill="1" applyBorder="1" applyAlignment="1" applyProtection="1">
      <alignment horizontal="center" wrapText="1"/>
    </xf>
    <xf numFmtId="165" fontId="11" fillId="0" borderId="4" xfId="0" applyNumberFormat="1" applyFont="1" applyFill="1" applyBorder="1" applyAlignment="1">
      <alignment horizontal="right" vertical="center"/>
    </xf>
    <xf numFmtId="0" fontId="11" fillId="0" borderId="4" xfId="0" applyFont="1" applyFill="1" applyBorder="1" applyAlignment="1" applyProtection="1">
      <alignment horizontal="left" vertical="top" wrapText="1"/>
    </xf>
    <xf numFmtId="0" fontId="12" fillId="0" borderId="4" xfId="0" applyFont="1" applyFill="1" applyBorder="1" applyAlignment="1" applyProtection="1">
      <alignment horizontal="left" vertical="center" wrapText="1"/>
    </xf>
    <xf numFmtId="4" fontId="12" fillId="0" borderId="4" xfId="0" applyNumberFormat="1" applyFont="1" applyFill="1" applyBorder="1" applyAlignment="1" applyProtection="1">
      <alignment horizontal="justify" vertical="center" wrapText="1"/>
    </xf>
    <xf numFmtId="0" fontId="17" fillId="0" borderId="0" xfId="0" applyFont="1" applyFill="1" applyAlignment="1">
      <alignment horizontal="justify" vertical="center" wrapText="1"/>
    </xf>
    <xf numFmtId="0" fontId="17" fillId="2" borderId="4" xfId="0" applyFont="1" applyFill="1" applyBorder="1" applyAlignment="1">
      <alignment vertical="center" wrapText="1"/>
    </xf>
    <xf numFmtId="0" fontId="18" fillId="4" borderId="4" xfId="0" applyFont="1" applyFill="1" applyBorder="1" applyAlignment="1">
      <alignment horizontal="justify" wrapText="1"/>
    </xf>
    <xf numFmtId="49" fontId="11" fillId="3" borderId="8" xfId="0" applyNumberFormat="1" applyFont="1" applyFill="1" applyBorder="1" applyAlignment="1" applyProtection="1">
      <alignment horizontal="left" vertical="center"/>
      <protection locked="0"/>
    </xf>
    <xf numFmtId="0" fontId="16" fillId="0" borderId="8" xfId="0" applyFont="1" applyBorder="1" applyAlignment="1">
      <alignment vertical="center"/>
    </xf>
    <xf numFmtId="170" fontId="11" fillId="0" borderId="4" xfId="0" applyNumberFormat="1" applyFont="1" applyBorder="1" applyAlignment="1">
      <alignment horizontal="center" vertical="center" wrapText="1"/>
    </xf>
    <xf numFmtId="170" fontId="11" fillId="2" borderId="4" xfId="0" applyNumberFormat="1" applyFont="1" applyFill="1" applyBorder="1" applyAlignment="1">
      <alignment horizontal="center" vertical="center" wrapText="1"/>
    </xf>
    <xf numFmtId="170" fontId="11" fillId="0" borderId="4" xfId="0" applyNumberFormat="1" applyFont="1" applyFill="1" applyBorder="1" applyAlignment="1" applyProtection="1">
      <alignment horizontal="center" vertical="center"/>
    </xf>
    <xf numFmtId="2" fontId="11" fillId="0" borderId="4" xfId="0" applyNumberFormat="1" applyFont="1" applyFill="1" applyBorder="1" applyAlignment="1" applyProtection="1">
      <alignment horizontal="center" vertical="center"/>
    </xf>
    <xf numFmtId="170" fontId="11" fillId="2" borderId="4" xfId="0" applyNumberFormat="1" applyFont="1" applyFill="1" applyBorder="1" applyAlignment="1" applyProtection="1">
      <alignment horizontal="center" vertical="center"/>
    </xf>
    <xf numFmtId="170" fontId="12" fillId="4" borderId="4" xfId="0" applyNumberFormat="1" applyFont="1" applyFill="1" applyBorder="1" applyAlignment="1" applyProtection="1">
      <alignment horizontal="center" vertical="center"/>
    </xf>
    <xf numFmtId="170" fontId="12" fillId="0" borderId="4" xfId="0" applyNumberFormat="1" applyFont="1" applyFill="1" applyBorder="1" applyAlignment="1" applyProtection="1">
      <alignment horizontal="center" vertical="center"/>
    </xf>
    <xf numFmtId="170" fontId="12" fillId="2" borderId="4" xfId="0" applyNumberFormat="1" applyFont="1" applyFill="1" applyBorder="1" applyAlignment="1" applyProtection="1">
      <alignment horizontal="center" vertical="center"/>
    </xf>
    <xf numFmtId="2" fontId="12" fillId="0" borderId="4" xfId="0" applyNumberFormat="1" applyFont="1" applyFill="1" applyBorder="1" applyAlignment="1" applyProtection="1">
      <alignment horizontal="center" vertical="center"/>
    </xf>
    <xf numFmtId="2" fontId="12" fillId="8" borderId="4" xfId="0" applyNumberFormat="1" applyFont="1" applyFill="1" applyBorder="1" applyAlignment="1" applyProtection="1">
      <alignment horizontal="center" vertical="center" wrapText="1"/>
    </xf>
    <xf numFmtId="170" fontId="12" fillId="2" borderId="4" xfId="0" applyNumberFormat="1" applyFont="1" applyFill="1" applyBorder="1" applyAlignment="1" applyProtection="1">
      <alignment horizontal="center" vertical="center" wrapText="1"/>
    </xf>
    <xf numFmtId="170" fontId="12" fillId="4" borderId="4" xfId="0" applyNumberFormat="1" applyFont="1" applyFill="1" applyBorder="1" applyAlignment="1" applyProtection="1">
      <alignment horizontal="center" vertical="center" wrapText="1"/>
    </xf>
    <xf numFmtId="0" fontId="12" fillId="4" borderId="4" xfId="0" applyFont="1" applyFill="1" applyBorder="1" applyAlignment="1" applyProtection="1">
      <alignment horizontal="left" wrapText="1"/>
    </xf>
    <xf numFmtId="170" fontId="12" fillId="4" borderId="4" xfId="0" applyNumberFormat="1" applyFont="1" applyFill="1" applyBorder="1" applyAlignment="1" applyProtection="1">
      <alignment horizontal="center" wrapText="1"/>
    </xf>
    <xf numFmtId="170" fontId="12" fillId="4" borderId="4" xfId="0" applyNumberFormat="1" applyFont="1" applyFill="1" applyBorder="1" applyAlignment="1" applyProtection="1">
      <alignment horizontal="center"/>
    </xf>
    <xf numFmtId="170" fontId="12" fillId="0" borderId="4" xfId="0" applyNumberFormat="1" applyFont="1" applyFill="1" applyBorder="1" applyAlignment="1" applyProtection="1">
      <alignment horizontal="center"/>
    </xf>
    <xf numFmtId="170" fontId="12" fillId="2" borderId="4" xfId="0" applyNumberFormat="1" applyFont="1" applyFill="1" applyBorder="1" applyAlignment="1" applyProtection="1">
      <alignment horizontal="center" wrapText="1"/>
    </xf>
    <xf numFmtId="170" fontId="12" fillId="0" borderId="4" xfId="0" applyNumberFormat="1" applyFont="1" applyFill="1" applyBorder="1" applyAlignment="1" applyProtection="1">
      <alignment horizontal="center" vertical="center" wrapText="1"/>
      <protection locked="0"/>
    </xf>
    <xf numFmtId="170" fontId="12" fillId="2" borderId="4" xfId="0" applyNumberFormat="1" applyFont="1" applyFill="1" applyBorder="1" applyAlignment="1" applyProtection="1">
      <alignment horizontal="center" vertical="center" wrapText="1"/>
      <protection locked="0"/>
    </xf>
    <xf numFmtId="0" fontId="11" fillId="0" borderId="4" xfId="0" applyFont="1" applyFill="1" applyBorder="1" applyAlignment="1" applyProtection="1">
      <alignment horizontal="justify" vertical="center" wrapText="1"/>
      <protection locked="0"/>
    </xf>
    <xf numFmtId="170" fontId="11" fillId="0" borderId="4" xfId="0" applyNumberFormat="1" applyFont="1" applyFill="1" applyBorder="1" applyAlignment="1" applyProtection="1">
      <alignment horizontal="center" vertical="center" wrapText="1"/>
      <protection locked="0"/>
    </xf>
    <xf numFmtId="170" fontId="12" fillId="2" borderId="4" xfId="0" applyNumberFormat="1" applyFont="1" applyFill="1" applyBorder="1" applyAlignment="1">
      <alignment horizontal="center" vertical="center" wrapText="1"/>
    </xf>
    <xf numFmtId="2" fontId="12" fillId="0" borderId="4" xfId="0" applyNumberFormat="1" applyFont="1" applyFill="1" applyBorder="1" applyAlignment="1" applyProtection="1">
      <alignment horizontal="center" vertical="center" wrapText="1"/>
      <protection locked="0"/>
    </xf>
    <xf numFmtId="4" fontId="11" fillId="8" borderId="4" xfId="0" applyNumberFormat="1" applyFont="1" applyFill="1" applyBorder="1" applyAlignment="1" applyProtection="1">
      <alignment vertical="center" wrapText="1"/>
    </xf>
    <xf numFmtId="4" fontId="11" fillId="8" borderId="4" xfId="0" applyNumberFormat="1" applyFont="1" applyFill="1" applyBorder="1" applyAlignment="1" applyProtection="1">
      <alignment horizontal="center" vertical="center" wrapText="1"/>
    </xf>
    <xf numFmtId="0" fontId="11" fillId="4" borderId="4" xfId="0" applyFont="1" applyFill="1" applyBorder="1" applyAlignment="1">
      <alignment horizontal="justify" wrapText="1"/>
    </xf>
    <xf numFmtId="0" fontId="12" fillId="4" borderId="4" xfId="0" applyFont="1" applyFill="1" applyBorder="1" applyAlignment="1" applyProtection="1">
      <alignment vertical="center" wrapText="1"/>
    </xf>
    <xf numFmtId="0" fontId="11" fillId="8" borderId="4" xfId="0" applyFont="1" applyFill="1" applyBorder="1" applyAlignment="1">
      <alignment horizontal="justify" vertical="center" wrapText="1"/>
    </xf>
    <xf numFmtId="0" fontId="12" fillId="0" borderId="4" xfId="0" applyFont="1" applyFill="1" applyBorder="1" applyAlignment="1" applyProtection="1">
      <alignment vertical="center" wrapText="1"/>
    </xf>
    <xf numFmtId="4" fontId="20" fillId="0" borderId="4" xfId="0" applyNumberFormat="1" applyFont="1" applyFill="1" applyBorder="1" applyAlignment="1">
      <alignment horizontal="center" vertical="center" wrapText="1"/>
    </xf>
    <xf numFmtId="4" fontId="20" fillId="0" borderId="4" xfId="0" applyNumberFormat="1" applyFont="1" applyFill="1" applyBorder="1" applyAlignment="1" applyProtection="1">
      <alignment horizontal="center" vertical="center" wrapText="1"/>
    </xf>
    <xf numFmtId="0" fontId="20" fillId="0" borderId="4" xfId="0" applyFont="1" applyFill="1" applyBorder="1" applyAlignment="1">
      <alignment horizontal="left" vertical="center" wrapText="1"/>
    </xf>
    <xf numFmtId="0" fontId="12" fillId="0" borderId="4" xfId="0" applyNumberFormat="1" applyFont="1" applyFill="1" applyBorder="1" applyAlignment="1">
      <alignment horizontal="left" vertical="center" wrapText="1"/>
    </xf>
    <xf numFmtId="0" fontId="20" fillId="0" borderId="4" xfId="0" applyFont="1" applyFill="1" applyBorder="1" applyAlignment="1" applyProtection="1">
      <alignment horizontal="left" vertical="center" wrapText="1"/>
    </xf>
    <xf numFmtId="2" fontId="11" fillId="0" borderId="4" xfId="0" applyNumberFormat="1" applyFont="1" applyFill="1" applyBorder="1" applyAlignment="1">
      <alignment horizontal="left" vertical="center" wrapText="1"/>
    </xf>
    <xf numFmtId="2" fontId="11" fillId="0" borderId="4" xfId="0" applyNumberFormat="1" applyFont="1" applyFill="1" applyBorder="1" applyAlignment="1">
      <alignment horizontal="center" wrapText="1"/>
    </xf>
    <xf numFmtId="2" fontId="12" fillId="0" borderId="4" xfId="0" applyNumberFormat="1" applyFont="1" applyFill="1" applyBorder="1" applyAlignment="1" applyProtection="1">
      <alignment horizontal="center" wrapText="1"/>
    </xf>
    <xf numFmtId="2" fontId="12" fillId="4" borderId="4" xfId="0" applyNumberFormat="1" applyFont="1" applyFill="1" applyBorder="1" applyAlignment="1">
      <alignment horizontal="left" wrapText="1"/>
    </xf>
    <xf numFmtId="2" fontId="12" fillId="4" borderId="4" xfId="0" applyNumberFormat="1" applyFont="1" applyFill="1" applyBorder="1" applyAlignment="1">
      <alignment horizontal="center" wrapText="1"/>
    </xf>
    <xf numFmtId="2" fontId="11" fillId="0" borderId="4" xfId="0" applyNumberFormat="1" applyFont="1" applyFill="1" applyBorder="1" applyAlignment="1">
      <alignment horizontal="left" vertical="top" wrapText="1"/>
    </xf>
    <xf numFmtId="4" fontId="24" fillId="4" borderId="4" xfId="0" applyNumberFormat="1" applyFont="1" applyFill="1" applyBorder="1" applyAlignment="1">
      <alignment horizontal="left" vertical="center" wrapText="1"/>
    </xf>
    <xf numFmtId="4" fontId="24" fillId="4" borderId="4" xfId="0" applyNumberFormat="1" applyFont="1" applyFill="1" applyBorder="1" applyAlignment="1">
      <alignment horizontal="center" vertical="center" wrapText="1"/>
    </xf>
    <xf numFmtId="4" fontId="24" fillId="4" borderId="4" xfId="0" applyNumberFormat="1" applyFont="1" applyFill="1" applyBorder="1" applyAlignment="1" applyProtection="1">
      <alignment horizontal="center" vertical="center" wrapText="1"/>
    </xf>
    <xf numFmtId="4" fontId="24" fillId="4" borderId="4" xfId="0" applyNumberFormat="1" applyFont="1" applyFill="1" applyBorder="1" applyAlignment="1" applyProtection="1">
      <alignment horizontal="left" vertical="center" wrapText="1"/>
    </xf>
    <xf numFmtId="0" fontId="25" fillId="0" borderId="4" xfId="0" applyFont="1" applyFill="1" applyBorder="1" applyAlignment="1">
      <alignment horizontal="justify" vertical="center" wrapText="1"/>
    </xf>
    <xf numFmtId="4" fontId="24" fillId="8" borderId="4" xfId="0" applyNumberFormat="1" applyFont="1" applyFill="1" applyBorder="1" applyAlignment="1">
      <alignment horizontal="center" vertical="center" wrapText="1"/>
    </xf>
    <xf numFmtId="4" fontId="24" fillId="8" borderId="4" xfId="0" applyNumberFormat="1" applyFont="1" applyFill="1" applyBorder="1" applyAlignment="1" applyProtection="1">
      <alignment horizontal="center" vertical="center" wrapText="1"/>
    </xf>
    <xf numFmtId="4" fontId="24" fillId="0" borderId="4" xfId="0" applyNumberFormat="1" applyFont="1" applyFill="1" applyBorder="1" applyAlignment="1" applyProtection="1">
      <alignment horizontal="center" vertical="center" wrapText="1"/>
    </xf>
    <xf numFmtId="4" fontId="25" fillId="8" borderId="4" xfId="0" applyNumberFormat="1" applyFont="1" applyFill="1" applyBorder="1" applyAlignment="1" applyProtection="1">
      <alignment horizontal="center" vertical="center" wrapText="1"/>
    </xf>
    <xf numFmtId="4" fontId="25" fillId="2" borderId="4" xfId="0" applyNumberFormat="1" applyFont="1" applyFill="1" applyBorder="1" applyAlignment="1" applyProtection="1">
      <alignment horizontal="center" vertical="center" wrapText="1"/>
    </xf>
    <xf numFmtId="4" fontId="25" fillId="0" borderId="4" xfId="0" applyNumberFormat="1" applyFont="1" applyFill="1" applyBorder="1" applyAlignment="1" applyProtection="1">
      <alignment horizontal="center" vertical="center" wrapText="1"/>
    </xf>
    <xf numFmtId="2" fontId="24" fillId="0" borderId="4" xfId="0" applyNumberFormat="1" applyFont="1" applyFill="1" applyBorder="1" applyAlignment="1" applyProtection="1">
      <alignment horizontal="center" vertical="center" wrapText="1"/>
    </xf>
    <xf numFmtId="2" fontId="24" fillId="0" borderId="4" xfId="0" applyNumberFormat="1" applyFont="1" applyFill="1" applyBorder="1" applyAlignment="1">
      <alignment horizontal="center" vertical="center" wrapText="1"/>
    </xf>
    <xf numFmtId="0" fontId="24" fillId="0" borderId="4" xfId="0" applyFont="1" applyFill="1" applyBorder="1" applyAlignment="1">
      <alignment horizontal="justify" vertical="center" wrapText="1"/>
    </xf>
    <xf numFmtId="4" fontId="12" fillId="8" borderId="4" xfId="0" applyNumberFormat="1" applyFont="1" applyFill="1" applyBorder="1" applyAlignment="1">
      <alignment horizontal="justify" vertical="center" wrapText="1"/>
    </xf>
    <xf numFmtId="2" fontId="17" fillId="4" borderId="4" xfId="0" applyNumberFormat="1" applyFont="1" applyFill="1" applyBorder="1" applyAlignment="1">
      <alignment horizontal="left" vertical="center" wrapText="1"/>
    </xf>
    <xf numFmtId="2" fontId="12" fillId="4" borderId="4" xfId="0" applyNumberFormat="1" applyFont="1" applyFill="1" applyBorder="1" applyAlignment="1">
      <alignment horizontal="left" vertical="center" wrapText="1"/>
    </xf>
    <xf numFmtId="49" fontId="11" fillId="0" borderId="8" xfId="0" applyNumberFormat="1" applyFont="1" applyFill="1" applyBorder="1" applyAlignment="1" applyProtection="1">
      <alignment horizontal="left" vertical="center" wrapText="1"/>
      <protection locked="0"/>
    </xf>
    <xf numFmtId="49" fontId="11" fillId="0" borderId="7" xfId="0" applyNumberFormat="1" applyFont="1" applyFill="1" applyBorder="1" applyAlignment="1" applyProtection="1">
      <alignment horizontal="left" vertical="center" wrapText="1"/>
      <protection locked="0"/>
    </xf>
    <xf numFmtId="49" fontId="12" fillId="0" borderId="4" xfId="0" applyNumberFormat="1" applyFont="1" applyFill="1" applyBorder="1" applyAlignment="1" applyProtection="1">
      <alignment horizontal="center" vertical="center" wrapText="1"/>
    </xf>
    <xf numFmtId="0" fontId="11" fillId="0" borderId="6" xfId="0" applyFont="1" applyFill="1" applyBorder="1" applyAlignment="1" applyProtection="1">
      <alignment horizontal="left" vertical="center" wrapText="1"/>
    </xf>
    <xf numFmtId="2" fontId="11" fillId="0" borderId="4" xfId="0" applyNumberFormat="1" applyFont="1" applyFill="1" applyBorder="1" applyAlignment="1" applyProtection="1">
      <alignment horizontal="center" vertical="center" wrapText="1"/>
    </xf>
    <xf numFmtId="2" fontId="11" fillId="2" borderId="4" xfId="0" applyNumberFormat="1" applyFont="1" applyFill="1" applyBorder="1" applyAlignment="1" applyProtection="1">
      <alignment horizontal="center" vertical="center" wrapText="1"/>
    </xf>
    <xf numFmtId="2" fontId="12" fillId="4" borderId="4" xfId="0" applyNumberFormat="1" applyFont="1" applyFill="1" applyBorder="1" applyAlignment="1">
      <alignment horizontal="justify" vertical="center" wrapText="1"/>
    </xf>
    <xf numFmtId="4" fontId="12" fillId="4" borderId="7" xfId="0" applyNumberFormat="1" applyFont="1" applyFill="1" applyBorder="1" applyAlignment="1">
      <alignment horizontal="justify" vertical="center" wrapText="1"/>
    </xf>
    <xf numFmtId="2" fontId="11" fillId="0" borderId="4" xfId="0" applyNumberFormat="1" applyFont="1" applyFill="1" applyBorder="1" applyAlignment="1">
      <alignment horizontal="justify" vertical="center" wrapText="1"/>
    </xf>
    <xf numFmtId="4" fontId="12" fillId="0" borderId="7" xfId="0" applyNumberFormat="1" applyFont="1" applyFill="1" applyBorder="1" applyAlignment="1">
      <alignment horizontal="center" vertical="center" wrapText="1"/>
    </xf>
    <xf numFmtId="2" fontId="12" fillId="0" borderId="4" xfId="0" applyNumberFormat="1" applyFont="1" applyFill="1" applyBorder="1" applyAlignment="1">
      <alignment horizontal="justify" vertical="center" wrapText="1"/>
    </xf>
    <xf numFmtId="2" fontId="12" fillId="0" borderId="4" xfId="0" applyNumberFormat="1" applyFont="1" applyFill="1" applyBorder="1" applyAlignment="1">
      <alignment horizontal="left" vertical="center" wrapText="1"/>
    </xf>
    <xf numFmtId="0" fontId="11" fillId="0" borderId="4" xfId="0" applyNumberFormat="1" applyFont="1" applyFill="1" applyBorder="1" applyAlignment="1">
      <alignment horizontal="justify" vertical="center" wrapText="1"/>
    </xf>
    <xf numFmtId="0" fontId="12" fillId="0" borderId="4" xfId="0" applyNumberFormat="1" applyFont="1" applyFill="1" applyBorder="1" applyAlignment="1">
      <alignment horizontal="justify" vertical="center" wrapText="1"/>
    </xf>
    <xf numFmtId="2" fontId="12" fillId="0" borderId="6" xfId="0" applyNumberFormat="1" applyFont="1" applyFill="1" applyBorder="1" applyAlignment="1" applyProtection="1">
      <alignment horizontal="center" vertical="center" wrapText="1"/>
    </xf>
    <xf numFmtId="2" fontId="11" fillId="0" borderId="6" xfId="0" applyNumberFormat="1" applyFont="1" applyFill="1" applyBorder="1" applyAlignment="1">
      <alignment horizontal="center" vertical="center" wrapText="1"/>
    </xf>
    <xf numFmtId="2" fontId="12" fillId="0" borderId="6" xfId="0" applyNumberFormat="1" applyFont="1" applyFill="1" applyBorder="1" applyAlignment="1">
      <alignment horizontal="center" vertical="center" wrapText="1"/>
    </xf>
    <xf numFmtId="4" fontId="11" fillId="0" borderId="6" xfId="0" applyNumberFormat="1" applyFont="1" applyFill="1" applyBorder="1" applyAlignment="1">
      <alignment horizontal="center" vertical="center" wrapText="1"/>
    </xf>
    <xf numFmtId="2" fontId="24" fillId="4" borderId="4" xfId="0" applyNumberFormat="1" applyFont="1" applyFill="1" applyBorder="1" applyAlignment="1">
      <alignment horizontal="left" vertical="center" wrapText="1"/>
    </xf>
    <xf numFmtId="4" fontId="12" fillId="0" borderId="6" xfId="0" applyNumberFormat="1" applyFont="1" applyFill="1" applyBorder="1" applyAlignment="1" applyProtection="1">
      <alignment horizontal="center" vertical="center" wrapText="1"/>
    </xf>
    <xf numFmtId="4" fontId="17" fillId="0" borderId="4" xfId="0" applyNumberFormat="1" applyFont="1" applyFill="1" applyBorder="1" applyAlignment="1">
      <alignment vertical="center" wrapText="1"/>
    </xf>
    <xf numFmtId="0" fontId="12" fillId="4" borderId="4" xfId="0" applyFont="1" applyFill="1" applyBorder="1" applyAlignment="1">
      <alignment vertical="center" wrapText="1"/>
    </xf>
    <xf numFmtId="4" fontId="12" fillId="0" borderId="6" xfId="0" applyNumberFormat="1" applyFont="1" applyFill="1" applyBorder="1" applyAlignment="1">
      <alignment horizontal="center" vertical="center" wrapText="1"/>
    </xf>
    <xf numFmtId="4" fontId="11" fillId="0" borderId="7" xfId="0" applyNumberFormat="1" applyFont="1" applyFill="1" applyBorder="1" applyAlignment="1">
      <alignment horizontal="center" vertical="center" wrapText="1"/>
    </xf>
    <xf numFmtId="4" fontId="11" fillId="0" borderId="8" xfId="0" applyNumberFormat="1" applyFont="1" applyFill="1" applyBorder="1" applyAlignment="1">
      <alignment horizontal="center" vertical="center" wrapText="1"/>
    </xf>
    <xf numFmtId="4" fontId="20" fillId="0" borderId="4" xfId="0" applyNumberFormat="1" applyFont="1" applyFill="1" applyBorder="1" applyAlignment="1">
      <alignment vertical="center" wrapText="1"/>
    </xf>
    <xf numFmtId="0" fontId="11" fillId="0" borderId="3" xfId="0" applyFont="1" applyFill="1" applyBorder="1" applyAlignment="1">
      <alignment horizontal="justify" vertical="center" wrapText="1"/>
    </xf>
    <xf numFmtId="4" fontId="12" fillId="0" borderId="8" xfId="0" applyNumberFormat="1" applyFont="1" applyFill="1" applyBorder="1" applyAlignment="1">
      <alignment horizontal="center" vertical="center" wrapText="1"/>
    </xf>
    <xf numFmtId="4" fontId="11" fillId="2" borderId="7" xfId="0" applyNumberFormat="1" applyFont="1" applyFill="1" applyBorder="1" applyAlignment="1">
      <alignment horizontal="center" vertical="center" wrapText="1"/>
    </xf>
    <xf numFmtId="4" fontId="17" fillId="0" borderId="4" xfId="0" applyNumberFormat="1" applyFont="1" applyFill="1" applyBorder="1" applyAlignment="1">
      <alignment horizontal="center" vertical="center" wrapText="1"/>
    </xf>
    <xf numFmtId="2" fontId="7" fillId="4" borderId="4" xfId="0" applyNumberFormat="1" applyFont="1" applyFill="1" applyBorder="1" applyAlignment="1">
      <alignment horizontal="justify" vertical="center" wrapText="1"/>
    </xf>
    <xf numFmtId="165" fontId="5" fillId="0" borderId="4" xfId="0" applyNumberFormat="1" applyFont="1" applyFill="1" applyBorder="1" applyAlignment="1">
      <alignment horizontal="center" vertical="center" wrapText="1"/>
    </xf>
    <xf numFmtId="167" fontId="5" fillId="0" borderId="4" xfId="0" applyNumberFormat="1" applyFont="1" applyFill="1" applyBorder="1" applyAlignment="1" applyProtection="1">
      <alignment horizontal="center" vertical="center" wrapText="1"/>
    </xf>
    <xf numFmtId="4" fontId="5" fillId="0" borderId="4" xfId="0" applyNumberFormat="1" applyFont="1" applyFill="1" applyBorder="1" applyAlignment="1" applyProtection="1">
      <alignment horizontal="center" vertical="center" wrapText="1"/>
    </xf>
    <xf numFmtId="0" fontId="5" fillId="0" borderId="4" xfId="0" applyFont="1" applyFill="1" applyBorder="1" applyAlignment="1" applyProtection="1">
      <alignment wrapText="1"/>
    </xf>
    <xf numFmtId="0" fontId="5" fillId="0" borderId="4" xfId="0" applyFont="1" applyFill="1" applyBorder="1" applyAlignment="1">
      <alignment horizontal="justify" vertical="center" wrapText="1"/>
    </xf>
    <xf numFmtId="167" fontId="5" fillId="0" borderId="4"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167" fontId="6" fillId="0" borderId="4" xfId="0" applyNumberFormat="1" applyFont="1" applyFill="1" applyBorder="1" applyAlignment="1">
      <alignment horizontal="justify" wrapText="1"/>
    </xf>
    <xf numFmtId="167" fontId="5" fillId="0" borderId="4" xfId="0" applyNumberFormat="1" applyFont="1" applyFill="1" applyBorder="1" applyAlignment="1" applyProtection="1">
      <alignment vertical="center" wrapText="1"/>
    </xf>
    <xf numFmtId="165" fontId="5" fillId="0" borderId="4" xfId="0" applyNumberFormat="1" applyFont="1" applyFill="1" applyBorder="1" applyAlignment="1" applyProtection="1">
      <alignment vertical="center" wrapText="1"/>
    </xf>
    <xf numFmtId="167" fontId="6" fillId="0" borderId="4" xfId="0" applyNumberFormat="1" applyFont="1" applyFill="1" applyBorder="1" applyAlignment="1">
      <alignment horizontal="center" vertical="center" wrapText="1"/>
    </xf>
    <xf numFmtId="167" fontId="6" fillId="0" borderId="4" xfId="0" applyNumberFormat="1" applyFont="1" applyFill="1" applyBorder="1" applyAlignment="1" applyProtection="1">
      <alignment horizontal="center" vertical="center" wrapText="1"/>
    </xf>
    <xf numFmtId="0" fontId="6" fillId="0" borderId="4" xfId="0" applyFont="1" applyFill="1" applyBorder="1" applyAlignment="1">
      <alignment horizontal="justify" vertical="center" wrapText="1"/>
    </xf>
    <xf numFmtId="49" fontId="5" fillId="0" borderId="4" xfId="0" applyNumberFormat="1" applyFont="1" applyFill="1" applyBorder="1" applyAlignment="1" applyProtection="1">
      <alignment vertical="center"/>
      <protection locked="0"/>
    </xf>
    <xf numFmtId="49" fontId="5" fillId="0" borderId="4" xfId="0" applyNumberFormat="1" applyFont="1" applyFill="1" applyBorder="1" applyAlignment="1" applyProtection="1">
      <alignment horizontal="left" vertical="center"/>
      <protection locked="0"/>
    </xf>
    <xf numFmtId="0" fontId="6" fillId="0" borderId="4" xfId="0" applyFont="1" applyFill="1" applyBorder="1" applyAlignment="1">
      <alignment horizontal="left" vertical="center" wrapText="1"/>
    </xf>
    <xf numFmtId="0" fontId="26" fillId="0" borderId="4" xfId="0" applyFont="1" applyFill="1" applyBorder="1" applyAlignment="1">
      <alignment horizontal="justify" vertical="center" wrapText="1"/>
    </xf>
    <xf numFmtId="167" fontId="5" fillId="14" borderId="4" xfId="0" applyNumberFormat="1" applyFont="1" applyFill="1" applyBorder="1" applyAlignment="1" applyProtection="1">
      <alignment horizontal="center" vertical="center" wrapText="1"/>
    </xf>
    <xf numFmtId="0" fontId="5" fillId="14" borderId="4" xfId="0" applyFont="1" applyFill="1" applyBorder="1" applyAlignment="1" applyProtection="1">
      <alignment wrapText="1"/>
    </xf>
    <xf numFmtId="165" fontId="5" fillId="0" borderId="4" xfId="0" applyNumberFormat="1" applyFont="1" applyFill="1" applyBorder="1" applyAlignment="1" applyProtection="1">
      <alignment horizontal="right" vertical="center"/>
    </xf>
    <xf numFmtId="49" fontId="5" fillId="15" borderId="4" xfId="0" applyNumberFormat="1" applyFont="1" applyFill="1" applyBorder="1" applyAlignment="1" applyProtection="1">
      <alignment horizontal="left" vertical="center"/>
      <protection locked="0"/>
    </xf>
    <xf numFmtId="165" fontId="5" fillId="15" borderId="4" xfId="0" applyNumberFormat="1" applyFont="1" applyFill="1" applyBorder="1" applyAlignment="1" applyProtection="1">
      <alignment horizontal="right" vertical="center"/>
    </xf>
    <xf numFmtId="4" fontId="26" fillId="0" borderId="4" xfId="0" applyNumberFormat="1" applyFont="1" applyFill="1" applyBorder="1" applyAlignment="1" applyProtection="1">
      <alignment horizontal="justify" vertical="center" wrapText="1"/>
    </xf>
    <xf numFmtId="0" fontId="10" fillId="0" borderId="4" xfId="0" applyFont="1" applyFill="1" applyBorder="1" applyAlignment="1">
      <alignment horizontal="justify" vertical="center" wrapText="1"/>
    </xf>
    <xf numFmtId="0" fontId="10" fillId="14" borderId="4" xfId="0" applyFont="1" applyFill="1" applyBorder="1" applyAlignment="1" applyProtection="1">
      <alignment horizontal="justify" wrapText="1"/>
    </xf>
    <xf numFmtId="167" fontId="5" fillId="14" borderId="4" xfId="0" applyNumberFormat="1" applyFont="1" applyFill="1" applyBorder="1" applyAlignment="1">
      <alignment horizontal="center" vertical="center" wrapText="1"/>
    </xf>
    <xf numFmtId="4" fontId="5" fillId="14" borderId="4" xfId="0" applyNumberFormat="1" applyFont="1" applyFill="1" applyBorder="1" applyAlignment="1">
      <alignment horizontal="center" vertical="center" wrapText="1"/>
    </xf>
    <xf numFmtId="0" fontId="5" fillId="14" borderId="4" xfId="0" applyFont="1" applyFill="1" applyBorder="1" applyAlignment="1">
      <alignment horizontal="justify" vertical="center" wrapText="1"/>
    </xf>
    <xf numFmtId="167" fontId="5" fillId="0" borderId="4" xfId="0" applyNumberFormat="1" applyFont="1" applyFill="1" applyBorder="1" applyAlignment="1">
      <alignment horizontal="center" vertical="center"/>
    </xf>
    <xf numFmtId="4" fontId="5" fillId="0" borderId="4" xfId="0" applyNumberFormat="1" applyFont="1" applyFill="1" applyBorder="1" applyAlignment="1">
      <alignment vertical="center" wrapText="1"/>
    </xf>
    <xf numFmtId="4" fontId="5" fillId="0" borderId="9" xfId="0" applyNumberFormat="1" applyFont="1" applyFill="1" applyBorder="1" applyAlignment="1">
      <alignment vertical="center" wrapText="1"/>
    </xf>
    <xf numFmtId="167" fontId="6" fillId="0" borderId="4" xfId="0" applyNumberFormat="1" applyFont="1" applyFill="1" applyBorder="1" applyAlignment="1">
      <alignment vertical="center"/>
    </xf>
    <xf numFmtId="4" fontId="5" fillId="0" borderId="6" xfId="0" applyNumberFormat="1" applyFont="1" applyFill="1" applyBorder="1" applyAlignment="1">
      <alignment vertical="center" wrapText="1"/>
    </xf>
    <xf numFmtId="4" fontId="5" fillId="0" borderId="3" xfId="0" applyNumberFormat="1" applyFont="1" applyFill="1" applyBorder="1" applyAlignment="1">
      <alignment vertical="center" wrapText="1"/>
    </xf>
    <xf numFmtId="4" fontId="5" fillId="0" borderId="4" xfId="0" applyNumberFormat="1" applyFont="1" applyFill="1" applyBorder="1" applyAlignment="1">
      <alignment wrapText="1"/>
    </xf>
    <xf numFmtId="4" fontId="5" fillId="0" borderId="4" xfId="0" applyNumberFormat="1" applyFont="1" applyFill="1" applyBorder="1" applyAlignment="1">
      <alignment horizontal="center" wrapText="1"/>
    </xf>
    <xf numFmtId="4" fontId="6" fillId="0" borderId="4" xfId="0" applyNumberFormat="1" applyFont="1" applyFill="1" applyBorder="1" applyAlignment="1">
      <alignment wrapText="1"/>
    </xf>
    <xf numFmtId="4" fontId="6" fillId="0" borderId="4" xfId="0" applyNumberFormat="1" applyFont="1" applyFill="1" applyBorder="1" applyAlignment="1">
      <alignment horizontal="center" wrapText="1"/>
    </xf>
    <xf numFmtId="4" fontId="6" fillId="0" borderId="5" xfId="0" applyNumberFormat="1" applyFont="1" applyFill="1" applyBorder="1" applyAlignment="1">
      <alignment wrapText="1"/>
    </xf>
    <xf numFmtId="4" fontId="6" fillId="0" borderId="4" xfId="0" applyNumberFormat="1" applyFont="1" applyFill="1" applyBorder="1" applyAlignment="1">
      <alignment horizontal="justify" wrapText="1"/>
    </xf>
    <xf numFmtId="4" fontId="6" fillId="0" borderId="4" xfId="0" applyNumberFormat="1" applyFont="1" applyFill="1" applyBorder="1" applyAlignment="1">
      <alignment horizontal="justify" vertical="center" wrapText="1"/>
    </xf>
    <xf numFmtId="167" fontId="7" fillId="0" borderId="4" xfId="0" applyNumberFormat="1" applyFont="1" applyFill="1" applyBorder="1" applyAlignment="1">
      <alignment horizontal="right" vertical="center" wrapText="1"/>
    </xf>
    <xf numFmtId="4" fontId="5" fillId="0" borderId="10" xfId="0" applyNumberFormat="1" applyFont="1" applyFill="1" applyBorder="1" applyAlignment="1">
      <alignment vertical="center" wrapText="1"/>
    </xf>
    <xf numFmtId="167" fontId="6" fillId="0" borderId="4" xfId="0" applyNumberFormat="1" applyFont="1" applyFill="1" applyBorder="1" applyAlignment="1">
      <alignment horizontal="center" vertical="center"/>
    </xf>
    <xf numFmtId="167" fontId="6" fillId="0" borderId="4" xfId="0" applyNumberFormat="1" applyFont="1" applyFill="1" applyBorder="1" applyAlignment="1">
      <alignment horizontal="center" wrapText="1"/>
    </xf>
    <xf numFmtId="167" fontId="6" fillId="0" borderId="1" xfId="0" applyNumberFormat="1" applyFont="1" applyFill="1" applyBorder="1" applyAlignment="1">
      <alignment horizontal="center" vertical="center"/>
    </xf>
    <xf numFmtId="167" fontId="6" fillId="0" borderId="3" xfId="0" applyNumberFormat="1" applyFont="1" applyFill="1" applyBorder="1" applyAlignment="1">
      <alignment horizontal="center" vertical="center"/>
    </xf>
    <xf numFmtId="167" fontId="6" fillId="0" borderId="4" xfId="1" applyNumberFormat="1" applyFont="1" applyFill="1" applyBorder="1" applyAlignment="1">
      <alignment horizontal="center" vertical="center"/>
    </xf>
    <xf numFmtId="167" fontId="5" fillId="0" borderId="4" xfId="1" applyNumberFormat="1" applyFont="1" applyFill="1" applyBorder="1" applyAlignment="1">
      <alignment horizontal="center" vertical="center"/>
    </xf>
    <xf numFmtId="167" fontId="6" fillId="0" borderId="5" xfId="0" applyNumberFormat="1" applyFont="1" applyFill="1" applyBorder="1" applyAlignment="1">
      <alignment horizontal="center" vertical="center" wrapText="1"/>
    </xf>
    <xf numFmtId="167" fontId="5" fillId="14" borderId="4" xfId="0" applyNumberFormat="1" applyFont="1" applyFill="1" applyBorder="1" applyAlignment="1">
      <alignment horizontal="center" vertical="center"/>
    </xf>
    <xf numFmtId="0" fontId="5" fillId="14" borderId="4" xfId="0" applyFont="1" applyFill="1" applyBorder="1" applyAlignment="1" applyProtection="1">
      <alignment horizontal="left" wrapText="1"/>
    </xf>
    <xf numFmtId="4" fontId="5" fillId="14" borderId="10" xfId="0" applyNumberFormat="1" applyFont="1" applyFill="1" applyBorder="1" applyAlignment="1">
      <alignment vertical="center" wrapText="1"/>
    </xf>
    <xf numFmtId="4" fontId="5" fillId="14" borderId="4" xfId="0" applyNumberFormat="1" applyFont="1" applyFill="1" applyBorder="1" applyAlignment="1">
      <alignment wrapText="1"/>
    </xf>
    <xf numFmtId="167" fontId="6" fillId="14" borderId="4" xfId="0" applyNumberFormat="1" applyFont="1" applyFill="1" applyBorder="1" applyAlignment="1">
      <alignment horizontal="center" vertical="center" wrapText="1"/>
    </xf>
    <xf numFmtId="4" fontId="6" fillId="14" borderId="4" xfId="0" applyNumberFormat="1" applyFont="1" applyFill="1" applyBorder="1" applyAlignment="1">
      <alignment wrapText="1"/>
    </xf>
    <xf numFmtId="4" fontId="5" fillId="14" borderId="4" xfId="0" applyNumberFormat="1" applyFont="1" applyFill="1" applyBorder="1" applyAlignment="1">
      <alignment vertical="center" wrapText="1"/>
    </xf>
    <xf numFmtId="167" fontId="5" fillId="14" borderId="4" xfId="1" applyNumberFormat="1" applyFont="1" applyFill="1" applyBorder="1" applyAlignment="1">
      <alignment horizontal="center" vertical="center"/>
    </xf>
    <xf numFmtId="4" fontId="5" fillId="14" borderId="4" xfId="0" applyNumberFormat="1" applyFont="1" applyFill="1" applyBorder="1" applyAlignment="1">
      <alignment horizontal="center" wrapText="1"/>
    </xf>
    <xf numFmtId="4" fontId="26" fillId="0" borderId="4" xfId="0" applyNumberFormat="1" applyFont="1" applyFill="1" applyBorder="1" applyAlignment="1">
      <alignment horizontal="justify" vertical="center" wrapText="1"/>
    </xf>
    <xf numFmtId="4" fontId="6" fillId="0" borderId="4" xfId="0" applyNumberFormat="1" applyFont="1" applyFill="1" applyBorder="1" applyAlignment="1">
      <alignment horizontal="left" vertical="center" wrapText="1"/>
    </xf>
    <xf numFmtId="49" fontId="5" fillId="16" borderId="4" xfId="0" applyNumberFormat="1" applyFont="1" applyFill="1" applyBorder="1" applyAlignment="1" applyProtection="1">
      <alignment horizontal="left" vertical="center"/>
      <protection locked="0"/>
    </xf>
    <xf numFmtId="165" fontId="5" fillId="16" borderId="4" xfId="0" applyNumberFormat="1" applyFont="1" applyFill="1" applyBorder="1" applyAlignment="1" applyProtection="1">
      <alignment horizontal="right" vertical="center"/>
    </xf>
    <xf numFmtId="167" fontId="6" fillId="0" borderId="6" xfId="0" applyNumberFormat="1" applyFont="1" applyFill="1" applyBorder="1" applyAlignment="1">
      <alignment horizontal="center" vertical="center" wrapText="1"/>
    </xf>
    <xf numFmtId="167" fontId="6" fillId="0" borderId="4" xfId="0" applyNumberFormat="1" applyFont="1" applyFill="1" applyBorder="1" applyAlignment="1">
      <alignment horizontal="justify" vertical="center" wrapText="1"/>
    </xf>
    <xf numFmtId="0" fontId="26" fillId="0" borderId="4" xfId="0" applyNumberFormat="1" applyFont="1" applyFill="1" applyBorder="1" applyAlignment="1">
      <alignment horizontal="justify" vertical="center" wrapText="1"/>
    </xf>
    <xf numFmtId="4" fontId="26" fillId="0" borderId="5" xfId="0" applyNumberFormat="1" applyFont="1" applyFill="1" applyBorder="1" applyAlignment="1">
      <alignment horizontal="justify" vertical="center" wrapText="1"/>
    </xf>
    <xf numFmtId="0" fontId="26" fillId="0" borderId="4" xfId="0" applyNumberFormat="1" applyFont="1" applyFill="1" applyBorder="1" applyAlignment="1" applyProtection="1">
      <alignment horizontal="justify" vertical="center" wrapText="1"/>
    </xf>
    <xf numFmtId="4" fontId="5" fillId="0" borderId="4" xfId="0" applyNumberFormat="1" applyFont="1" applyFill="1" applyBorder="1" applyAlignment="1" applyProtection="1">
      <alignment horizontal="center" vertical="center"/>
    </xf>
    <xf numFmtId="4" fontId="28" fillId="0" borderId="5" xfId="0" applyNumberFormat="1" applyFont="1" applyFill="1" applyBorder="1" applyAlignment="1">
      <alignment horizontal="justify" vertical="center" wrapText="1"/>
    </xf>
    <xf numFmtId="0" fontId="8" fillId="0" borderId="4" xfId="0" applyFont="1" applyFill="1" applyBorder="1" applyAlignment="1">
      <alignment horizontal="justify" vertical="center" wrapText="1"/>
    </xf>
    <xf numFmtId="2" fontId="7" fillId="0" borderId="4" xfId="0" applyNumberFormat="1" applyFont="1" applyFill="1" applyBorder="1" applyAlignment="1">
      <alignment horizontal="center" wrapText="1"/>
    </xf>
    <xf numFmtId="0" fontId="6" fillId="0" borderId="4" xfId="0" applyFont="1" applyFill="1" applyBorder="1" applyAlignment="1" applyProtection="1">
      <alignment horizontal="justify" vertical="center" wrapText="1"/>
    </xf>
    <xf numFmtId="49" fontId="5" fillId="16" borderId="6" xfId="0" applyNumberFormat="1" applyFont="1" applyFill="1" applyBorder="1" applyAlignment="1" applyProtection="1">
      <alignment horizontal="left" vertical="center"/>
      <protection locked="0"/>
    </xf>
    <xf numFmtId="0" fontId="27" fillId="16" borderId="8" xfId="0" applyFont="1" applyFill="1" applyBorder="1" applyAlignment="1">
      <alignment vertical="center"/>
    </xf>
    <xf numFmtId="0" fontId="27" fillId="16" borderId="7" xfId="0" applyFont="1" applyFill="1" applyBorder="1" applyAlignment="1">
      <alignment vertical="center"/>
    </xf>
    <xf numFmtId="0" fontId="8" fillId="14" borderId="4" xfId="0" applyFont="1" applyFill="1" applyBorder="1" applyAlignment="1">
      <alignment horizontal="justify" vertical="center" wrapText="1"/>
    </xf>
    <xf numFmtId="0" fontId="8" fillId="14" borderId="4" xfId="0" applyFont="1" applyFill="1" applyBorder="1" applyAlignment="1">
      <alignment horizontal="justify" wrapText="1"/>
    </xf>
    <xf numFmtId="167" fontId="6" fillId="0" borderId="3" xfId="0" applyNumberFormat="1" applyFont="1" applyFill="1" applyBorder="1" applyAlignment="1">
      <alignment horizontal="center" vertical="center" wrapText="1"/>
    </xf>
    <xf numFmtId="167" fontId="5" fillId="0" borderId="4" xfId="0" applyNumberFormat="1" applyFont="1" applyFill="1" applyBorder="1" applyAlignment="1" applyProtection="1">
      <alignment horizontal="center" wrapText="1"/>
    </xf>
    <xf numFmtId="167" fontId="5" fillId="0" borderId="4" xfId="1" applyNumberFormat="1" applyFont="1" applyFill="1" applyBorder="1" applyAlignment="1">
      <alignment horizontal="center" vertical="center" wrapText="1"/>
    </xf>
    <xf numFmtId="167" fontId="6" fillId="0" borderId="4" xfId="1" applyNumberFormat="1" applyFont="1" applyFill="1" applyBorder="1" applyAlignment="1">
      <alignment horizontal="center" vertical="center" wrapText="1"/>
    </xf>
    <xf numFmtId="4" fontId="10" fillId="0" borderId="4" xfId="0" applyNumberFormat="1" applyFont="1" applyFill="1" applyBorder="1" applyAlignment="1">
      <alignment horizontal="justify" wrapText="1"/>
    </xf>
    <xf numFmtId="4" fontId="7" fillId="0" borderId="4" xfId="0" applyNumberFormat="1" applyFont="1" applyFill="1" applyBorder="1" applyAlignment="1">
      <alignment horizontal="justify" vertical="center" wrapText="1"/>
    </xf>
    <xf numFmtId="49" fontId="6" fillId="0" borderId="4" xfId="0" applyNumberFormat="1" applyFont="1" applyFill="1" applyBorder="1" applyAlignment="1">
      <alignment horizontal="justify" vertical="center" wrapText="1"/>
    </xf>
    <xf numFmtId="167" fontId="5" fillId="0" borderId="4" xfId="0" applyNumberFormat="1" applyFont="1" applyFill="1" applyBorder="1" applyAlignment="1" applyProtection="1">
      <alignment horizontal="center" vertical="center"/>
    </xf>
    <xf numFmtId="167" fontId="5" fillId="0" borderId="4" xfId="0" applyNumberFormat="1" applyFont="1" applyFill="1" applyBorder="1" applyAlignment="1" applyProtection="1">
      <alignment horizontal="center" vertical="center"/>
      <protection locked="0"/>
    </xf>
    <xf numFmtId="167" fontId="6" fillId="0" borderId="4" xfId="0" applyNumberFormat="1" applyFont="1" applyFill="1" applyBorder="1" applyAlignment="1" applyProtection="1">
      <alignment horizontal="center" vertical="center"/>
    </xf>
    <xf numFmtId="0" fontId="27" fillId="0" borderId="7" xfId="0" applyFont="1" applyFill="1" applyBorder="1" applyAlignment="1">
      <alignment horizontal="justify" vertical="center"/>
    </xf>
    <xf numFmtId="0" fontId="29" fillId="0" borderId="7" xfId="0" applyFont="1" applyFill="1" applyBorder="1" applyAlignment="1">
      <alignment horizontal="justify" vertical="center"/>
    </xf>
    <xf numFmtId="49" fontId="26" fillId="0" borderId="4" xfId="0" applyNumberFormat="1" applyFont="1" applyFill="1" applyBorder="1" applyAlignment="1">
      <alignment horizontal="justify" vertical="center" wrapText="1"/>
    </xf>
    <xf numFmtId="165" fontId="10" fillId="0" borderId="4" xfId="0" applyNumberFormat="1" applyFont="1" applyFill="1" applyBorder="1" applyAlignment="1" applyProtection="1">
      <alignment horizontal="justify" vertical="center"/>
    </xf>
    <xf numFmtId="4" fontId="10" fillId="0" borderId="4" xfId="0" applyNumberFormat="1" applyFont="1" applyFill="1" applyBorder="1" applyAlignment="1">
      <alignment horizontal="justify" vertical="center" wrapText="1"/>
    </xf>
    <xf numFmtId="171" fontId="6" fillId="0" borderId="4" xfId="0" applyNumberFormat="1" applyFont="1" applyFill="1" applyBorder="1" applyAlignment="1">
      <alignment horizontal="center" vertical="center" wrapText="1"/>
    </xf>
    <xf numFmtId="167" fontId="5" fillId="14" borderId="4" xfId="0" applyNumberFormat="1" applyFont="1" applyFill="1" applyBorder="1" applyAlignment="1" applyProtection="1">
      <alignment horizontal="center" vertical="center"/>
    </xf>
    <xf numFmtId="4" fontId="10" fillId="14" borderId="4" xfId="0" applyNumberFormat="1" applyFont="1" applyFill="1" applyBorder="1" applyAlignment="1">
      <alignment horizontal="justify" vertical="center" wrapText="1"/>
    </xf>
    <xf numFmtId="0" fontId="4" fillId="0" borderId="4" xfId="0" applyFont="1" applyFill="1" applyBorder="1" applyAlignment="1">
      <alignment horizontal="justify" vertical="center" wrapText="1"/>
    </xf>
    <xf numFmtId="4" fontId="7" fillId="0" borderId="4" xfId="0" applyNumberFormat="1" applyFont="1" applyFill="1" applyBorder="1" applyAlignment="1">
      <alignment horizontal="left" vertical="center" wrapText="1"/>
    </xf>
    <xf numFmtId="0" fontId="4" fillId="14" borderId="4" xfId="0" applyFont="1" applyFill="1" applyBorder="1" applyAlignment="1">
      <alignment horizontal="justify" vertical="center" wrapText="1"/>
    </xf>
    <xf numFmtId="165" fontId="5" fillId="0" borderId="4" xfId="0" applyNumberFormat="1" applyFont="1" applyFill="1" applyBorder="1" applyAlignment="1" applyProtection="1">
      <alignment horizontal="center" vertical="center"/>
    </xf>
    <xf numFmtId="2" fontId="6" fillId="0" borderId="4" xfId="0" applyNumberFormat="1" applyFont="1" applyFill="1" applyBorder="1" applyAlignment="1">
      <alignment horizontal="center" wrapText="1"/>
    </xf>
    <xf numFmtId="4" fontId="6" fillId="14" borderId="4" xfId="0" applyNumberFormat="1" applyFont="1" applyFill="1" applyBorder="1" applyAlignment="1">
      <alignment horizontal="justify" vertical="center" wrapText="1"/>
    </xf>
    <xf numFmtId="0" fontId="6" fillId="0" borderId="4" xfId="0" applyFont="1" applyFill="1" applyBorder="1" applyAlignment="1">
      <alignment horizontal="center" vertical="center" wrapText="1"/>
    </xf>
    <xf numFmtId="0" fontId="5" fillId="14" borderId="4" xfId="0" applyNumberFormat="1" applyFont="1" applyFill="1" applyBorder="1" applyAlignment="1" applyProtection="1">
      <alignment horizontal="left" vertical="center" wrapText="1"/>
    </xf>
    <xf numFmtId="167" fontId="6" fillId="0" borderId="4" xfId="0" applyNumberFormat="1" applyFont="1" applyFill="1" applyBorder="1" applyAlignment="1" applyProtection="1">
      <alignment horizontal="right" vertical="center"/>
    </xf>
    <xf numFmtId="167" fontId="30" fillId="0" borderId="4" xfId="0" applyNumberFormat="1" applyFont="1" applyFill="1" applyBorder="1" applyAlignment="1">
      <alignment horizontal="center" vertical="center" wrapText="1"/>
    </xf>
    <xf numFmtId="167" fontId="30" fillId="0" borderId="4" xfId="0" applyNumberFormat="1" applyFont="1" applyFill="1" applyBorder="1" applyAlignment="1" applyProtection="1">
      <alignment horizontal="center" vertical="center" wrapText="1"/>
    </xf>
    <xf numFmtId="167" fontId="5" fillId="0" borderId="13" xfId="0" applyNumberFormat="1" applyFont="1" applyFill="1" applyBorder="1" applyAlignment="1">
      <alignment horizontal="center" vertical="center" wrapText="1"/>
    </xf>
    <xf numFmtId="167" fontId="6" fillId="0" borderId="13" xfId="0" applyNumberFormat="1" applyFont="1" applyFill="1" applyBorder="1" applyAlignment="1">
      <alignment horizontal="center" vertical="center" wrapText="1"/>
    </xf>
    <xf numFmtId="167" fontId="6" fillId="14" borderId="4" xfId="0" applyNumberFormat="1" applyFont="1" applyFill="1" applyBorder="1" applyAlignment="1" applyProtection="1">
      <alignment horizontal="center" vertical="center" wrapText="1"/>
    </xf>
    <xf numFmtId="4" fontId="26" fillId="14" borderId="4" xfId="0" applyNumberFormat="1" applyFont="1" applyFill="1" applyBorder="1" applyAlignment="1" applyProtection="1">
      <alignment horizontal="justify" vertical="center" wrapText="1"/>
    </xf>
    <xf numFmtId="4" fontId="26" fillId="14" borderId="4" xfId="0" applyNumberFormat="1" applyFont="1" applyFill="1" applyBorder="1" applyAlignment="1">
      <alignment horizontal="justify" vertical="center" wrapText="1"/>
    </xf>
    <xf numFmtId="167" fontId="5" fillId="0" borderId="16" xfId="0" applyNumberFormat="1" applyFont="1" applyFill="1" applyBorder="1" applyAlignment="1">
      <alignment horizontal="center" vertical="center" wrapText="1"/>
    </xf>
    <xf numFmtId="167" fontId="26" fillId="0" borderId="17" xfId="0" applyNumberFormat="1" applyFont="1" applyFill="1" applyBorder="1" applyAlignment="1">
      <alignment horizontal="justify" vertical="center" wrapText="1"/>
    </xf>
    <xf numFmtId="4" fontId="26" fillId="0" borderId="16" xfId="0" applyNumberFormat="1" applyFont="1" applyFill="1" applyBorder="1" applyAlignment="1">
      <alignment horizontal="justify" vertical="center" wrapText="1"/>
    </xf>
    <xf numFmtId="4" fontId="26" fillId="0" borderId="17" xfId="0" applyNumberFormat="1" applyFont="1" applyFill="1" applyBorder="1" applyAlignment="1">
      <alignment horizontal="justify" vertical="center" wrapText="1"/>
    </xf>
    <xf numFmtId="49" fontId="5" fillId="16" borderId="16" xfId="0" applyNumberFormat="1" applyFont="1" applyFill="1" applyBorder="1" applyAlignment="1" applyProtection="1">
      <alignment horizontal="left" vertical="center"/>
      <protection locked="0"/>
    </xf>
    <xf numFmtId="165" fontId="5" fillId="16" borderId="13" xfId="0" applyNumberFormat="1" applyFont="1" applyFill="1" applyBorder="1" applyAlignment="1" applyProtection="1">
      <alignment horizontal="right" vertical="center"/>
    </xf>
    <xf numFmtId="165" fontId="5" fillId="16" borderId="16" xfId="0" applyNumberFormat="1" applyFont="1" applyFill="1" applyBorder="1" applyAlignment="1" applyProtection="1">
      <alignment horizontal="right" vertical="center"/>
    </xf>
    <xf numFmtId="167" fontId="6" fillId="0" borderId="16" xfId="0" applyNumberFormat="1" applyFont="1" applyFill="1" applyBorder="1" applyAlignment="1">
      <alignment horizontal="center" vertical="center" wrapText="1"/>
    </xf>
    <xf numFmtId="167" fontId="5" fillId="0" borderId="16" xfId="0" applyNumberFormat="1" applyFont="1" applyFill="1" applyBorder="1" applyAlignment="1" applyProtection="1">
      <alignment horizontal="center" vertical="center" wrapText="1"/>
    </xf>
    <xf numFmtId="167" fontId="5" fillId="0" borderId="13" xfId="0" applyNumberFormat="1" applyFont="1" applyFill="1" applyBorder="1" applyAlignment="1" applyProtection="1">
      <alignment horizontal="center" vertical="center" wrapText="1"/>
    </xf>
    <xf numFmtId="167" fontId="6" fillId="0" borderId="13" xfId="0" applyNumberFormat="1" applyFont="1" applyFill="1" applyBorder="1" applyAlignment="1" applyProtection="1">
      <alignment horizontal="center" vertical="center" wrapText="1"/>
    </xf>
    <xf numFmtId="167" fontId="26" fillId="0" borderId="17" xfId="0" applyNumberFormat="1" applyFont="1" applyFill="1" applyBorder="1" applyAlignment="1">
      <alignment horizontal="justify" vertical="center"/>
    </xf>
    <xf numFmtId="167" fontId="26" fillId="0" borderId="17" xfId="0" applyNumberFormat="1" applyFont="1" applyFill="1" applyBorder="1" applyAlignment="1">
      <alignment horizontal="justify"/>
    </xf>
    <xf numFmtId="4" fontId="10" fillId="0" borderId="17" xfId="0" applyNumberFormat="1" applyFont="1" applyFill="1" applyBorder="1" applyAlignment="1" applyProtection="1">
      <alignment horizontal="justify" vertical="center" wrapText="1"/>
    </xf>
    <xf numFmtId="4" fontId="26" fillId="0" borderId="21" xfId="0" applyNumberFormat="1" applyFont="1" applyFill="1" applyBorder="1" applyAlignment="1">
      <alignment horizontal="justify" vertical="center" wrapText="1"/>
    </xf>
    <xf numFmtId="167" fontId="5" fillId="14" borderId="16" xfId="0" applyNumberFormat="1" applyFont="1" applyFill="1" applyBorder="1" applyAlignment="1">
      <alignment horizontal="center" vertical="center" wrapText="1"/>
    </xf>
    <xf numFmtId="167" fontId="5" fillId="14" borderId="13" xfId="0" applyNumberFormat="1" applyFont="1" applyFill="1" applyBorder="1" applyAlignment="1">
      <alignment horizontal="center" vertical="center" wrapText="1"/>
    </xf>
    <xf numFmtId="167" fontId="26" fillId="14" borderId="17" xfId="0" applyNumberFormat="1" applyFont="1" applyFill="1" applyBorder="1" applyAlignment="1">
      <alignment horizontal="justify" vertical="center"/>
    </xf>
    <xf numFmtId="4" fontId="26" fillId="14" borderId="17" xfId="0" applyNumberFormat="1" applyFont="1" applyFill="1" applyBorder="1" applyAlignment="1">
      <alignment horizontal="justify" vertical="center" wrapText="1"/>
    </xf>
    <xf numFmtId="49" fontId="5" fillId="16" borderId="10" xfId="0" applyNumberFormat="1" applyFont="1" applyFill="1" applyBorder="1" applyAlignment="1" applyProtection="1">
      <alignment horizontal="left" vertical="center"/>
      <protection locked="0"/>
    </xf>
    <xf numFmtId="4" fontId="26" fillId="0" borderId="4" xfId="0" applyNumberFormat="1" applyFont="1" applyFill="1" applyBorder="1" applyAlignment="1">
      <alignment horizontal="justify" wrapText="1"/>
    </xf>
    <xf numFmtId="4" fontId="5" fillId="16" borderId="6" xfId="0" applyNumberFormat="1" applyFont="1" applyFill="1" applyBorder="1" applyAlignment="1" applyProtection="1">
      <alignment horizontal="left" vertical="center"/>
      <protection locked="0"/>
    </xf>
    <xf numFmtId="165" fontId="6" fillId="0" borderId="4" xfId="0" applyNumberFormat="1" applyFont="1" applyFill="1" applyBorder="1" applyAlignment="1">
      <alignment horizontal="center" wrapText="1"/>
    </xf>
    <xf numFmtId="165" fontId="5" fillId="0" borderId="4" xfId="0" applyNumberFormat="1" applyFont="1" applyFill="1" applyBorder="1" applyAlignment="1">
      <alignment horizontal="center" wrapText="1"/>
    </xf>
    <xf numFmtId="164" fontId="6" fillId="0" borderId="4" xfId="0" applyNumberFormat="1" applyFont="1" applyFill="1" applyBorder="1" applyAlignment="1">
      <alignment horizontal="justify" vertical="center" wrapText="1"/>
    </xf>
    <xf numFmtId="165" fontId="6" fillId="0" borderId="4" xfId="0" applyNumberFormat="1" applyFont="1" applyFill="1" applyBorder="1" applyAlignment="1" applyProtection="1">
      <alignment horizontal="center" vertical="center" wrapText="1"/>
    </xf>
    <xf numFmtId="165" fontId="5" fillId="0" borderId="4" xfId="0" applyNumberFormat="1" applyFont="1" applyFill="1" applyBorder="1" applyAlignment="1" applyProtection="1">
      <alignment horizontal="center" vertical="center" wrapText="1"/>
    </xf>
    <xf numFmtId="165" fontId="5" fillId="0" borderId="4" xfId="0" applyNumberFormat="1" applyFont="1" applyFill="1" applyBorder="1" applyAlignment="1">
      <alignment horizontal="justify" wrapText="1"/>
    </xf>
    <xf numFmtId="165" fontId="6" fillId="0" borderId="4" xfId="0" applyNumberFormat="1" applyFont="1" applyFill="1" applyBorder="1" applyAlignment="1">
      <alignment horizontal="justify" wrapText="1"/>
    </xf>
    <xf numFmtId="172" fontId="5" fillId="0" borderId="4" xfId="0" applyNumberFormat="1" applyFont="1" applyFill="1" applyBorder="1" applyAlignment="1" applyProtection="1">
      <alignment vertical="center" wrapText="1"/>
    </xf>
    <xf numFmtId="172" fontId="5" fillId="0" borderId="4" xfId="1" applyNumberFormat="1" applyFont="1" applyFill="1" applyBorder="1" applyAlignment="1" applyProtection="1">
      <alignment vertical="center" wrapText="1"/>
    </xf>
    <xf numFmtId="172" fontId="5" fillId="0" borderId="4" xfId="0" applyNumberFormat="1" applyFont="1" applyFill="1" applyBorder="1" applyAlignment="1">
      <alignment vertical="center" wrapText="1"/>
    </xf>
    <xf numFmtId="172" fontId="6" fillId="0" borderId="4" xfId="0" applyNumberFormat="1" applyFont="1" applyFill="1" applyBorder="1" applyAlignment="1">
      <alignment vertical="center" wrapText="1"/>
    </xf>
    <xf numFmtId="172" fontId="6" fillId="0" borderId="4" xfId="2" applyNumberFormat="1" applyFont="1" applyFill="1" applyBorder="1" applyAlignment="1">
      <alignment vertical="center" wrapText="1"/>
    </xf>
    <xf numFmtId="172" fontId="6" fillId="0" borderId="4" xfId="1" applyNumberFormat="1" applyFont="1" applyFill="1" applyBorder="1" applyAlignment="1">
      <alignment vertical="center" wrapText="1"/>
    </xf>
    <xf numFmtId="172" fontId="6" fillId="0" borderId="4" xfId="1" applyNumberFormat="1" applyFont="1" applyFill="1" applyBorder="1" applyAlignment="1" applyProtection="1">
      <alignment vertical="center" wrapText="1"/>
    </xf>
    <xf numFmtId="172" fontId="6" fillId="0" borderId="4" xfId="2" applyNumberFormat="1" applyFont="1" applyFill="1" applyBorder="1" applyAlignment="1" applyProtection="1">
      <alignment vertical="center" wrapText="1"/>
    </xf>
    <xf numFmtId="172" fontId="5" fillId="0" borderId="4" xfId="1" applyNumberFormat="1" applyFont="1" applyFill="1" applyBorder="1" applyAlignment="1">
      <alignment vertical="center" wrapText="1"/>
    </xf>
    <xf numFmtId="172" fontId="5" fillId="0" borderId="4" xfId="2" applyNumberFormat="1" applyFont="1" applyFill="1" applyBorder="1" applyAlignment="1" applyProtection="1">
      <alignment vertical="center" wrapText="1"/>
    </xf>
    <xf numFmtId="0" fontId="26" fillId="0" borderId="4" xfId="0" applyFont="1" applyFill="1" applyBorder="1" applyAlignment="1">
      <alignment horizontal="justify" wrapText="1"/>
    </xf>
    <xf numFmtId="0" fontId="29" fillId="0" borderId="0" xfId="0" applyFont="1" applyFill="1" applyAlignment="1">
      <alignment horizontal="justify"/>
    </xf>
    <xf numFmtId="165" fontId="26" fillId="0" borderId="4" xfId="0" applyNumberFormat="1" applyFont="1" applyFill="1" applyBorder="1" applyAlignment="1">
      <alignment horizontal="justify" vertical="center" wrapText="1"/>
    </xf>
    <xf numFmtId="165" fontId="26" fillId="0" borderId="4" xfId="0" applyNumberFormat="1" applyFont="1" applyFill="1" applyBorder="1" applyAlignment="1" applyProtection="1">
      <alignment horizontal="justify" vertical="center" wrapText="1"/>
    </xf>
    <xf numFmtId="172" fontId="5" fillId="14" borderId="4" xfId="1" applyNumberFormat="1" applyFont="1" applyFill="1" applyBorder="1" applyAlignment="1">
      <alignment vertical="center" wrapText="1"/>
    </xf>
    <xf numFmtId="172" fontId="5" fillId="14" borderId="4" xfId="0" applyNumberFormat="1" applyFont="1" applyFill="1" applyBorder="1" applyAlignment="1">
      <alignment vertical="center" wrapText="1"/>
    </xf>
    <xf numFmtId="0" fontId="26" fillId="14" borderId="4" xfId="0" applyFont="1" applyFill="1" applyBorder="1" applyAlignment="1">
      <alignment horizontal="justify" vertical="center" wrapText="1"/>
    </xf>
    <xf numFmtId="49" fontId="5" fillId="16" borderId="4" xfId="0" applyNumberFormat="1" applyFont="1" applyFill="1" applyBorder="1" applyAlignment="1" applyProtection="1">
      <alignment horizontal="center" vertical="center"/>
      <protection locked="0"/>
    </xf>
    <xf numFmtId="0" fontId="6" fillId="16" borderId="4" xfId="0" applyFont="1" applyFill="1" applyBorder="1" applyAlignment="1">
      <alignment horizontal="center" vertical="center" wrapText="1"/>
    </xf>
    <xf numFmtId="165" fontId="5" fillId="0" borderId="4" xfId="0" applyNumberFormat="1" applyFont="1" applyFill="1" applyBorder="1" applyAlignment="1">
      <alignment horizontal="justify" vertical="center" wrapText="1"/>
    </xf>
    <xf numFmtId="165" fontId="6" fillId="0" borderId="4" xfId="0" applyNumberFormat="1" applyFont="1" applyFill="1" applyBorder="1" applyAlignment="1" applyProtection="1">
      <alignment vertical="center" wrapText="1"/>
    </xf>
    <xf numFmtId="165" fontId="5" fillId="14" borderId="4" xfId="0" applyNumberFormat="1" applyFont="1" applyFill="1" applyBorder="1" applyAlignment="1">
      <alignment horizontal="center" vertical="center" wrapText="1"/>
    </xf>
    <xf numFmtId="165" fontId="5" fillId="14" borderId="4" xfId="0" applyNumberFormat="1" applyFont="1" applyFill="1" applyBorder="1" applyAlignment="1" applyProtection="1">
      <alignment horizontal="center" vertical="center" wrapText="1"/>
    </xf>
    <xf numFmtId="165" fontId="7" fillId="0" borderId="4" xfId="0" applyNumberFormat="1" applyFont="1" applyFill="1" applyBorder="1" applyAlignment="1">
      <alignment horizontal="justify" vertical="center" wrapText="1"/>
    </xf>
    <xf numFmtId="170" fontId="6" fillId="0" borderId="4" xfId="0" applyNumberFormat="1" applyFont="1" applyFill="1" applyBorder="1" applyAlignment="1" applyProtection="1">
      <alignment horizontal="justify" vertical="center" wrapText="1"/>
    </xf>
    <xf numFmtId="0" fontId="7" fillId="14" borderId="4" xfId="0" applyFont="1" applyFill="1" applyBorder="1" applyAlignment="1">
      <alignment horizontal="justify" vertical="center" wrapText="1"/>
    </xf>
    <xf numFmtId="0" fontId="10" fillId="14" borderId="4" xfId="0" applyFont="1" applyFill="1" applyBorder="1" applyAlignment="1">
      <alignment horizontal="justify" vertical="center" wrapText="1"/>
    </xf>
    <xf numFmtId="165" fontId="6" fillId="0" borderId="4" xfId="0" applyNumberFormat="1" applyFont="1" applyFill="1" applyBorder="1" applyAlignment="1" applyProtection="1">
      <alignment horizontal="center" vertical="center"/>
    </xf>
    <xf numFmtId="165" fontId="6" fillId="0" borderId="4" xfId="0" applyNumberFormat="1" applyFont="1" applyFill="1" applyBorder="1" applyAlignment="1" applyProtection="1">
      <alignment horizontal="center" vertical="center" wrapText="1"/>
      <protection locked="0"/>
    </xf>
    <xf numFmtId="165" fontId="5" fillId="14" borderId="4" xfId="0" applyNumberFormat="1" applyFont="1" applyFill="1" applyBorder="1" applyAlignment="1" applyProtection="1">
      <alignment horizontal="center" vertical="center" wrapText="1"/>
      <protection locked="0"/>
    </xf>
    <xf numFmtId="165" fontId="5" fillId="14" borderId="4" xfId="0" applyNumberFormat="1" applyFont="1" applyFill="1" applyBorder="1" applyAlignment="1" applyProtection="1">
      <alignment horizontal="center" vertical="center"/>
    </xf>
    <xf numFmtId="2" fontId="6" fillId="0" borderId="4" xfId="0" applyNumberFormat="1" applyFont="1" applyFill="1" applyBorder="1" applyAlignment="1">
      <alignment horizontal="left" wrapText="1"/>
    </xf>
    <xf numFmtId="2" fontId="6" fillId="14" borderId="4" xfId="0" applyNumberFormat="1" applyFont="1" applyFill="1" applyBorder="1" applyAlignment="1">
      <alignment horizontal="center" vertical="center" wrapText="1"/>
    </xf>
    <xf numFmtId="2" fontId="6" fillId="14" borderId="4" xfId="0" applyNumberFormat="1" applyFont="1" applyFill="1" applyBorder="1" applyAlignment="1">
      <alignment horizontal="center" wrapText="1"/>
    </xf>
    <xf numFmtId="2" fontId="5" fillId="0" borderId="4" xfId="0" applyNumberFormat="1" applyFont="1" applyFill="1" applyBorder="1" applyAlignment="1">
      <alignment horizontal="left" vertical="center" wrapText="1"/>
    </xf>
    <xf numFmtId="2" fontId="7" fillId="0" borderId="4" xfId="0" applyNumberFormat="1" applyFont="1" applyFill="1" applyBorder="1" applyAlignment="1">
      <alignment horizontal="left" vertical="center" wrapText="1"/>
    </xf>
    <xf numFmtId="2" fontId="6" fillId="0" borderId="4" xfId="0" applyNumberFormat="1" applyFont="1" applyFill="1" applyBorder="1" applyAlignment="1">
      <alignment horizontal="left" vertical="center" wrapText="1"/>
    </xf>
    <xf numFmtId="2" fontId="26" fillId="0" borderId="4" xfId="0" applyNumberFormat="1" applyFont="1" applyFill="1" applyBorder="1" applyAlignment="1">
      <alignment horizontal="justify" vertical="center" wrapText="1"/>
    </xf>
    <xf numFmtId="4" fontId="26" fillId="0" borderId="7" xfId="0" applyNumberFormat="1" applyFont="1" applyFill="1" applyBorder="1" applyAlignment="1">
      <alignment horizontal="justify" vertical="center" wrapText="1"/>
    </xf>
    <xf numFmtId="173" fontId="5" fillId="0" borderId="4" xfId="0" applyNumberFormat="1" applyFont="1" applyFill="1" applyBorder="1" applyAlignment="1" applyProtection="1">
      <alignment horizontal="center" vertical="center" wrapText="1"/>
    </xf>
    <xf numFmtId="173" fontId="5" fillId="0" borderId="4" xfId="0" applyNumberFormat="1" applyFont="1" applyFill="1" applyBorder="1" applyAlignment="1">
      <alignment horizontal="center" vertical="center" wrapText="1"/>
    </xf>
    <xf numFmtId="173" fontId="6" fillId="0" borderId="4" xfId="0" applyNumberFormat="1" applyFont="1" applyFill="1" applyBorder="1" applyAlignment="1">
      <alignment horizontal="center" vertical="center" wrapText="1"/>
    </xf>
    <xf numFmtId="173" fontId="6" fillId="0" borderId="4" xfId="0" applyNumberFormat="1" applyFont="1" applyFill="1" applyBorder="1" applyAlignment="1" applyProtection="1">
      <alignment horizontal="center" vertical="center" wrapText="1"/>
    </xf>
    <xf numFmtId="173" fontId="5" fillId="14" borderId="4" xfId="0" applyNumberFormat="1" applyFont="1" applyFill="1" applyBorder="1" applyAlignment="1" applyProtection="1">
      <alignment horizontal="center" vertical="center" wrapText="1"/>
    </xf>
    <xf numFmtId="173" fontId="5" fillId="14" borderId="4" xfId="0" applyNumberFormat="1" applyFont="1" applyFill="1" applyBorder="1" applyAlignment="1">
      <alignment horizontal="center" vertical="center" wrapText="1"/>
    </xf>
    <xf numFmtId="167" fontId="6" fillId="0" borderId="7" xfId="0" applyNumberFormat="1" applyFont="1" applyFill="1" applyBorder="1" applyAlignment="1">
      <alignment horizontal="center" vertical="center" wrapText="1"/>
    </xf>
    <xf numFmtId="167" fontId="5" fillId="0" borderId="7" xfId="0" applyNumberFormat="1" applyFont="1" applyFill="1" applyBorder="1" applyAlignment="1">
      <alignment horizontal="center" vertical="center" wrapText="1"/>
    </xf>
    <xf numFmtId="0" fontId="7" fillId="14" borderId="5" xfId="0" applyFont="1" applyFill="1" applyBorder="1" applyAlignment="1">
      <alignment horizontal="justify" vertical="center" wrapText="1"/>
    </xf>
    <xf numFmtId="0" fontId="8" fillId="14" borderId="5" xfId="0" applyFont="1" applyFill="1" applyBorder="1" applyAlignment="1">
      <alignment horizontal="justify" vertical="center" wrapText="1"/>
    </xf>
    <xf numFmtId="167" fontId="6" fillId="14" borderId="5" xfId="0" applyNumberFormat="1" applyFont="1" applyFill="1" applyBorder="1" applyAlignment="1">
      <alignment horizontal="center" vertical="center" wrapText="1"/>
    </xf>
    <xf numFmtId="167" fontId="6" fillId="14" borderId="5" xfId="0" applyNumberFormat="1" applyFont="1" applyFill="1" applyBorder="1" applyAlignment="1" applyProtection="1">
      <alignment horizontal="center" vertical="center" wrapText="1"/>
    </xf>
    <xf numFmtId="167" fontId="6" fillId="0" borderId="5" xfId="0" applyNumberFormat="1" applyFont="1" applyFill="1" applyBorder="1" applyAlignment="1" applyProtection="1">
      <alignment horizontal="center" vertical="center" wrapText="1"/>
    </xf>
    <xf numFmtId="167" fontId="5" fillId="14" borderId="5" xfId="0" applyNumberFormat="1" applyFont="1" applyFill="1" applyBorder="1" applyAlignment="1">
      <alignment horizontal="center" vertical="center" wrapText="1"/>
    </xf>
    <xf numFmtId="167" fontId="10" fillId="12" borderId="5" xfId="0" applyNumberFormat="1" applyFont="1" applyFill="1" applyBorder="1" applyAlignment="1">
      <alignment horizontal="center" vertical="center" wrapText="1"/>
    </xf>
    <xf numFmtId="167" fontId="6" fillId="13" borderId="5" xfId="0" applyNumberFormat="1" applyFont="1" applyFill="1" applyBorder="1" applyAlignment="1">
      <alignment horizontal="center" vertical="center" wrapText="1"/>
    </xf>
    <xf numFmtId="167" fontId="7" fillId="0" borderId="4" xfId="0" applyNumberFormat="1" applyFont="1" applyFill="1" applyBorder="1" applyAlignment="1">
      <alignment horizontal="center" vertical="center" wrapText="1"/>
    </xf>
    <xf numFmtId="167" fontId="6" fillId="0" borderId="4" xfId="2" applyNumberFormat="1" applyFont="1" applyFill="1" applyBorder="1" applyAlignment="1">
      <alignment horizontal="center" vertical="center" wrapText="1"/>
    </xf>
    <xf numFmtId="0" fontId="26" fillId="0" borderId="4" xfId="0" applyFont="1" applyFill="1" applyBorder="1" applyAlignment="1">
      <alignment horizontal="justify" vertical="top" wrapText="1"/>
    </xf>
    <xf numFmtId="0" fontId="26" fillId="0" borderId="5" xfId="0" applyFont="1" applyFill="1" applyBorder="1" applyAlignment="1">
      <alignment horizontal="justify" vertical="center" wrapText="1"/>
    </xf>
    <xf numFmtId="0" fontId="27" fillId="0" borderId="0" xfId="0" applyFont="1" applyAlignment="1">
      <alignment vertical="center"/>
    </xf>
    <xf numFmtId="167" fontId="5" fillId="14" borderId="14" xfId="0" applyNumberFormat="1" applyFont="1" applyFill="1" applyBorder="1" applyAlignment="1">
      <alignment horizontal="center" vertical="center" wrapText="1"/>
    </xf>
    <xf numFmtId="167" fontId="5" fillId="0" borderId="5" xfId="0" applyNumberFormat="1" applyFont="1" applyFill="1" applyBorder="1" applyAlignment="1">
      <alignment horizontal="center" vertical="center" wrapText="1"/>
    </xf>
    <xf numFmtId="0" fontId="4" fillId="0" borderId="5" xfId="0" applyFont="1" applyFill="1" applyBorder="1" applyAlignment="1">
      <alignment horizontal="justify" vertical="center" wrapText="1"/>
    </xf>
    <xf numFmtId="167" fontId="6" fillId="0" borderId="24" xfId="0" applyNumberFormat="1" applyFont="1" applyFill="1" applyBorder="1" applyAlignment="1">
      <alignment horizontal="center" vertical="center" wrapText="1"/>
    </xf>
    <xf numFmtId="167" fontId="6" fillId="0" borderId="25" xfId="0" applyNumberFormat="1" applyFont="1" applyFill="1" applyBorder="1" applyAlignment="1" applyProtection="1">
      <alignment horizontal="center" vertical="center" wrapText="1"/>
    </xf>
    <xf numFmtId="167" fontId="5" fillId="0" borderId="26" xfId="0" applyNumberFormat="1" applyFont="1" applyFill="1" applyBorder="1" applyAlignment="1">
      <alignment horizontal="center" vertical="center" wrapText="1"/>
    </xf>
    <xf numFmtId="167" fontId="5" fillId="0" borderId="3" xfId="0" applyNumberFormat="1" applyFont="1" applyFill="1" applyBorder="1" applyAlignment="1">
      <alignment horizontal="center" vertical="center" wrapText="1"/>
    </xf>
    <xf numFmtId="4" fontId="26" fillId="0" borderId="18" xfId="0" applyNumberFormat="1" applyFont="1" applyFill="1" applyBorder="1" applyAlignment="1">
      <alignment horizontal="justify" vertical="center" wrapText="1"/>
    </xf>
    <xf numFmtId="0" fontId="5" fillId="0" borderId="7" xfId="0" applyFont="1" applyFill="1" applyBorder="1" applyAlignment="1">
      <alignment horizontal="center" vertical="center" wrapText="1"/>
    </xf>
    <xf numFmtId="166" fontId="6" fillId="0" borderId="7" xfId="0" applyNumberFormat="1" applyFont="1" applyFill="1" applyBorder="1" applyAlignment="1">
      <alignment horizontal="center" vertical="center" wrapText="1"/>
    </xf>
    <xf numFmtId="0" fontId="5" fillId="14" borderId="7" xfId="0" applyFont="1" applyFill="1" applyBorder="1" applyAlignment="1" applyProtection="1">
      <alignment horizontal="justify" vertical="center" wrapText="1"/>
    </xf>
    <xf numFmtId="0" fontId="5" fillId="0" borderId="7" xfId="0" applyFont="1" applyFill="1" applyBorder="1" applyAlignment="1">
      <alignment horizontal="justify" vertical="center" wrapText="1"/>
    </xf>
    <xf numFmtId="0" fontId="6" fillId="0" borderId="7" xfId="0" applyFont="1" applyFill="1" applyBorder="1" applyAlignment="1">
      <alignment horizontal="justify" vertical="center" wrapText="1"/>
    </xf>
    <xf numFmtId="0" fontId="5" fillId="0" borderId="7" xfId="0" applyFont="1" applyFill="1" applyBorder="1" applyAlignment="1">
      <alignment horizontal="justify" wrapText="1"/>
    </xf>
    <xf numFmtId="0" fontId="6" fillId="0" borderId="7" xfId="0" applyFont="1" applyFill="1" applyBorder="1" applyAlignment="1" applyProtection="1">
      <alignment horizontal="justify" vertical="center" wrapText="1"/>
    </xf>
    <xf numFmtId="49" fontId="6" fillId="0" borderId="7" xfId="0" applyNumberFormat="1" applyFont="1" applyFill="1" applyBorder="1" applyAlignment="1">
      <alignment horizontal="justify" vertical="center" wrapText="1"/>
    </xf>
    <xf numFmtId="0" fontId="5" fillId="14" borderId="7" xfId="0" applyFont="1" applyFill="1" applyBorder="1" applyAlignment="1">
      <alignment horizontal="justify" vertical="center" wrapText="1"/>
    </xf>
    <xf numFmtId="0" fontId="6" fillId="0" borderId="7" xfId="0" applyFont="1" applyFill="1" applyBorder="1" applyAlignment="1">
      <alignment horizontal="justify" wrapText="1"/>
    </xf>
    <xf numFmtId="49" fontId="5" fillId="15" borderId="7" xfId="0" applyNumberFormat="1" applyFont="1" applyFill="1" applyBorder="1" applyAlignment="1" applyProtection="1">
      <alignment horizontal="left" vertical="center"/>
      <protection locked="0"/>
    </xf>
    <xf numFmtId="0" fontId="5" fillId="14" borderId="7" xfId="0" applyFont="1" applyFill="1" applyBorder="1" applyAlignment="1" applyProtection="1">
      <alignment horizontal="justify" wrapText="1"/>
    </xf>
    <xf numFmtId="0" fontId="5" fillId="14" borderId="7" xfId="0" applyFont="1" applyFill="1" applyBorder="1" applyAlignment="1">
      <alignment horizontal="justify" wrapText="1"/>
    </xf>
    <xf numFmtId="4" fontId="5" fillId="0" borderId="7" xfId="0" applyNumberFormat="1" applyFont="1" applyFill="1" applyBorder="1" applyAlignment="1">
      <alignment horizontal="justify" vertical="center" wrapText="1"/>
    </xf>
    <xf numFmtId="4" fontId="6" fillId="0" borderId="7" xfId="0" applyNumberFormat="1" applyFont="1" applyFill="1" applyBorder="1" applyAlignment="1">
      <alignment horizontal="justify" vertical="center"/>
    </xf>
    <xf numFmtId="4" fontId="6" fillId="0" borderId="12" xfId="0" applyNumberFormat="1" applyFont="1" applyFill="1" applyBorder="1" applyAlignment="1">
      <alignment horizontal="justify" vertical="center" wrapText="1"/>
    </xf>
    <xf numFmtId="4" fontId="5" fillId="14" borderId="12" xfId="0" applyNumberFormat="1" applyFont="1" applyFill="1" applyBorder="1" applyAlignment="1">
      <alignment horizontal="justify" vertical="center" wrapText="1"/>
    </xf>
    <xf numFmtId="4" fontId="6" fillId="0" borderId="7" xfId="0" applyNumberFormat="1" applyFont="1" applyFill="1" applyBorder="1" applyAlignment="1">
      <alignment horizontal="justify" vertical="center" wrapText="1"/>
    </xf>
    <xf numFmtId="4" fontId="5" fillId="0" borderId="12" xfId="0" applyNumberFormat="1" applyFont="1" applyFill="1" applyBorder="1" applyAlignment="1">
      <alignment horizontal="justify" vertical="center" wrapText="1"/>
    </xf>
    <xf numFmtId="4" fontId="5" fillId="14" borderId="7" xfId="0" applyNumberFormat="1" applyFont="1" applyFill="1" applyBorder="1" applyAlignment="1">
      <alignment horizontal="justify" vertical="center" wrapText="1"/>
    </xf>
    <xf numFmtId="4" fontId="6" fillId="0" borderId="20" xfId="0" applyNumberFormat="1" applyFont="1" applyFill="1" applyBorder="1" applyAlignment="1">
      <alignment horizontal="justify" vertical="center" wrapText="1"/>
    </xf>
    <xf numFmtId="4" fontId="6" fillId="0" borderId="27" xfId="0" applyNumberFormat="1" applyFont="1" applyFill="1" applyBorder="1" applyAlignment="1">
      <alignment horizontal="justify" vertical="center" wrapText="1"/>
    </xf>
    <xf numFmtId="49" fontId="5" fillId="16" borderId="7" xfId="0" applyNumberFormat="1" applyFont="1" applyFill="1" applyBorder="1" applyAlignment="1" applyProtection="1">
      <alignment horizontal="left" vertical="center"/>
      <protection locked="0"/>
    </xf>
    <xf numFmtId="49" fontId="5" fillId="16" borderId="8" xfId="0" applyNumberFormat="1" applyFont="1" applyFill="1" applyBorder="1" applyAlignment="1" applyProtection="1">
      <alignment horizontal="left" vertical="center"/>
      <protection locked="0"/>
    </xf>
    <xf numFmtId="0" fontId="5" fillId="0" borderId="8" xfId="3" applyFont="1" applyFill="1" applyBorder="1" applyAlignment="1">
      <alignment horizontal="justify" vertical="center" wrapText="1"/>
    </xf>
    <xf numFmtId="49" fontId="5" fillId="0" borderId="7" xfId="0" applyNumberFormat="1" applyFont="1" applyFill="1" applyBorder="1" applyAlignment="1">
      <alignment horizontal="justify" vertical="center" wrapText="1"/>
    </xf>
    <xf numFmtId="49" fontId="6" fillId="0" borderId="7" xfId="0" applyNumberFormat="1" applyFont="1" applyFill="1" applyBorder="1" applyAlignment="1">
      <alignment horizontal="justify" vertical="center"/>
    </xf>
    <xf numFmtId="0" fontId="5" fillId="0" borderId="7" xfId="0" applyNumberFormat="1" applyFont="1" applyFill="1" applyBorder="1" applyAlignment="1">
      <alignment horizontal="justify" vertical="center" wrapText="1"/>
    </xf>
    <xf numFmtId="4" fontId="5" fillId="14" borderId="7" xfId="0" applyNumberFormat="1" applyFont="1" applyFill="1" applyBorder="1" applyAlignment="1">
      <alignment vertical="center" wrapText="1"/>
    </xf>
    <xf numFmtId="49" fontId="5" fillId="14" borderId="7" xfId="0" applyNumberFormat="1" applyFont="1" applyFill="1" applyBorder="1" applyAlignment="1">
      <alignment horizontal="justify" vertical="center" wrapText="1"/>
    </xf>
    <xf numFmtId="49" fontId="5" fillId="0" borderId="27" xfId="0" applyNumberFormat="1" applyFont="1" applyFill="1" applyBorder="1" applyAlignment="1">
      <alignment horizontal="justify" vertical="center" wrapText="1"/>
    </xf>
    <xf numFmtId="0" fontId="5" fillId="14" borderId="7" xfId="0" applyNumberFormat="1" applyFont="1" applyFill="1" applyBorder="1" applyAlignment="1" applyProtection="1">
      <alignment horizontal="left" vertical="center" wrapText="1"/>
    </xf>
    <xf numFmtId="49" fontId="5" fillId="0" borderId="7" xfId="0" applyNumberFormat="1" applyFont="1" applyFill="1" applyBorder="1" applyAlignment="1" applyProtection="1">
      <alignment horizontal="justify" vertical="center" wrapText="1"/>
      <protection locked="0"/>
    </xf>
    <xf numFmtId="0" fontId="6" fillId="0" borderId="7" xfId="0" applyNumberFormat="1" applyFont="1" applyFill="1" applyBorder="1" applyAlignment="1" applyProtection="1">
      <alignment horizontal="justify" vertical="center" wrapText="1"/>
    </xf>
    <xf numFmtId="16" fontId="6" fillId="0" borderId="7" xfId="0" applyNumberFormat="1" applyFont="1" applyFill="1" applyBorder="1" applyAlignment="1" applyProtection="1">
      <alignment horizontal="justify" vertical="center" wrapText="1"/>
    </xf>
    <xf numFmtId="0" fontId="5" fillId="0" borderId="7" xfId="0" applyFont="1" applyFill="1" applyBorder="1" applyAlignment="1">
      <alignment horizontal="justify" vertical="top" wrapText="1"/>
    </xf>
    <xf numFmtId="49" fontId="5" fillId="16" borderId="28" xfId="0" applyNumberFormat="1" applyFont="1" applyFill="1" applyBorder="1" applyAlignment="1" applyProtection="1">
      <alignment horizontal="left" vertical="center"/>
      <protection locked="0"/>
    </xf>
    <xf numFmtId="0" fontId="5" fillId="14" borderId="28" xfId="0" applyFont="1" applyFill="1" applyBorder="1" applyAlignment="1">
      <alignment horizontal="justify" vertical="center" wrapText="1"/>
    </xf>
    <xf numFmtId="0" fontId="5" fillId="0" borderId="28" xfId="0" applyFont="1" applyFill="1" applyBorder="1" applyAlignment="1">
      <alignment horizontal="justify" vertical="center" wrapText="1"/>
    </xf>
    <xf numFmtId="0" fontId="6" fillId="0" borderId="28" xfId="0" applyFont="1" applyFill="1" applyBorder="1" applyAlignment="1">
      <alignment horizontal="justify" vertical="center" wrapText="1"/>
    </xf>
    <xf numFmtId="0" fontId="6" fillId="0" borderId="28" xfId="0" applyNumberFormat="1" applyFont="1" applyFill="1" applyBorder="1" applyAlignment="1">
      <alignment horizontal="justify" vertical="center" wrapText="1"/>
    </xf>
    <xf numFmtId="0" fontId="5" fillId="0" borderId="28" xfId="0" applyFont="1" applyFill="1" applyBorder="1" applyAlignment="1" applyProtection="1">
      <alignment horizontal="justify" vertical="center" wrapText="1"/>
    </xf>
    <xf numFmtId="0" fontId="6" fillId="0" borderId="29" xfId="0" applyFont="1" applyFill="1" applyBorder="1" applyAlignment="1">
      <alignment horizontal="justify" wrapText="1"/>
    </xf>
    <xf numFmtId="0" fontId="5" fillId="0" borderId="30" xfId="0" applyFont="1" applyFill="1" applyBorder="1" applyAlignment="1">
      <alignment horizontal="justify" vertical="center" wrapText="1"/>
    </xf>
    <xf numFmtId="0" fontId="6" fillId="0" borderId="28" xfId="0" applyFont="1" applyFill="1" applyBorder="1" applyAlignment="1">
      <alignment horizontal="justify" wrapText="1"/>
    </xf>
    <xf numFmtId="0" fontId="7" fillId="0" borderId="28" xfId="0" applyFont="1" applyFill="1" applyBorder="1" applyAlignment="1">
      <alignment horizontal="justify" vertical="center" wrapText="1"/>
    </xf>
    <xf numFmtId="49" fontId="5" fillId="16" borderId="1" xfId="0" applyNumberFormat="1" applyFont="1" applyFill="1" applyBorder="1" applyAlignment="1" applyProtection="1">
      <alignment horizontal="left" vertical="center"/>
      <protection locked="0"/>
    </xf>
    <xf numFmtId="4" fontId="6" fillId="0" borderId="7" xfId="0" applyNumberFormat="1" applyFont="1" applyFill="1" applyBorder="1" applyAlignment="1">
      <alignment horizontal="justify" wrapText="1"/>
    </xf>
    <xf numFmtId="4" fontId="5" fillId="16" borderId="8" xfId="0" applyNumberFormat="1" applyFont="1" applyFill="1" applyBorder="1" applyAlignment="1" applyProtection="1">
      <alignment horizontal="left" vertical="center"/>
      <protection locked="0"/>
    </xf>
    <xf numFmtId="0" fontId="6" fillId="0" borderId="7" xfId="0" applyFont="1" applyFill="1" applyBorder="1" applyAlignment="1">
      <alignment horizontal="justify" vertical="top" wrapText="1"/>
    </xf>
    <xf numFmtId="0" fontId="5" fillId="0" borderId="7" xfId="0" applyFont="1" applyFill="1" applyBorder="1" applyAlignment="1" applyProtection="1">
      <alignment horizontal="justify" vertical="center" wrapText="1"/>
    </xf>
    <xf numFmtId="0" fontId="6" fillId="0" borderId="7" xfId="0" applyFont="1" applyFill="1" applyBorder="1" applyAlignment="1" applyProtection="1">
      <alignment horizontal="justify" wrapText="1"/>
    </xf>
    <xf numFmtId="0" fontId="5" fillId="14" borderId="7" xfId="0" applyFont="1" applyFill="1" applyBorder="1" applyAlignment="1" applyProtection="1">
      <alignment horizontal="justify" vertical="center" wrapText="1"/>
      <protection locked="0"/>
    </xf>
    <xf numFmtId="4" fontId="6" fillId="0" borderId="7" xfId="0" applyNumberFormat="1" applyFont="1" applyFill="1" applyBorder="1" applyAlignment="1" applyProtection="1">
      <alignment horizontal="justify" vertical="center" wrapText="1"/>
    </xf>
    <xf numFmtId="0" fontId="5" fillId="14" borderId="8" xfId="0" applyFont="1" applyFill="1" applyBorder="1" applyAlignment="1" applyProtection="1">
      <alignment horizontal="justify" vertical="center" wrapText="1"/>
    </xf>
    <xf numFmtId="2" fontId="6" fillId="0" borderId="7" xfId="0" applyNumberFormat="1" applyFont="1" applyFill="1" applyBorder="1" applyAlignment="1">
      <alignment horizontal="justify" vertical="center" wrapText="1"/>
    </xf>
    <xf numFmtId="2" fontId="5" fillId="0" borderId="7" xfId="0" applyNumberFormat="1" applyFont="1" applyFill="1" applyBorder="1" applyAlignment="1">
      <alignment horizontal="justify" vertical="center" wrapText="1"/>
    </xf>
    <xf numFmtId="2" fontId="5" fillId="14" borderId="7" xfId="0" applyNumberFormat="1" applyFont="1" applyFill="1" applyBorder="1" applyAlignment="1">
      <alignment horizontal="justify" vertical="center" wrapText="1"/>
    </xf>
    <xf numFmtId="0" fontId="5" fillId="14" borderId="27" xfId="0" applyFont="1" applyFill="1" applyBorder="1" applyAlignment="1">
      <alignment horizontal="justify" vertical="center" wrapText="1"/>
    </xf>
    <xf numFmtId="0" fontId="5" fillId="0" borderId="27" xfId="0" applyFont="1" applyFill="1" applyBorder="1" applyAlignment="1">
      <alignment horizontal="justify" vertical="center" wrapText="1"/>
    </xf>
    <xf numFmtId="0" fontId="6" fillId="0" borderId="27" xfId="0" applyFont="1" applyFill="1" applyBorder="1" applyAlignment="1">
      <alignment horizontal="justify" vertical="center" wrapText="1"/>
    </xf>
    <xf numFmtId="0" fontId="8" fillId="12" borderId="27" xfId="0" applyFont="1" applyFill="1" applyBorder="1" applyAlignment="1">
      <alignment horizontal="justify" vertical="center" wrapText="1"/>
    </xf>
    <xf numFmtId="0" fontId="31" fillId="0" borderId="4" xfId="0" applyFont="1" applyBorder="1" applyAlignment="1">
      <alignment horizontal="center" vertical="center" wrapText="1"/>
    </xf>
    <xf numFmtId="0" fontId="31" fillId="0" borderId="0" xfId="0" applyFont="1"/>
    <xf numFmtId="0" fontId="32" fillId="0" borderId="4" xfId="0" applyFont="1" applyBorder="1" applyAlignment="1">
      <alignment horizontal="center" vertical="center" wrapText="1"/>
    </xf>
    <xf numFmtId="4" fontId="7" fillId="0" borderId="4" xfId="0" applyNumberFormat="1" applyFont="1" applyFill="1" applyBorder="1" applyAlignment="1">
      <alignment horizontal="justify" vertical="top" wrapText="1"/>
    </xf>
    <xf numFmtId="4" fontId="26" fillId="0" borderId="3" xfId="0" applyNumberFormat="1" applyFont="1" applyFill="1" applyBorder="1" applyAlignment="1">
      <alignment horizontal="justify" vertical="center" wrapText="1"/>
    </xf>
    <xf numFmtId="4" fontId="26" fillId="0" borderId="6" xfId="0" applyNumberFormat="1" applyFont="1" applyFill="1" applyBorder="1" applyAlignment="1">
      <alignment horizontal="justify" vertical="center" wrapText="1"/>
    </xf>
    <xf numFmtId="49" fontId="11" fillId="3" borderId="6" xfId="0" applyNumberFormat="1" applyFont="1" applyFill="1" applyBorder="1" applyAlignment="1" applyProtection="1">
      <alignment horizontal="left" vertical="center" wrapText="1"/>
      <protection locked="0"/>
    </xf>
    <xf numFmtId="49" fontId="11" fillId="3" borderId="8" xfId="0" applyNumberFormat="1" applyFont="1" applyFill="1" applyBorder="1" applyAlignment="1" applyProtection="1">
      <alignment horizontal="left" vertical="center" wrapText="1"/>
      <protection locked="0"/>
    </xf>
    <xf numFmtId="49" fontId="11" fillId="3" borderId="7" xfId="0" applyNumberFormat="1" applyFont="1" applyFill="1" applyBorder="1" applyAlignment="1" applyProtection="1">
      <alignment horizontal="left" vertical="center" wrapText="1"/>
      <protection locked="0"/>
    </xf>
    <xf numFmtId="49" fontId="5" fillId="3" borderId="6" xfId="0" applyNumberFormat="1" applyFont="1" applyFill="1" applyBorder="1" applyAlignment="1" applyProtection="1">
      <alignment horizontal="left" vertical="center" wrapText="1"/>
      <protection locked="0"/>
    </xf>
    <xf numFmtId="49" fontId="5" fillId="3" borderId="8" xfId="0" applyNumberFormat="1" applyFont="1" applyFill="1" applyBorder="1" applyAlignment="1" applyProtection="1">
      <alignment horizontal="left" vertical="center" wrapText="1"/>
      <protection locked="0"/>
    </xf>
    <xf numFmtId="49" fontId="5" fillId="3" borderId="7" xfId="0" applyNumberFormat="1" applyFont="1" applyFill="1" applyBorder="1" applyAlignment="1" applyProtection="1">
      <alignment horizontal="left" vertical="center" wrapText="1"/>
      <protection locked="0"/>
    </xf>
    <xf numFmtId="165" fontId="5" fillId="0" borderId="6" xfId="0" applyNumberFormat="1" applyFont="1" applyFill="1" applyBorder="1" applyAlignment="1">
      <alignment horizontal="center" vertical="center" wrapText="1"/>
    </xf>
    <xf numFmtId="165" fontId="5" fillId="0" borderId="7" xfId="0" applyNumberFormat="1" applyFont="1" applyFill="1" applyBorder="1" applyAlignment="1">
      <alignment horizontal="center" vertical="center" wrapText="1"/>
    </xf>
    <xf numFmtId="165" fontId="5" fillId="2" borderId="6" xfId="0" applyNumberFormat="1" applyFont="1" applyFill="1" applyBorder="1" applyAlignment="1">
      <alignment horizontal="center" vertical="center" wrapText="1"/>
    </xf>
    <xf numFmtId="165" fontId="5" fillId="2" borderId="7" xfId="0" applyNumberFormat="1" applyFont="1" applyFill="1" applyBorder="1" applyAlignment="1">
      <alignment horizontal="center" vertical="center" wrapText="1"/>
    </xf>
    <xf numFmtId="165" fontId="5" fillId="0" borderId="4" xfId="0" applyNumberFormat="1" applyFont="1" applyFill="1" applyBorder="1" applyAlignment="1">
      <alignment horizontal="center" vertical="center" wrapText="1"/>
    </xf>
    <xf numFmtId="0" fontId="11" fillId="3" borderId="8"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11" fillId="3" borderId="7" xfId="0" applyFont="1" applyFill="1" applyBorder="1" applyAlignment="1">
      <alignment horizontal="left" vertical="center" wrapText="1"/>
    </xf>
    <xf numFmtId="4" fontId="21" fillId="4" borderId="5" xfId="0" applyNumberFormat="1" applyFont="1" applyFill="1" applyBorder="1" applyAlignment="1" applyProtection="1">
      <alignment horizontal="justify" vertical="center" wrapText="1"/>
    </xf>
    <xf numFmtId="4" fontId="21" fillId="4" borderId="2" xfId="0" applyNumberFormat="1" applyFont="1" applyFill="1" applyBorder="1" applyAlignment="1" applyProtection="1">
      <alignment horizontal="justify" vertical="center" wrapText="1"/>
    </xf>
    <xf numFmtId="4" fontId="21" fillId="4" borderId="3" xfId="0" applyNumberFormat="1" applyFont="1" applyFill="1" applyBorder="1" applyAlignment="1" applyProtection="1">
      <alignment horizontal="justify" vertical="center" wrapText="1"/>
    </xf>
    <xf numFmtId="4" fontId="11" fillId="3" borderId="6" xfId="0" applyNumberFormat="1" applyFont="1" applyFill="1" applyBorder="1" applyAlignment="1">
      <alignment horizontal="left" vertical="center" wrapText="1"/>
    </xf>
    <xf numFmtId="4" fontId="11" fillId="3" borderId="8" xfId="0" applyNumberFormat="1" applyFont="1" applyFill="1" applyBorder="1" applyAlignment="1">
      <alignment horizontal="left" vertical="center" wrapText="1"/>
    </xf>
    <xf numFmtId="4" fontId="11" fillId="3" borderId="7" xfId="0" applyNumberFormat="1" applyFont="1" applyFill="1" applyBorder="1" applyAlignment="1">
      <alignment horizontal="left" vertical="center" wrapText="1"/>
    </xf>
    <xf numFmtId="0" fontId="18" fillId="4" borderId="5" xfId="0" applyFont="1" applyFill="1" applyBorder="1" applyAlignment="1">
      <alignment horizontal="justify" vertical="center" wrapText="1"/>
    </xf>
    <xf numFmtId="0" fontId="18" fillId="4" borderId="2" xfId="0" applyFont="1" applyFill="1" applyBorder="1" applyAlignment="1">
      <alignment horizontal="justify" vertical="center" wrapText="1"/>
    </xf>
    <xf numFmtId="0" fontId="18" fillId="4" borderId="3" xfId="0" applyFont="1" applyFill="1" applyBorder="1" applyAlignment="1">
      <alignment horizontal="justify" vertical="center" wrapText="1"/>
    </xf>
    <xf numFmtId="4" fontId="12" fillId="0" borderId="5" xfId="0" applyNumberFormat="1" applyFont="1" applyFill="1" applyBorder="1" applyAlignment="1">
      <alignment horizontal="justify" vertical="center" wrapText="1"/>
    </xf>
    <xf numFmtId="4" fontId="12" fillId="0" borderId="2" xfId="0" applyNumberFormat="1" applyFont="1" applyFill="1" applyBorder="1" applyAlignment="1">
      <alignment horizontal="justify" vertical="center" wrapText="1"/>
    </xf>
    <xf numFmtId="4" fontId="12" fillId="0" borderId="3" xfId="0" applyNumberFormat="1" applyFont="1" applyFill="1" applyBorder="1" applyAlignment="1">
      <alignment horizontal="justify" vertical="center" wrapText="1"/>
    </xf>
    <xf numFmtId="4" fontId="17" fillId="4" borderId="5" xfId="0" applyNumberFormat="1" applyFont="1" applyFill="1" applyBorder="1" applyAlignment="1">
      <alignment horizontal="justify" vertical="center" wrapText="1"/>
    </xf>
    <xf numFmtId="4" fontId="17" fillId="4" borderId="2" xfId="0" applyNumberFormat="1" applyFont="1" applyFill="1" applyBorder="1" applyAlignment="1">
      <alignment horizontal="justify" vertical="center" wrapText="1"/>
    </xf>
    <xf numFmtId="4" fontId="17" fillId="4" borderId="3" xfId="0" applyNumberFormat="1" applyFont="1" applyFill="1" applyBorder="1" applyAlignment="1">
      <alignment horizontal="justify" vertical="center" wrapText="1"/>
    </xf>
    <xf numFmtId="4" fontId="17" fillId="4" borderId="21" xfId="0" applyNumberFormat="1" applyFont="1" applyFill="1" applyBorder="1" applyAlignment="1">
      <alignment horizontal="justify" vertical="center" wrapText="1"/>
    </xf>
    <xf numFmtId="4" fontId="17" fillId="4" borderId="22" xfId="0" applyNumberFormat="1" applyFont="1" applyFill="1" applyBorder="1" applyAlignment="1">
      <alignment horizontal="justify" vertical="center" wrapText="1"/>
    </xf>
    <xf numFmtId="4" fontId="17" fillId="4" borderId="18" xfId="0" applyNumberFormat="1" applyFont="1" applyFill="1" applyBorder="1" applyAlignment="1">
      <alignment horizontal="justify" vertical="center" wrapText="1"/>
    </xf>
    <xf numFmtId="0" fontId="31" fillId="0" borderId="5"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49" fontId="5" fillId="16" borderId="8" xfId="0" applyNumberFormat="1" applyFont="1" applyFill="1" applyBorder="1" applyAlignment="1" applyProtection="1">
      <alignment horizontal="left" vertical="center" wrapText="1"/>
      <protection locked="0"/>
    </xf>
    <xf numFmtId="49" fontId="5" fillId="16" borderId="7" xfId="0" applyNumberFormat="1" applyFont="1" applyFill="1" applyBorder="1" applyAlignment="1" applyProtection="1">
      <alignment horizontal="left" vertical="center" wrapText="1"/>
      <protection locked="0"/>
    </xf>
    <xf numFmtId="0" fontId="2" fillId="0" borderId="0" xfId="0" applyFont="1" applyFill="1" applyBorder="1" applyAlignment="1">
      <alignment horizontal="center" vertical="center" wrapText="1"/>
    </xf>
    <xf numFmtId="4" fontId="26" fillId="0" borderId="5" xfId="0" applyNumberFormat="1" applyFont="1" applyFill="1" applyBorder="1" applyAlignment="1">
      <alignment horizontal="justify" vertical="center" wrapText="1"/>
    </xf>
    <xf numFmtId="4" fontId="26" fillId="0" borderId="3" xfId="0" applyNumberFormat="1" applyFont="1" applyFill="1" applyBorder="1" applyAlignment="1">
      <alignment horizontal="justify" vertical="center" wrapText="1"/>
    </xf>
    <xf numFmtId="0" fontId="6" fillId="0" borderId="27" xfId="0" applyFont="1" applyFill="1" applyBorder="1" applyAlignment="1">
      <alignment horizontal="justify" vertical="center" wrapText="1"/>
    </xf>
    <xf numFmtId="0" fontId="6" fillId="0" borderId="12" xfId="0" applyFont="1" applyFill="1" applyBorder="1" applyAlignment="1">
      <alignment horizontal="justify" vertical="center" wrapText="1"/>
    </xf>
    <xf numFmtId="167" fontId="6" fillId="0" borderId="5" xfId="0" applyNumberFormat="1" applyFont="1" applyFill="1" applyBorder="1" applyAlignment="1">
      <alignment horizontal="center" vertical="center" wrapText="1"/>
    </xf>
    <xf numFmtId="167" fontId="6" fillId="0" borderId="3" xfId="0" applyNumberFormat="1" applyFont="1" applyFill="1" applyBorder="1" applyAlignment="1">
      <alignment horizontal="center" vertical="center" wrapText="1"/>
    </xf>
    <xf numFmtId="0" fontId="5" fillId="16" borderId="8" xfId="0" applyFont="1" applyFill="1" applyBorder="1" applyAlignment="1">
      <alignment horizontal="left" vertical="center" wrapText="1"/>
    </xf>
    <xf numFmtId="0" fontId="5" fillId="16" borderId="7" xfId="0" applyFont="1" applyFill="1" applyBorder="1" applyAlignment="1">
      <alignment horizontal="left" vertical="center" wrapText="1"/>
    </xf>
    <xf numFmtId="49" fontId="5" fillId="16" borderId="6" xfId="0" applyNumberFormat="1" applyFont="1" applyFill="1" applyBorder="1" applyAlignment="1" applyProtection="1">
      <alignment horizontal="justify" wrapText="1"/>
      <protection locked="0"/>
    </xf>
    <xf numFmtId="49" fontId="5" fillId="16" borderId="8" xfId="0" applyNumberFormat="1" applyFont="1" applyFill="1" applyBorder="1" applyAlignment="1" applyProtection="1">
      <alignment horizontal="justify" wrapText="1"/>
      <protection locked="0"/>
    </xf>
    <xf numFmtId="49" fontId="5" fillId="16" borderId="7" xfId="0" applyNumberFormat="1" applyFont="1" applyFill="1" applyBorder="1" applyAlignment="1" applyProtection="1">
      <alignment horizontal="justify" wrapText="1"/>
      <protection locked="0"/>
    </xf>
    <xf numFmtId="4" fontId="5" fillId="16" borderId="8" xfId="0" applyNumberFormat="1" applyFont="1" applyFill="1" applyBorder="1" applyAlignment="1">
      <alignment horizontal="left" vertical="center" wrapText="1"/>
    </xf>
    <xf numFmtId="4" fontId="5" fillId="16" borderId="7" xfId="0" applyNumberFormat="1" applyFont="1" applyFill="1" applyBorder="1" applyAlignment="1">
      <alignment horizontal="left" vertical="center" wrapText="1"/>
    </xf>
    <xf numFmtId="49" fontId="5" fillId="16" borderId="6" xfId="0" applyNumberFormat="1" applyFont="1" applyFill="1" applyBorder="1" applyAlignment="1" applyProtection="1">
      <alignment horizontal="left" wrapText="1"/>
      <protection locked="0"/>
    </xf>
    <xf numFmtId="49" fontId="5" fillId="16" borderId="8" xfId="0" applyNumberFormat="1" applyFont="1" applyFill="1" applyBorder="1" applyAlignment="1" applyProtection="1">
      <alignment horizontal="left" wrapText="1"/>
      <protection locked="0"/>
    </xf>
    <xf numFmtId="49" fontId="5" fillId="16" borderId="7" xfId="0" applyNumberFormat="1" applyFont="1" applyFill="1" applyBorder="1" applyAlignment="1" applyProtection="1">
      <alignment horizontal="left" wrapText="1"/>
      <protection locked="0"/>
    </xf>
    <xf numFmtId="4" fontId="26" fillId="0" borderId="5" xfId="0" applyNumberFormat="1" applyFont="1" applyFill="1" applyBorder="1" applyAlignment="1" applyProtection="1">
      <alignment horizontal="justify" vertical="center" wrapText="1"/>
    </xf>
    <xf numFmtId="4" fontId="26" fillId="0" borderId="2" xfId="0" applyNumberFormat="1" applyFont="1" applyFill="1" applyBorder="1" applyAlignment="1" applyProtection="1">
      <alignment horizontal="justify" vertical="center" wrapText="1"/>
    </xf>
    <xf numFmtId="49" fontId="6" fillId="0" borderId="27" xfId="0" applyNumberFormat="1" applyFont="1" applyFill="1" applyBorder="1" applyAlignment="1">
      <alignment horizontal="justify" vertical="center" wrapText="1"/>
    </xf>
    <xf numFmtId="49" fontId="6" fillId="0" borderId="12" xfId="0" applyNumberFormat="1" applyFont="1" applyFill="1" applyBorder="1" applyAlignment="1">
      <alignment horizontal="justify" vertical="center" wrapText="1"/>
    </xf>
    <xf numFmtId="167" fontId="6" fillId="0" borderId="5" xfId="0" applyNumberFormat="1" applyFont="1" applyFill="1" applyBorder="1" applyAlignment="1" applyProtection="1">
      <alignment horizontal="center" vertical="center" wrapText="1"/>
    </xf>
    <xf numFmtId="167" fontId="6" fillId="0" borderId="3" xfId="0" applyNumberFormat="1" applyFont="1" applyFill="1" applyBorder="1" applyAlignment="1" applyProtection="1">
      <alignment horizontal="center" vertical="center" wrapText="1"/>
    </xf>
    <xf numFmtId="0" fontId="26" fillId="0" borderId="4" xfId="0" applyFont="1" applyFill="1" applyBorder="1" applyAlignment="1" applyProtection="1">
      <alignment horizontal="justify" vertical="center" wrapText="1"/>
    </xf>
    <xf numFmtId="4" fontId="26" fillId="0" borderId="4" xfId="0" applyNumberFormat="1" applyFont="1" applyFill="1" applyBorder="1" applyAlignment="1">
      <alignment horizontal="left" vertical="center" wrapText="1"/>
    </xf>
    <xf numFmtId="4" fontId="6" fillId="0" borderId="4" xfId="0" applyNumberFormat="1" applyFont="1" applyFill="1" applyBorder="1" applyAlignment="1" applyProtection="1">
      <alignment horizontal="left" vertical="center" wrapText="1"/>
    </xf>
    <xf numFmtId="2" fontId="26" fillId="0" borderId="4" xfId="0" applyNumberFormat="1" applyFont="1" applyFill="1" applyBorder="1" applyAlignment="1">
      <alignment horizontal="left" vertical="center" wrapText="1"/>
    </xf>
  </cellXfs>
  <cellStyles count="4">
    <cellStyle name="Обычный" xfId="0" builtinId="0"/>
    <cellStyle name="Обычный 2" xfId="3"/>
    <cellStyle name="Процентный" xfId="2" builtinId="5"/>
    <cellStyle name="Финансовый" xfId="1" builtinId="3"/>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74"/>
  <sheetViews>
    <sheetView zoomScale="70" zoomScaleNormal="70" zoomScalePageLayoutView="44" workbookViewId="0">
      <pane ySplit="4" topLeftCell="A394" activePane="bottomLeft" state="frozen"/>
      <selection pane="bottomLeft" activeCell="E412" sqref="E412"/>
    </sheetView>
  </sheetViews>
  <sheetFormatPr defaultRowHeight="15" x14ac:dyDescent="0.25"/>
  <cols>
    <col min="1" max="1" width="63.42578125" customWidth="1"/>
    <col min="2" max="2" width="18" customWidth="1"/>
    <col min="3" max="3" width="17.5703125" customWidth="1"/>
    <col min="4" max="4" width="18" customWidth="1"/>
    <col min="5" max="5" width="17.42578125" customWidth="1"/>
    <col min="6" max="6" width="15" customWidth="1"/>
    <col min="7" max="7" width="13.7109375" customWidth="1"/>
    <col min="8" max="8" width="16.5703125" customWidth="1"/>
    <col min="9" max="9" width="17.42578125" customWidth="1"/>
    <col min="10" max="10" width="16.28515625" customWidth="1"/>
    <col min="11" max="11" width="15" customWidth="1"/>
    <col min="12" max="12" width="17.7109375" customWidth="1"/>
    <col min="13" max="31" width="15.7109375" customWidth="1"/>
    <col min="32" max="32" width="70.28515625" customWidth="1"/>
    <col min="33" max="33" width="19.140625" customWidth="1"/>
    <col min="34" max="34" width="14.140625" customWidth="1"/>
  </cols>
  <sheetData>
    <row r="1" spans="1:32" ht="26.25" x14ac:dyDescent="0.35">
      <c r="A1" s="1"/>
      <c r="B1" s="1"/>
      <c r="C1" s="1"/>
      <c r="D1" s="1"/>
      <c r="E1" s="1"/>
      <c r="F1" s="1"/>
      <c r="G1" s="1"/>
      <c r="H1" s="1"/>
      <c r="I1" s="1"/>
      <c r="J1" s="1"/>
      <c r="K1" s="2"/>
      <c r="L1" s="1"/>
      <c r="M1" s="1"/>
      <c r="N1" s="3"/>
      <c r="O1" s="3"/>
      <c r="P1" s="1"/>
      <c r="Q1" s="1"/>
      <c r="R1" s="1"/>
      <c r="S1" s="4" t="s">
        <v>0</v>
      </c>
      <c r="T1" s="1"/>
      <c r="U1" s="1"/>
      <c r="V1" s="1"/>
      <c r="W1" s="1"/>
      <c r="X1" s="1"/>
      <c r="Y1" s="1"/>
      <c r="Z1" s="1"/>
      <c r="AA1" s="1"/>
      <c r="AB1" s="1"/>
      <c r="AC1" s="1"/>
      <c r="AD1" s="1"/>
      <c r="AE1" s="1"/>
      <c r="AF1" s="4" t="s">
        <v>0</v>
      </c>
    </row>
    <row r="2" spans="1:32" ht="26.25" x14ac:dyDescent="0.35">
      <c r="A2" s="5"/>
      <c r="B2" s="6" t="s">
        <v>543</v>
      </c>
      <c r="C2" s="7"/>
      <c r="D2" s="7"/>
      <c r="E2" s="7"/>
      <c r="F2" s="8"/>
      <c r="G2" s="8"/>
      <c r="H2" s="8"/>
      <c r="I2" s="8"/>
      <c r="J2" s="9"/>
      <c r="K2" s="10"/>
      <c r="L2" s="9"/>
      <c r="M2" s="9"/>
      <c r="N2" s="11"/>
      <c r="O2" s="12"/>
      <c r="P2" s="5"/>
      <c r="Q2" s="5"/>
      <c r="R2" s="5"/>
      <c r="S2" s="13"/>
      <c r="T2" s="5"/>
      <c r="U2" s="5"/>
      <c r="V2" s="5"/>
      <c r="W2" s="5"/>
      <c r="X2" s="5"/>
      <c r="Y2" s="5"/>
      <c r="Z2" s="5"/>
      <c r="AA2" s="5"/>
      <c r="AB2" s="5"/>
      <c r="AC2" s="5"/>
      <c r="AD2" s="5"/>
      <c r="AE2" s="5"/>
      <c r="AF2" s="13"/>
    </row>
    <row r="3" spans="1:32" ht="84.75" customHeight="1" x14ac:dyDescent="0.25">
      <c r="A3" s="14" t="s">
        <v>1</v>
      </c>
      <c r="B3" s="15" t="s">
        <v>2</v>
      </c>
      <c r="C3" s="15" t="s">
        <v>3</v>
      </c>
      <c r="D3" s="15" t="s">
        <v>4</v>
      </c>
      <c r="E3" s="15" t="s">
        <v>5</v>
      </c>
      <c r="F3" s="965" t="s">
        <v>6</v>
      </c>
      <c r="G3" s="965"/>
      <c r="H3" s="961" t="s">
        <v>7</v>
      </c>
      <c r="I3" s="962"/>
      <c r="J3" s="961" t="s">
        <v>8</v>
      </c>
      <c r="K3" s="962"/>
      <c r="L3" s="961" t="s">
        <v>9</v>
      </c>
      <c r="M3" s="962"/>
      <c r="N3" s="963" t="s">
        <v>10</v>
      </c>
      <c r="O3" s="964"/>
      <c r="P3" s="961" t="s">
        <v>11</v>
      </c>
      <c r="Q3" s="962"/>
      <c r="R3" s="961" t="s">
        <v>12</v>
      </c>
      <c r="S3" s="962"/>
      <c r="T3" s="961" t="s">
        <v>13</v>
      </c>
      <c r="U3" s="962"/>
      <c r="V3" s="961" t="s">
        <v>14</v>
      </c>
      <c r="W3" s="962"/>
      <c r="X3" s="961" t="s">
        <v>15</v>
      </c>
      <c r="Y3" s="962"/>
      <c r="Z3" s="961" t="s">
        <v>16</v>
      </c>
      <c r="AA3" s="962"/>
      <c r="AB3" s="961" t="s">
        <v>17</v>
      </c>
      <c r="AC3" s="962"/>
      <c r="AD3" s="961" t="s">
        <v>18</v>
      </c>
      <c r="AE3" s="962"/>
      <c r="AF3" s="14" t="s">
        <v>19</v>
      </c>
    </row>
    <row r="4" spans="1:32" ht="56.25" x14ac:dyDescent="0.25">
      <c r="A4" s="87"/>
      <c r="B4" s="16"/>
      <c r="C4" s="16"/>
      <c r="D4" s="17"/>
      <c r="E4" s="16"/>
      <c r="F4" s="16" t="s">
        <v>20</v>
      </c>
      <c r="G4" s="16" t="s">
        <v>21</v>
      </c>
      <c r="H4" s="18" t="s">
        <v>22</v>
      </c>
      <c r="I4" s="18" t="s">
        <v>23</v>
      </c>
      <c r="J4" s="18" t="s">
        <v>22</v>
      </c>
      <c r="K4" s="18" t="s">
        <v>23</v>
      </c>
      <c r="L4" s="18" t="s">
        <v>22</v>
      </c>
      <c r="M4" s="18" t="s">
        <v>23</v>
      </c>
      <c r="N4" s="19" t="s">
        <v>22</v>
      </c>
      <c r="O4" s="19" t="s">
        <v>23</v>
      </c>
      <c r="P4" s="18" t="s">
        <v>22</v>
      </c>
      <c r="Q4" s="18" t="s">
        <v>23</v>
      </c>
      <c r="R4" s="18" t="s">
        <v>22</v>
      </c>
      <c r="S4" s="18" t="s">
        <v>23</v>
      </c>
      <c r="T4" s="18" t="s">
        <v>22</v>
      </c>
      <c r="U4" s="18" t="s">
        <v>23</v>
      </c>
      <c r="V4" s="18" t="s">
        <v>22</v>
      </c>
      <c r="W4" s="18" t="s">
        <v>23</v>
      </c>
      <c r="X4" s="18" t="s">
        <v>22</v>
      </c>
      <c r="Y4" s="18" t="s">
        <v>23</v>
      </c>
      <c r="Z4" s="18" t="s">
        <v>22</v>
      </c>
      <c r="AA4" s="18" t="s">
        <v>23</v>
      </c>
      <c r="AB4" s="18" t="s">
        <v>22</v>
      </c>
      <c r="AC4" s="18" t="s">
        <v>23</v>
      </c>
      <c r="AD4" s="18" t="s">
        <v>22</v>
      </c>
      <c r="AE4" s="18" t="s">
        <v>23</v>
      </c>
      <c r="AF4" s="14"/>
    </row>
    <row r="5" spans="1:32" ht="18.75" x14ac:dyDescent="0.25">
      <c r="A5" s="20">
        <v>1</v>
      </c>
      <c r="B5" s="20">
        <v>2</v>
      </c>
      <c r="C5" s="20">
        <v>3</v>
      </c>
      <c r="D5" s="20">
        <v>4</v>
      </c>
      <c r="E5" s="20">
        <v>5</v>
      </c>
      <c r="F5" s="20">
        <v>6</v>
      </c>
      <c r="G5" s="20">
        <v>7</v>
      </c>
      <c r="H5" s="20">
        <v>8</v>
      </c>
      <c r="I5" s="20">
        <v>9</v>
      </c>
      <c r="J5" s="20">
        <v>9</v>
      </c>
      <c r="K5" s="20">
        <v>10</v>
      </c>
      <c r="L5" s="20">
        <v>11</v>
      </c>
      <c r="M5" s="20">
        <v>12</v>
      </c>
      <c r="N5" s="21">
        <v>13</v>
      </c>
      <c r="O5" s="21">
        <v>14</v>
      </c>
      <c r="P5" s="20">
        <v>15</v>
      </c>
      <c r="Q5" s="20">
        <v>16</v>
      </c>
      <c r="R5" s="20">
        <v>17</v>
      </c>
      <c r="S5" s="20">
        <v>18</v>
      </c>
      <c r="T5" s="20">
        <v>19</v>
      </c>
      <c r="U5" s="20">
        <v>20</v>
      </c>
      <c r="V5" s="20">
        <v>21</v>
      </c>
      <c r="W5" s="20">
        <v>22</v>
      </c>
      <c r="X5" s="20">
        <v>23</v>
      </c>
      <c r="Y5" s="20">
        <v>24</v>
      </c>
      <c r="Z5" s="20">
        <v>25</v>
      </c>
      <c r="AA5" s="20">
        <v>26</v>
      </c>
      <c r="AB5" s="20">
        <v>27</v>
      </c>
      <c r="AC5" s="20">
        <v>28</v>
      </c>
      <c r="AD5" s="20">
        <v>29</v>
      </c>
      <c r="AE5" s="20">
        <v>30</v>
      </c>
      <c r="AF5" s="20">
        <v>31</v>
      </c>
    </row>
    <row r="6" spans="1:32" ht="22.5" customHeight="1" x14ac:dyDescent="0.25">
      <c r="A6" s="138" t="s">
        <v>24</v>
      </c>
      <c r="B6" s="138"/>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row>
    <row r="7" spans="1:32" ht="78" customHeight="1" x14ac:dyDescent="0.3">
      <c r="A7" s="346" t="s">
        <v>25</v>
      </c>
      <c r="B7" s="160">
        <f>B8+B27+B46+B71</f>
        <v>24206.613999999994</v>
      </c>
      <c r="C7" s="160">
        <f>C8+C27+C46+C71</f>
        <v>24206.613999999994</v>
      </c>
      <c r="D7" s="160">
        <f>D8+D27+D46+D71</f>
        <v>23787.593999999994</v>
      </c>
      <c r="E7" s="160">
        <f>E8+E27+E46+E71</f>
        <v>23783.779519999996</v>
      </c>
      <c r="F7" s="89">
        <f t="shared" ref="F7:F10" si="0">E7/B7*100</f>
        <v>98.253227485678096</v>
      </c>
      <c r="G7" s="89">
        <f t="shared" ref="G7:G10" si="1">E7/C7*100</f>
        <v>98.253227485678096</v>
      </c>
      <c r="H7" s="160">
        <f t="shared" ref="H7:AE7" si="2">H8+H27+H46+H71</f>
        <v>2564.62</v>
      </c>
      <c r="I7" s="160">
        <f t="shared" si="2"/>
        <v>796.50729000000001</v>
      </c>
      <c r="J7" s="160">
        <f t="shared" si="2"/>
        <v>1134.8499999999999</v>
      </c>
      <c r="K7" s="160">
        <f t="shared" si="2"/>
        <v>2285.7178300000005</v>
      </c>
      <c r="L7" s="160">
        <f t="shared" si="2"/>
        <v>2559.88</v>
      </c>
      <c r="M7" s="160">
        <f t="shared" si="2"/>
        <v>1706.6721599999998</v>
      </c>
      <c r="N7" s="160">
        <f t="shared" si="2"/>
        <v>2548.85</v>
      </c>
      <c r="O7" s="160">
        <f t="shared" si="2"/>
        <v>2449.72037</v>
      </c>
      <c r="P7" s="160">
        <f t="shared" si="2"/>
        <v>2628.5840000000003</v>
      </c>
      <c r="Q7" s="160">
        <f t="shared" si="2"/>
        <v>2991.6620400000002</v>
      </c>
      <c r="R7" s="160">
        <f t="shared" si="2"/>
        <v>3092.5</v>
      </c>
      <c r="S7" s="160">
        <f t="shared" si="2"/>
        <v>2078.4825999999998</v>
      </c>
      <c r="T7" s="160">
        <f t="shared" si="2"/>
        <v>2741.27</v>
      </c>
      <c r="U7" s="160">
        <f t="shared" si="2"/>
        <v>3063.2240900000002</v>
      </c>
      <c r="V7" s="160">
        <f t="shared" si="2"/>
        <v>1414.47</v>
      </c>
      <c r="W7" s="160">
        <f t="shared" si="2"/>
        <v>923.88063</v>
      </c>
      <c r="X7" s="160">
        <f t="shared" si="2"/>
        <v>1030.22</v>
      </c>
      <c r="Y7" s="160">
        <f t="shared" si="2"/>
        <v>756.85770999999988</v>
      </c>
      <c r="Z7" s="160">
        <f t="shared" si="2"/>
        <v>844.93000000000006</v>
      </c>
      <c r="AA7" s="160">
        <f t="shared" si="2"/>
        <v>618.50225</v>
      </c>
      <c r="AB7" s="160">
        <f t="shared" si="2"/>
        <v>2609.83</v>
      </c>
      <c r="AC7" s="160">
        <f t="shared" si="2"/>
        <v>2368.2139200000001</v>
      </c>
      <c r="AD7" s="160">
        <f t="shared" si="2"/>
        <v>1036.6100000000001</v>
      </c>
      <c r="AE7" s="160">
        <f t="shared" si="2"/>
        <v>3753.23855</v>
      </c>
      <c r="AF7" s="347"/>
    </row>
    <row r="8" spans="1:32" ht="79.5" customHeight="1" x14ac:dyDescent="0.25">
      <c r="A8" s="142" t="s">
        <v>26</v>
      </c>
      <c r="B8" s="89">
        <f>B9+B15+B21</f>
        <v>11538.82</v>
      </c>
      <c r="C8" s="89">
        <f>C9+C15+C21</f>
        <v>11538.82</v>
      </c>
      <c r="D8" s="89">
        <f>D9+D15+D21</f>
        <v>11354.13</v>
      </c>
      <c r="E8" s="89">
        <f t="shared" ref="E8" si="3">E9+E15+E21</f>
        <v>11350.187599999997</v>
      </c>
      <c r="F8" s="89">
        <f>E8/B8*100</f>
        <v>98.365236653314611</v>
      </c>
      <c r="G8" s="89">
        <f t="shared" si="1"/>
        <v>98.365236653314611</v>
      </c>
      <c r="H8" s="89">
        <f t="shared" ref="H8:AE8" si="4">H9+H15+H21</f>
        <v>0</v>
      </c>
      <c r="I8" s="89">
        <f t="shared" si="4"/>
        <v>0</v>
      </c>
      <c r="J8" s="89">
        <f t="shared" si="4"/>
        <v>0</v>
      </c>
      <c r="K8" s="89">
        <f t="shared" si="4"/>
        <v>0</v>
      </c>
      <c r="L8" s="89">
        <f t="shared" si="4"/>
        <v>1406.85</v>
      </c>
      <c r="M8" s="89">
        <f t="shared" si="4"/>
        <v>1123.53</v>
      </c>
      <c r="N8" s="89">
        <f t="shared" si="4"/>
        <v>1505.85</v>
      </c>
      <c r="O8" s="89">
        <f t="shared" si="4"/>
        <v>1420.81</v>
      </c>
      <c r="P8" s="89">
        <f t="shared" si="4"/>
        <v>1471.35</v>
      </c>
      <c r="Q8" s="89">
        <f t="shared" si="4"/>
        <v>1775.21</v>
      </c>
      <c r="R8" s="89">
        <f t="shared" si="4"/>
        <v>1640.3799999999999</v>
      </c>
      <c r="S8" s="89">
        <f t="shared" si="4"/>
        <v>1496.55</v>
      </c>
      <c r="T8" s="89">
        <f t="shared" si="4"/>
        <v>1497.56</v>
      </c>
      <c r="U8" s="89">
        <f t="shared" si="4"/>
        <v>1675.7413999999999</v>
      </c>
      <c r="V8" s="89">
        <f t="shared" si="4"/>
        <v>329.69</v>
      </c>
      <c r="W8" s="89">
        <f t="shared" si="4"/>
        <v>89.078999999999994</v>
      </c>
      <c r="X8" s="89">
        <f t="shared" si="4"/>
        <v>603.63</v>
      </c>
      <c r="Y8" s="89">
        <f t="shared" si="4"/>
        <v>29.2896</v>
      </c>
      <c r="Z8" s="89">
        <f t="shared" si="4"/>
        <v>205.54000000000002</v>
      </c>
      <c r="AA8" s="89">
        <f t="shared" si="4"/>
        <v>0</v>
      </c>
      <c r="AB8" s="89">
        <f t="shared" si="4"/>
        <v>2126.48</v>
      </c>
      <c r="AC8" s="89">
        <f t="shared" si="4"/>
        <v>1948.4284</v>
      </c>
      <c r="AD8" s="89">
        <f t="shared" si="4"/>
        <v>751.49</v>
      </c>
      <c r="AE8" s="89">
        <f t="shared" si="4"/>
        <v>1791.5491999999999</v>
      </c>
      <c r="AF8" s="92"/>
    </row>
    <row r="9" spans="1:32" ht="145.5" customHeight="1" x14ac:dyDescent="0.25">
      <c r="A9" s="98" t="s">
        <v>569</v>
      </c>
      <c r="B9" s="95">
        <f>B10</f>
        <v>933.5</v>
      </c>
      <c r="C9" s="95">
        <f t="shared" ref="C9:E9" si="5">C10</f>
        <v>933.5</v>
      </c>
      <c r="D9" s="95">
        <f>D10</f>
        <v>748.81</v>
      </c>
      <c r="E9" s="95">
        <f t="shared" si="5"/>
        <v>748.80760000000009</v>
      </c>
      <c r="F9" s="95">
        <f t="shared" si="0"/>
        <v>80.215061596143556</v>
      </c>
      <c r="G9" s="95">
        <f t="shared" si="1"/>
        <v>80.215061596143556</v>
      </c>
      <c r="H9" s="95">
        <f t="shared" ref="H9:AE9" si="6">H10</f>
        <v>0</v>
      </c>
      <c r="I9" s="95">
        <f t="shared" si="6"/>
        <v>0</v>
      </c>
      <c r="J9" s="95">
        <f t="shared" si="6"/>
        <v>0</v>
      </c>
      <c r="K9" s="95">
        <f t="shared" si="6"/>
        <v>0</v>
      </c>
      <c r="L9" s="95">
        <f t="shared" si="6"/>
        <v>0</v>
      </c>
      <c r="M9" s="95">
        <f t="shared" si="6"/>
        <v>0</v>
      </c>
      <c r="N9" s="95">
        <f t="shared" si="6"/>
        <v>0</v>
      </c>
      <c r="O9" s="95">
        <f t="shared" si="6"/>
        <v>0</v>
      </c>
      <c r="P9" s="95">
        <f t="shared" si="6"/>
        <v>64.5</v>
      </c>
      <c r="Q9" s="95">
        <f t="shared" si="6"/>
        <v>0</v>
      </c>
      <c r="R9" s="95">
        <f t="shared" si="6"/>
        <v>233.53</v>
      </c>
      <c r="S9" s="95">
        <f t="shared" si="6"/>
        <v>89.7</v>
      </c>
      <c r="T9" s="95">
        <f t="shared" si="6"/>
        <v>90.7</v>
      </c>
      <c r="U9" s="95">
        <f t="shared" si="6"/>
        <v>268.88139999999999</v>
      </c>
      <c r="V9" s="95">
        <f t="shared" si="6"/>
        <v>90.62</v>
      </c>
      <c r="W9" s="95">
        <f t="shared" si="6"/>
        <v>89.078999999999994</v>
      </c>
      <c r="X9" s="95">
        <f t="shared" si="6"/>
        <v>90.62</v>
      </c>
      <c r="Y9" s="95">
        <f t="shared" si="6"/>
        <v>29.2896</v>
      </c>
      <c r="Z9" s="95">
        <f t="shared" si="6"/>
        <v>90.62</v>
      </c>
      <c r="AA9" s="95">
        <f t="shared" si="6"/>
        <v>0</v>
      </c>
      <c r="AB9" s="95">
        <f t="shared" si="6"/>
        <v>90.72</v>
      </c>
      <c r="AC9" s="95">
        <f t="shared" si="6"/>
        <v>181.23840000000001</v>
      </c>
      <c r="AD9" s="95">
        <f t="shared" si="6"/>
        <v>182.19</v>
      </c>
      <c r="AE9" s="95">
        <f t="shared" si="6"/>
        <v>90.619200000000006</v>
      </c>
      <c r="AF9" s="348" t="s">
        <v>638</v>
      </c>
    </row>
    <row r="10" spans="1:32" ht="18.75" x14ac:dyDescent="0.3">
      <c r="A10" s="137" t="s">
        <v>27</v>
      </c>
      <c r="B10" s="100">
        <f>B11+B12+B13+B14</f>
        <v>933.5</v>
      </c>
      <c r="C10" s="100">
        <f t="shared" ref="C10:E10" si="7">C11+C12+C13+C14</f>
        <v>933.5</v>
      </c>
      <c r="D10" s="100">
        <f>D11+D12+D13+D14</f>
        <v>748.81</v>
      </c>
      <c r="E10" s="100">
        <f t="shared" si="7"/>
        <v>748.80760000000009</v>
      </c>
      <c r="F10" s="100">
        <f t="shared" si="0"/>
        <v>80.215061596143556</v>
      </c>
      <c r="G10" s="100">
        <f t="shared" si="1"/>
        <v>80.215061596143556</v>
      </c>
      <c r="H10" s="100">
        <f t="shared" ref="H10:AE10" si="8">H11+H12+H13+H14</f>
        <v>0</v>
      </c>
      <c r="I10" s="100">
        <f t="shared" si="8"/>
        <v>0</v>
      </c>
      <c r="J10" s="100">
        <f t="shared" si="8"/>
        <v>0</v>
      </c>
      <c r="K10" s="100">
        <f t="shared" si="8"/>
        <v>0</v>
      </c>
      <c r="L10" s="100">
        <f t="shared" si="8"/>
        <v>0</v>
      </c>
      <c r="M10" s="100">
        <f t="shared" si="8"/>
        <v>0</v>
      </c>
      <c r="N10" s="100">
        <f t="shared" si="8"/>
        <v>0</v>
      </c>
      <c r="O10" s="100">
        <f t="shared" si="8"/>
        <v>0</v>
      </c>
      <c r="P10" s="100">
        <f t="shared" si="8"/>
        <v>64.5</v>
      </c>
      <c r="Q10" s="100">
        <f t="shared" si="8"/>
        <v>0</v>
      </c>
      <c r="R10" s="100">
        <f t="shared" si="8"/>
        <v>233.53</v>
      </c>
      <c r="S10" s="100">
        <f t="shared" si="8"/>
        <v>89.7</v>
      </c>
      <c r="T10" s="100">
        <f t="shared" si="8"/>
        <v>90.7</v>
      </c>
      <c r="U10" s="100">
        <f t="shared" si="8"/>
        <v>268.88139999999999</v>
      </c>
      <c r="V10" s="100">
        <f t="shared" si="8"/>
        <v>90.62</v>
      </c>
      <c r="W10" s="100">
        <f t="shared" si="8"/>
        <v>89.078999999999994</v>
      </c>
      <c r="X10" s="100">
        <f t="shared" si="8"/>
        <v>90.62</v>
      </c>
      <c r="Y10" s="100">
        <f t="shared" si="8"/>
        <v>29.2896</v>
      </c>
      <c r="Z10" s="100">
        <f t="shared" si="8"/>
        <v>90.62</v>
      </c>
      <c r="AA10" s="100">
        <f t="shared" si="8"/>
        <v>0</v>
      </c>
      <c r="AB10" s="100">
        <f t="shared" si="8"/>
        <v>90.72</v>
      </c>
      <c r="AC10" s="100">
        <f t="shared" si="8"/>
        <v>181.23840000000001</v>
      </c>
      <c r="AD10" s="100">
        <f t="shared" si="8"/>
        <v>182.19</v>
      </c>
      <c r="AE10" s="100">
        <f t="shared" si="8"/>
        <v>90.619200000000006</v>
      </c>
      <c r="AF10" s="92"/>
    </row>
    <row r="11" spans="1:32" ht="22.5" customHeight="1" x14ac:dyDescent="0.3">
      <c r="A11" s="168" t="s">
        <v>28</v>
      </c>
      <c r="B11" s="154">
        <f>H11+J11+N11+L11+P11+R11+T11+V11+X11+Z11+AB11+AD11</f>
        <v>180.5</v>
      </c>
      <c r="C11" s="125">
        <f>N11+P11+R11+T11+V11+X11+Z11+AB11+AD11</f>
        <v>180.5</v>
      </c>
      <c r="D11" s="125">
        <v>180.5</v>
      </c>
      <c r="E11" s="125">
        <f>I11+K11+M11+O11+Q11+S11+U11+W11+Y11+AA11+AC11+AE11</f>
        <v>180.5</v>
      </c>
      <c r="F11" s="100">
        <f>E11/B11*100</f>
        <v>100</v>
      </c>
      <c r="G11" s="100">
        <f>E11/C11*100</f>
        <v>100</v>
      </c>
      <c r="H11" s="125">
        <v>0</v>
      </c>
      <c r="I11" s="125">
        <v>0</v>
      </c>
      <c r="J11" s="125">
        <v>0</v>
      </c>
      <c r="K11" s="125">
        <v>0</v>
      </c>
      <c r="L11" s="125">
        <v>0</v>
      </c>
      <c r="M11" s="125">
        <v>0</v>
      </c>
      <c r="N11" s="125">
        <v>0</v>
      </c>
      <c r="O11" s="125">
        <v>0</v>
      </c>
      <c r="P11" s="125">
        <v>45.2</v>
      </c>
      <c r="Q11" s="125">
        <v>0</v>
      </c>
      <c r="R11" s="125">
        <v>30.1</v>
      </c>
      <c r="S11" s="125">
        <v>45.125</v>
      </c>
      <c r="T11" s="125">
        <v>15</v>
      </c>
      <c r="U11" s="125">
        <v>43.396000000000001</v>
      </c>
      <c r="V11" s="125">
        <v>15</v>
      </c>
      <c r="W11" s="125">
        <v>14.779</v>
      </c>
      <c r="X11" s="125">
        <v>15</v>
      </c>
      <c r="Y11" s="125">
        <v>1.95</v>
      </c>
      <c r="Z11" s="125">
        <v>15</v>
      </c>
      <c r="AA11" s="125">
        <v>0</v>
      </c>
      <c r="AB11" s="125">
        <v>15.1</v>
      </c>
      <c r="AC11" s="125">
        <v>45.125</v>
      </c>
      <c r="AD11" s="125">
        <v>30.1</v>
      </c>
      <c r="AE11" s="131">
        <v>30.125</v>
      </c>
      <c r="AF11" s="92"/>
    </row>
    <row r="12" spans="1:32" ht="22.5" customHeight="1" x14ac:dyDescent="0.3">
      <c r="A12" s="168" t="s">
        <v>29</v>
      </c>
      <c r="B12" s="154">
        <f>H12+J12+N12+L12+P12+R12+T12+V12+X12+Z12+AB12+AD12</f>
        <v>753</v>
      </c>
      <c r="C12" s="125">
        <f t="shared" ref="C12:C14" si="9">N12+P12+R12+T12+V12+X12+Z12+AB12+AD12</f>
        <v>753</v>
      </c>
      <c r="D12" s="125">
        <v>568.30999999999995</v>
      </c>
      <c r="E12" s="125">
        <f>I12+K12+M12+O12+Q12+S12+U12+W12+Y12+AA12+AC12+AE12</f>
        <v>568.30760000000009</v>
      </c>
      <c r="F12" s="100">
        <f t="shared" ref="F12" si="10">E12/B12*100</f>
        <v>75.472456839309444</v>
      </c>
      <c r="G12" s="100">
        <f t="shared" ref="G12" si="11">E12/C12*100</f>
        <v>75.472456839309444</v>
      </c>
      <c r="H12" s="125">
        <v>0</v>
      </c>
      <c r="I12" s="125">
        <v>0</v>
      </c>
      <c r="J12" s="125">
        <v>0</v>
      </c>
      <c r="K12" s="125">
        <v>0</v>
      </c>
      <c r="L12" s="125">
        <v>0</v>
      </c>
      <c r="M12" s="125">
        <v>0</v>
      </c>
      <c r="N12" s="125">
        <v>0</v>
      </c>
      <c r="O12" s="125">
        <v>0</v>
      </c>
      <c r="P12" s="125">
        <v>19.3</v>
      </c>
      <c r="Q12" s="125">
        <v>0</v>
      </c>
      <c r="R12" s="125">
        <v>203.43</v>
      </c>
      <c r="S12" s="125">
        <v>44.575000000000003</v>
      </c>
      <c r="T12" s="125">
        <v>75.7</v>
      </c>
      <c r="U12" s="125">
        <v>225.4854</v>
      </c>
      <c r="V12" s="125">
        <v>75.62</v>
      </c>
      <c r="W12" s="125">
        <v>74.3</v>
      </c>
      <c r="X12" s="125">
        <v>75.62</v>
      </c>
      <c r="Y12" s="125">
        <v>27.339600000000001</v>
      </c>
      <c r="Z12" s="125">
        <v>75.62</v>
      </c>
      <c r="AA12" s="125">
        <v>0</v>
      </c>
      <c r="AB12" s="125">
        <v>75.62</v>
      </c>
      <c r="AC12" s="125">
        <v>136.11340000000001</v>
      </c>
      <c r="AD12" s="104">
        <v>152.09</v>
      </c>
      <c r="AE12" s="131">
        <v>60.494199999999999</v>
      </c>
      <c r="AF12" s="92"/>
    </row>
    <row r="13" spans="1:32" ht="22.5" customHeight="1" x14ac:dyDescent="0.3">
      <c r="A13" s="168" t="s">
        <v>30</v>
      </c>
      <c r="B13" s="154">
        <f t="shared" ref="B13:B14" si="12">H13+J13+N13+L13+P13+R13+T13+V13+X13+Z13+AB13+AD13</f>
        <v>0</v>
      </c>
      <c r="C13" s="125">
        <f t="shared" si="9"/>
        <v>0</v>
      </c>
      <c r="D13" s="125">
        <f t="shared" ref="D13:D14" si="13">I13+K13+M13+O13+Q13+S13+U13+W13+Y13</f>
        <v>0</v>
      </c>
      <c r="E13" s="125">
        <f t="shared" ref="E13:E14" si="14">I13+K13+M13+O13+Q13+S13+U13+W13+Y13+AA13+AC13+AE13</f>
        <v>0</v>
      </c>
      <c r="F13" s="100"/>
      <c r="G13" s="100"/>
      <c r="H13" s="125">
        <v>0</v>
      </c>
      <c r="I13" s="125">
        <v>0</v>
      </c>
      <c r="J13" s="125">
        <v>0</v>
      </c>
      <c r="K13" s="125">
        <v>0</v>
      </c>
      <c r="L13" s="125">
        <v>0</v>
      </c>
      <c r="M13" s="125">
        <v>0</v>
      </c>
      <c r="N13" s="125">
        <v>0</v>
      </c>
      <c r="O13" s="125">
        <v>0</v>
      </c>
      <c r="P13" s="125">
        <v>0</v>
      </c>
      <c r="Q13" s="125">
        <v>0</v>
      </c>
      <c r="R13" s="125">
        <v>0</v>
      </c>
      <c r="S13" s="125">
        <v>0</v>
      </c>
      <c r="T13" s="125">
        <v>0</v>
      </c>
      <c r="U13" s="125">
        <v>0</v>
      </c>
      <c r="V13" s="125">
        <v>0</v>
      </c>
      <c r="W13" s="125">
        <v>0</v>
      </c>
      <c r="X13" s="125">
        <v>0</v>
      </c>
      <c r="Y13" s="125">
        <v>0</v>
      </c>
      <c r="Z13" s="125">
        <v>0</v>
      </c>
      <c r="AA13" s="125">
        <v>0</v>
      </c>
      <c r="AB13" s="125">
        <v>0</v>
      </c>
      <c r="AC13" s="125">
        <v>0</v>
      </c>
      <c r="AD13" s="125">
        <v>0</v>
      </c>
      <c r="AE13" s="131">
        <v>0</v>
      </c>
      <c r="AF13" s="92"/>
    </row>
    <row r="14" spans="1:32" ht="22.5" customHeight="1" x14ac:dyDescent="0.3">
      <c r="A14" s="168" t="s">
        <v>31</v>
      </c>
      <c r="B14" s="154">
        <f t="shared" si="12"/>
        <v>0</v>
      </c>
      <c r="C14" s="125">
        <f t="shared" si="9"/>
        <v>0</v>
      </c>
      <c r="D14" s="125">
        <f t="shared" si="13"/>
        <v>0</v>
      </c>
      <c r="E14" s="125">
        <f t="shared" si="14"/>
        <v>0</v>
      </c>
      <c r="F14" s="100"/>
      <c r="G14" s="100"/>
      <c r="H14" s="125">
        <v>0</v>
      </c>
      <c r="I14" s="125">
        <v>0</v>
      </c>
      <c r="J14" s="125">
        <v>0</v>
      </c>
      <c r="K14" s="125">
        <v>0</v>
      </c>
      <c r="L14" s="125">
        <v>0</v>
      </c>
      <c r="M14" s="125">
        <v>0</v>
      </c>
      <c r="N14" s="125">
        <v>0</v>
      </c>
      <c r="O14" s="125">
        <v>0</v>
      </c>
      <c r="P14" s="125">
        <v>0</v>
      </c>
      <c r="Q14" s="125">
        <v>0</v>
      </c>
      <c r="R14" s="125">
        <v>0</v>
      </c>
      <c r="S14" s="125">
        <v>0</v>
      </c>
      <c r="T14" s="125">
        <v>0</v>
      </c>
      <c r="U14" s="125">
        <v>0</v>
      </c>
      <c r="V14" s="125">
        <v>0</v>
      </c>
      <c r="W14" s="125">
        <v>0</v>
      </c>
      <c r="X14" s="125">
        <v>0</v>
      </c>
      <c r="Y14" s="125">
        <v>0</v>
      </c>
      <c r="Z14" s="125">
        <v>0</v>
      </c>
      <c r="AA14" s="125">
        <v>0</v>
      </c>
      <c r="AB14" s="125">
        <v>0</v>
      </c>
      <c r="AC14" s="125">
        <v>0</v>
      </c>
      <c r="AD14" s="125">
        <v>0</v>
      </c>
      <c r="AE14" s="131">
        <v>0</v>
      </c>
      <c r="AF14" s="92"/>
    </row>
    <row r="15" spans="1:32" ht="296.25" customHeight="1" x14ac:dyDescent="0.25">
      <c r="A15" s="98" t="s">
        <v>570</v>
      </c>
      <c r="B15" s="95">
        <f>B16</f>
        <v>9476.52</v>
      </c>
      <c r="C15" s="95">
        <f t="shared" ref="C15:E15" si="15">C16</f>
        <v>9476.52</v>
      </c>
      <c r="D15" s="95">
        <f t="shared" si="15"/>
        <v>9476.52</v>
      </c>
      <c r="E15" s="95">
        <f t="shared" si="15"/>
        <v>9472.5799999999981</v>
      </c>
      <c r="F15" s="95">
        <f>E15/B15*100</f>
        <v>99.958423556326565</v>
      </c>
      <c r="G15" s="95">
        <f>E15/C15*100</f>
        <v>99.958423556326565</v>
      </c>
      <c r="H15" s="95">
        <f t="shared" ref="H15:AE15" si="16">H16</f>
        <v>0</v>
      </c>
      <c r="I15" s="95">
        <f t="shared" si="16"/>
        <v>0</v>
      </c>
      <c r="J15" s="95">
        <f t="shared" si="16"/>
        <v>0</v>
      </c>
      <c r="K15" s="95">
        <f t="shared" si="16"/>
        <v>0</v>
      </c>
      <c r="L15" s="95">
        <f t="shared" si="16"/>
        <v>1406.85</v>
      </c>
      <c r="M15" s="95">
        <f t="shared" si="16"/>
        <v>1123.53</v>
      </c>
      <c r="N15" s="95">
        <f t="shared" si="16"/>
        <v>1505.85</v>
      </c>
      <c r="O15" s="95">
        <f t="shared" si="16"/>
        <v>1420.81</v>
      </c>
      <c r="P15" s="95">
        <f t="shared" si="16"/>
        <v>1406.85</v>
      </c>
      <c r="Q15" s="95">
        <f t="shared" si="16"/>
        <v>1775.21</v>
      </c>
      <c r="R15" s="95">
        <f t="shared" si="16"/>
        <v>1406.85</v>
      </c>
      <c r="S15" s="95">
        <f t="shared" si="16"/>
        <v>1406.85</v>
      </c>
      <c r="T15" s="95">
        <f t="shared" si="16"/>
        <v>1406.86</v>
      </c>
      <c r="U15" s="95">
        <f t="shared" si="16"/>
        <v>1406.86</v>
      </c>
      <c r="V15" s="95">
        <f t="shared" si="16"/>
        <v>239.07</v>
      </c>
      <c r="W15" s="95">
        <f t="shared" si="16"/>
        <v>0</v>
      </c>
      <c r="X15" s="95">
        <f t="shared" si="16"/>
        <v>513.01</v>
      </c>
      <c r="Y15" s="95">
        <f t="shared" si="16"/>
        <v>0</v>
      </c>
      <c r="Z15" s="95">
        <f t="shared" si="16"/>
        <v>114.92</v>
      </c>
      <c r="AA15" s="95">
        <f t="shared" si="16"/>
        <v>0</v>
      </c>
      <c r="AB15" s="95">
        <f t="shared" si="16"/>
        <v>1476.26</v>
      </c>
      <c r="AC15" s="95">
        <f t="shared" si="16"/>
        <v>1741.29</v>
      </c>
      <c r="AD15" s="95">
        <f t="shared" si="16"/>
        <v>0</v>
      </c>
      <c r="AE15" s="95">
        <f t="shared" si="16"/>
        <v>598.03</v>
      </c>
      <c r="AF15" s="348" t="s">
        <v>639</v>
      </c>
    </row>
    <row r="16" spans="1:32" ht="18.75" x14ac:dyDescent="0.3">
      <c r="A16" s="137" t="s">
        <v>27</v>
      </c>
      <c r="B16" s="154">
        <f>B17+B18+B19+B20</f>
        <v>9476.52</v>
      </c>
      <c r="C16" s="154">
        <f t="shared" ref="C16:E16" si="17">C17+C18+C19+C20</f>
        <v>9476.52</v>
      </c>
      <c r="D16" s="154">
        <f t="shared" si="17"/>
        <v>9476.52</v>
      </c>
      <c r="E16" s="154">
        <f t="shared" si="17"/>
        <v>9472.5799999999981</v>
      </c>
      <c r="F16" s="125">
        <f>E16/B16*100</f>
        <v>99.958423556326565</v>
      </c>
      <c r="G16" s="125">
        <f>E16/C16*100</f>
        <v>99.958423556326565</v>
      </c>
      <c r="H16" s="154">
        <f t="shared" ref="H16:AE16" si="18">H17+H18+H19+H20</f>
        <v>0</v>
      </c>
      <c r="I16" s="154">
        <f t="shared" si="18"/>
        <v>0</v>
      </c>
      <c r="J16" s="154">
        <f t="shared" si="18"/>
        <v>0</v>
      </c>
      <c r="K16" s="154">
        <f t="shared" si="18"/>
        <v>0</v>
      </c>
      <c r="L16" s="154">
        <f t="shared" si="18"/>
        <v>1406.85</v>
      </c>
      <c r="M16" s="154">
        <f t="shared" si="18"/>
        <v>1123.53</v>
      </c>
      <c r="N16" s="154">
        <f t="shared" si="18"/>
        <v>1505.85</v>
      </c>
      <c r="O16" s="154">
        <f t="shared" si="18"/>
        <v>1420.81</v>
      </c>
      <c r="P16" s="154">
        <f t="shared" si="18"/>
        <v>1406.85</v>
      </c>
      <c r="Q16" s="154">
        <f t="shared" si="18"/>
        <v>1775.21</v>
      </c>
      <c r="R16" s="154">
        <f t="shared" si="18"/>
        <v>1406.85</v>
      </c>
      <c r="S16" s="154">
        <f t="shared" si="18"/>
        <v>1406.85</v>
      </c>
      <c r="T16" s="154">
        <f t="shared" si="18"/>
        <v>1406.86</v>
      </c>
      <c r="U16" s="154">
        <f t="shared" si="18"/>
        <v>1406.86</v>
      </c>
      <c r="V16" s="154">
        <f t="shared" si="18"/>
        <v>239.07</v>
      </c>
      <c r="W16" s="154">
        <f t="shared" si="18"/>
        <v>0</v>
      </c>
      <c r="X16" s="154">
        <f t="shared" si="18"/>
        <v>513.01</v>
      </c>
      <c r="Y16" s="154">
        <f t="shared" si="18"/>
        <v>0</v>
      </c>
      <c r="Z16" s="154">
        <f t="shared" si="18"/>
        <v>114.92</v>
      </c>
      <c r="AA16" s="154">
        <f t="shared" si="18"/>
        <v>0</v>
      </c>
      <c r="AB16" s="154">
        <f t="shared" si="18"/>
        <v>1476.26</v>
      </c>
      <c r="AC16" s="154">
        <f t="shared" si="18"/>
        <v>1741.29</v>
      </c>
      <c r="AD16" s="154">
        <f t="shared" si="18"/>
        <v>0</v>
      </c>
      <c r="AE16" s="154">
        <f t="shared" si="18"/>
        <v>598.03</v>
      </c>
      <c r="AF16" s="92"/>
    </row>
    <row r="17" spans="1:32" ht="25.5" customHeight="1" x14ac:dyDescent="0.3">
      <c r="A17" s="168" t="s">
        <v>28</v>
      </c>
      <c r="B17" s="154">
        <f>H17+J17+L17+N17+P17+R17+T17+V17+X17+Z17+AB17+AD17</f>
        <v>1874.46</v>
      </c>
      <c r="C17" s="125">
        <f>H17+J17+L17+N17+P17+R17+T17+V17+X17+Z17+AB17+AD17</f>
        <v>1874.46</v>
      </c>
      <c r="D17" s="125">
        <v>1874.46</v>
      </c>
      <c r="E17" s="125">
        <f>I17+K17+M17+Q17+O17+S17+U17+W17+Y17+AA17+AC17+AE17+AG17</f>
        <v>1870.52</v>
      </c>
      <c r="F17" s="125">
        <f>E17/B17*100</f>
        <v>99.789806130832346</v>
      </c>
      <c r="G17" s="125">
        <f>E17/C17*100</f>
        <v>99.789806130832346</v>
      </c>
      <c r="H17" s="125">
        <v>0</v>
      </c>
      <c r="I17" s="125">
        <v>0</v>
      </c>
      <c r="J17" s="125">
        <v>0</v>
      </c>
      <c r="K17" s="125">
        <v>0</v>
      </c>
      <c r="L17" s="125">
        <v>0</v>
      </c>
      <c r="M17" s="125">
        <v>0</v>
      </c>
      <c r="N17" s="125">
        <v>0</v>
      </c>
      <c r="O17" s="125">
        <v>0</v>
      </c>
      <c r="P17" s="125">
        <v>0</v>
      </c>
      <c r="Q17" s="125">
        <v>0</v>
      </c>
      <c r="R17" s="125">
        <v>0</v>
      </c>
      <c r="S17" s="125">
        <v>0</v>
      </c>
      <c r="T17" s="125">
        <v>0</v>
      </c>
      <c r="U17" s="125">
        <v>0</v>
      </c>
      <c r="V17" s="125">
        <v>239.07</v>
      </c>
      <c r="W17" s="125">
        <v>0</v>
      </c>
      <c r="X17" s="125">
        <v>513.01</v>
      </c>
      <c r="Y17" s="125">
        <v>0</v>
      </c>
      <c r="Z17" s="125">
        <v>114.92</v>
      </c>
      <c r="AA17" s="125">
        <v>0</v>
      </c>
      <c r="AB17" s="125">
        <v>1007.46</v>
      </c>
      <c r="AC17" s="125">
        <v>1489.29</v>
      </c>
      <c r="AD17" s="125">
        <v>0</v>
      </c>
      <c r="AE17" s="131">
        <v>381.23</v>
      </c>
      <c r="AF17" s="92"/>
    </row>
    <row r="18" spans="1:32" ht="25.5" customHeight="1" x14ac:dyDescent="0.3">
      <c r="A18" s="168" t="s">
        <v>29</v>
      </c>
      <c r="B18" s="154">
        <f>H18+J18+N18+L18+P18+R18+T18+V18+X18+Z18+AB18+AD18</f>
        <v>567.79999999999995</v>
      </c>
      <c r="C18" s="125">
        <f t="shared" ref="C18:C20" si="19">H18+J18+L18+N18+P18+R18+T18+V18+X18+Z18+AB18+AD18</f>
        <v>567.79999999999995</v>
      </c>
      <c r="D18" s="125">
        <v>567.79999999999995</v>
      </c>
      <c r="E18" s="125">
        <f>I18+K18+M18+O18+Q18+S18+U18+W18+Y18+AA18+AC18+AE18</f>
        <v>567.79999999999995</v>
      </c>
      <c r="F18" s="125">
        <f t="shared" ref="F18:F20" si="20">E18/B18*100</f>
        <v>100</v>
      </c>
      <c r="G18" s="125">
        <f>E18/C18*100</f>
        <v>100</v>
      </c>
      <c r="H18" s="125">
        <v>0</v>
      </c>
      <c r="I18" s="125">
        <v>0</v>
      </c>
      <c r="J18" s="125">
        <v>0</v>
      </c>
      <c r="K18" s="125">
        <v>0</v>
      </c>
      <c r="L18" s="125">
        <v>0</v>
      </c>
      <c r="M18" s="125">
        <v>0</v>
      </c>
      <c r="N18" s="125">
        <v>99</v>
      </c>
      <c r="O18" s="125">
        <v>0</v>
      </c>
      <c r="P18" s="125">
        <v>0</v>
      </c>
      <c r="Q18" s="125">
        <v>99</v>
      </c>
      <c r="R18" s="125">
        <v>0</v>
      </c>
      <c r="S18" s="125">
        <v>0</v>
      </c>
      <c r="T18" s="125">
        <v>0</v>
      </c>
      <c r="U18" s="125">
        <v>0</v>
      </c>
      <c r="V18" s="125">
        <v>0</v>
      </c>
      <c r="W18" s="125">
        <v>0</v>
      </c>
      <c r="X18" s="125">
        <v>0</v>
      </c>
      <c r="Y18" s="125">
        <v>0</v>
      </c>
      <c r="Z18" s="125">
        <v>0</v>
      </c>
      <c r="AA18" s="125">
        <v>0</v>
      </c>
      <c r="AB18" s="125">
        <v>468.8</v>
      </c>
      <c r="AC18" s="125">
        <v>252</v>
      </c>
      <c r="AD18" s="125">
        <v>0</v>
      </c>
      <c r="AE18" s="131">
        <v>216.8</v>
      </c>
      <c r="AF18" s="92"/>
    </row>
    <row r="19" spans="1:32" ht="25.5" customHeight="1" x14ac:dyDescent="0.3">
      <c r="A19" s="168" t="s">
        <v>30</v>
      </c>
      <c r="B19" s="154">
        <f t="shared" ref="B19:B20" si="21">H19+J19+N19+L19+P19+R19+T19+V19+X19+Z19+AB19+AD19</f>
        <v>0</v>
      </c>
      <c r="C19" s="125">
        <f t="shared" si="19"/>
        <v>0</v>
      </c>
      <c r="D19" s="125">
        <f t="shared" ref="D19:E20" si="22">I19+K19+M19+O19+Q19+S19+U19+W19+Y19+AA19</f>
        <v>0</v>
      </c>
      <c r="E19" s="125">
        <f t="shared" si="22"/>
        <v>0</v>
      </c>
      <c r="F19" s="125">
        <v>0</v>
      </c>
      <c r="G19" s="125">
        <v>0</v>
      </c>
      <c r="H19" s="125">
        <v>0</v>
      </c>
      <c r="I19" s="125">
        <v>0</v>
      </c>
      <c r="J19" s="125">
        <v>0</v>
      </c>
      <c r="K19" s="125">
        <v>0</v>
      </c>
      <c r="L19" s="125">
        <v>0</v>
      </c>
      <c r="M19" s="125">
        <v>0</v>
      </c>
      <c r="N19" s="125">
        <v>0</v>
      </c>
      <c r="O19" s="125">
        <v>0</v>
      </c>
      <c r="P19" s="125">
        <v>0</v>
      </c>
      <c r="Q19" s="125">
        <v>0</v>
      </c>
      <c r="R19" s="125">
        <v>0</v>
      </c>
      <c r="S19" s="125">
        <v>0</v>
      </c>
      <c r="T19" s="125">
        <v>0</v>
      </c>
      <c r="U19" s="125">
        <v>0</v>
      </c>
      <c r="V19" s="125">
        <v>0</v>
      </c>
      <c r="W19" s="125">
        <v>0</v>
      </c>
      <c r="X19" s="125">
        <v>0</v>
      </c>
      <c r="Y19" s="125">
        <v>0</v>
      </c>
      <c r="Z19" s="125">
        <v>0</v>
      </c>
      <c r="AA19" s="125">
        <v>0</v>
      </c>
      <c r="AB19" s="125">
        <v>0</v>
      </c>
      <c r="AC19" s="125">
        <v>0</v>
      </c>
      <c r="AD19" s="125">
        <v>0</v>
      </c>
      <c r="AE19" s="131">
        <v>0</v>
      </c>
      <c r="AF19" s="92"/>
    </row>
    <row r="20" spans="1:32" ht="25.5" customHeight="1" x14ac:dyDescent="0.3">
      <c r="A20" s="168" t="s">
        <v>31</v>
      </c>
      <c r="B20" s="125">
        <f t="shared" si="21"/>
        <v>7034.2599999999993</v>
      </c>
      <c r="C20" s="125">
        <f t="shared" si="19"/>
        <v>7034.2599999999993</v>
      </c>
      <c r="D20" s="125">
        <f t="shared" si="22"/>
        <v>7034.2599999999993</v>
      </c>
      <c r="E20" s="125">
        <f t="shared" si="22"/>
        <v>7034.2599999999993</v>
      </c>
      <c r="F20" s="125">
        <f t="shared" si="20"/>
        <v>100</v>
      </c>
      <c r="G20" s="125">
        <f t="shared" ref="G20" si="23">E20/C20*100</f>
        <v>100</v>
      </c>
      <c r="H20" s="125">
        <v>0</v>
      </c>
      <c r="I20" s="125">
        <v>0</v>
      </c>
      <c r="J20" s="125">
        <v>0</v>
      </c>
      <c r="K20" s="125">
        <v>0</v>
      </c>
      <c r="L20" s="125">
        <v>1406.85</v>
      </c>
      <c r="M20" s="125">
        <v>1123.53</v>
      </c>
      <c r="N20" s="125">
        <v>1406.85</v>
      </c>
      <c r="O20" s="125">
        <v>1420.81</v>
      </c>
      <c r="P20" s="125">
        <v>1406.85</v>
      </c>
      <c r="Q20" s="125">
        <v>1676.21</v>
      </c>
      <c r="R20" s="125">
        <v>1406.85</v>
      </c>
      <c r="S20" s="125">
        <v>1406.85</v>
      </c>
      <c r="T20" s="125">
        <v>1406.86</v>
      </c>
      <c r="U20" s="125">
        <v>1406.86</v>
      </c>
      <c r="V20" s="125">
        <v>0</v>
      </c>
      <c r="W20" s="125">
        <v>0</v>
      </c>
      <c r="X20" s="125">
        <v>0</v>
      </c>
      <c r="Y20" s="125">
        <v>0</v>
      </c>
      <c r="Z20" s="125">
        <v>0</v>
      </c>
      <c r="AA20" s="125">
        <v>0</v>
      </c>
      <c r="AB20" s="125">
        <v>0</v>
      </c>
      <c r="AC20" s="125">
        <v>0</v>
      </c>
      <c r="AD20" s="125">
        <v>0</v>
      </c>
      <c r="AE20" s="131">
        <v>0</v>
      </c>
      <c r="AF20" s="92"/>
    </row>
    <row r="21" spans="1:32" ht="255.75" customHeight="1" x14ac:dyDescent="0.25">
      <c r="A21" s="98" t="s">
        <v>32</v>
      </c>
      <c r="B21" s="95">
        <f>B22</f>
        <v>1128.8</v>
      </c>
      <c r="C21" s="95">
        <f t="shared" ref="C21:E21" si="24">C22</f>
        <v>1128.8</v>
      </c>
      <c r="D21" s="95">
        <f t="shared" si="24"/>
        <v>1128.8</v>
      </c>
      <c r="E21" s="95">
        <f t="shared" si="24"/>
        <v>1128.8</v>
      </c>
      <c r="F21" s="95">
        <f>E21/B21*100</f>
        <v>100</v>
      </c>
      <c r="G21" s="95">
        <f>E21/C21*100</f>
        <v>100</v>
      </c>
      <c r="H21" s="95">
        <f t="shared" ref="H21:AE21" si="25">H22</f>
        <v>0</v>
      </c>
      <c r="I21" s="95">
        <f t="shared" si="25"/>
        <v>0</v>
      </c>
      <c r="J21" s="95">
        <f t="shared" si="25"/>
        <v>0</v>
      </c>
      <c r="K21" s="95">
        <f t="shared" si="25"/>
        <v>0</v>
      </c>
      <c r="L21" s="95">
        <f t="shared" si="25"/>
        <v>0</v>
      </c>
      <c r="M21" s="95">
        <f t="shared" si="25"/>
        <v>0</v>
      </c>
      <c r="N21" s="95">
        <f t="shared" si="25"/>
        <v>0</v>
      </c>
      <c r="O21" s="95">
        <f t="shared" si="25"/>
        <v>0</v>
      </c>
      <c r="P21" s="95">
        <f t="shared" si="25"/>
        <v>0</v>
      </c>
      <c r="Q21" s="95">
        <f t="shared" si="25"/>
        <v>0</v>
      </c>
      <c r="R21" s="95">
        <f t="shared" si="25"/>
        <v>0</v>
      </c>
      <c r="S21" s="95">
        <f t="shared" si="25"/>
        <v>0</v>
      </c>
      <c r="T21" s="95">
        <f t="shared" si="25"/>
        <v>0</v>
      </c>
      <c r="U21" s="95">
        <f t="shared" si="25"/>
        <v>0</v>
      </c>
      <c r="V21" s="95">
        <f t="shared" si="25"/>
        <v>0</v>
      </c>
      <c r="W21" s="95">
        <f t="shared" si="25"/>
        <v>0</v>
      </c>
      <c r="X21" s="95">
        <f t="shared" si="25"/>
        <v>0</v>
      </c>
      <c r="Y21" s="95">
        <f t="shared" si="25"/>
        <v>0</v>
      </c>
      <c r="Z21" s="95">
        <f t="shared" si="25"/>
        <v>0</v>
      </c>
      <c r="AA21" s="95">
        <f t="shared" si="25"/>
        <v>0</v>
      </c>
      <c r="AB21" s="95">
        <f t="shared" si="25"/>
        <v>559.5</v>
      </c>
      <c r="AC21" s="95">
        <f t="shared" si="25"/>
        <v>25.9</v>
      </c>
      <c r="AD21" s="95">
        <f t="shared" si="25"/>
        <v>569.29999999999995</v>
      </c>
      <c r="AE21" s="95">
        <f t="shared" si="25"/>
        <v>1102.9000000000001</v>
      </c>
      <c r="AF21" s="975" t="s">
        <v>640</v>
      </c>
    </row>
    <row r="22" spans="1:32" ht="33.75" customHeight="1" x14ac:dyDescent="0.3">
      <c r="A22" s="137" t="s">
        <v>27</v>
      </c>
      <c r="B22" s="154">
        <f>B23+B24+B25+B26</f>
        <v>1128.8</v>
      </c>
      <c r="C22" s="154">
        <f>C23+C24+C25+C26</f>
        <v>1128.8</v>
      </c>
      <c r="D22" s="154">
        <f t="shared" ref="D22:E22" si="26">D23+D24+D25+D26</f>
        <v>1128.8</v>
      </c>
      <c r="E22" s="154">
        <f t="shared" si="26"/>
        <v>1128.8</v>
      </c>
      <c r="F22" s="125">
        <f>E22/B22*100</f>
        <v>100</v>
      </c>
      <c r="G22" s="125">
        <f>E22/C22*100</f>
        <v>100</v>
      </c>
      <c r="H22" s="154">
        <f t="shared" ref="H22:AE22" si="27">H23+H24+H25+H26</f>
        <v>0</v>
      </c>
      <c r="I22" s="154">
        <f t="shared" si="27"/>
        <v>0</v>
      </c>
      <c r="J22" s="154">
        <f t="shared" si="27"/>
        <v>0</v>
      </c>
      <c r="K22" s="154">
        <f t="shared" si="27"/>
        <v>0</v>
      </c>
      <c r="L22" s="154">
        <f t="shared" si="27"/>
        <v>0</v>
      </c>
      <c r="M22" s="154">
        <f t="shared" si="27"/>
        <v>0</v>
      </c>
      <c r="N22" s="154">
        <f t="shared" si="27"/>
        <v>0</v>
      </c>
      <c r="O22" s="154">
        <f t="shared" si="27"/>
        <v>0</v>
      </c>
      <c r="P22" s="154">
        <f t="shared" si="27"/>
        <v>0</v>
      </c>
      <c r="Q22" s="154">
        <f t="shared" si="27"/>
        <v>0</v>
      </c>
      <c r="R22" s="154">
        <f t="shared" si="27"/>
        <v>0</v>
      </c>
      <c r="S22" s="154">
        <f t="shared" si="27"/>
        <v>0</v>
      </c>
      <c r="T22" s="154">
        <f t="shared" si="27"/>
        <v>0</v>
      </c>
      <c r="U22" s="154">
        <f t="shared" si="27"/>
        <v>0</v>
      </c>
      <c r="V22" s="154">
        <f t="shared" si="27"/>
        <v>0</v>
      </c>
      <c r="W22" s="154">
        <f t="shared" si="27"/>
        <v>0</v>
      </c>
      <c r="X22" s="154">
        <f t="shared" si="27"/>
        <v>0</v>
      </c>
      <c r="Y22" s="154">
        <f t="shared" si="27"/>
        <v>0</v>
      </c>
      <c r="Z22" s="154">
        <f t="shared" si="27"/>
        <v>0</v>
      </c>
      <c r="AA22" s="154">
        <f t="shared" si="27"/>
        <v>0</v>
      </c>
      <c r="AB22" s="154">
        <f t="shared" si="27"/>
        <v>559.5</v>
      </c>
      <c r="AC22" s="154">
        <f t="shared" si="27"/>
        <v>25.9</v>
      </c>
      <c r="AD22" s="154">
        <f t="shared" si="27"/>
        <v>569.29999999999995</v>
      </c>
      <c r="AE22" s="154">
        <f t="shared" si="27"/>
        <v>1102.9000000000001</v>
      </c>
      <c r="AF22" s="976"/>
    </row>
    <row r="23" spans="1:32" ht="40.5" customHeight="1" x14ac:dyDescent="0.3">
      <c r="A23" s="168" t="s">
        <v>28</v>
      </c>
      <c r="B23" s="154">
        <f>H23+J23+N23+L23+P23+R23+T23+V23+X23+Z23+AB23+AD23</f>
        <v>903</v>
      </c>
      <c r="C23" s="125">
        <f>H23+J23+L23+N23+P23+R23+T23+V23+X23+Z23+AB23+AD23</f>
        <v>903</v>
      </c>
      <c r="D23" s="125">
        <v>903</v>
      </c>
      <c r="E23" s="125">
        <f>I23+K23+M23+O23+Q23+S23+U23+W23+Y23+AA23+AC23+AE23</f>
        <v>903</v>
      </c>
      <c r="F23" s="125">
        <f>E23/B23*100</f>
        <v>100</v>
      </c>
      <c r="G23" s="125">
        <f>E23/C23*100</f>
        <v>100</v>
      </c>
      <c r="H23" s="125">
        <v>0</v>
      </c>
      <c r="I23" s="125">
        <v>0</v>
      </c>
      <c r="J23" s="125">
        <v>0</v>
      </c>
      <c r="K23" s="125">
        <v>0</v>
      </c>
      <c r="L23" s="125">
        <v>0</v>
      </c>
      <c r="M23" s="125">
        <v>0</v>
      </c>
      <c r="N23" s="125">
        <v>0</v>
      </c>
      <c r="O23" s="125">
        <v>0</v>
      </c>
      <c r="P23" s="125">
        <v>0</v>
      </c>
      <c r="Q23" s="125">
        <v>0</v>
      </c>
      <c r="R23" s="125">
        <v>0</v>
      </c>
      <c r="S23" s="125">
        <v>0</v>
      </c>
      <c r="T23" s="125">
        <v>0</v>
      </c>
      <c r="U23" s="125">
        <v>0</v>
      </c>
      <c r="V23" s="125">
        <v>0</v>
      </c>
      <c r="W23" s="125">
        <v>0</v>
      </c>
      <c r="X23" s="125">
        <v>0</v>
      </c>
      <c r="Y23" s="125">
        <v>0</v>
      </c>
      <c r="Z23" s="125">
        <v>0</v>
      </c>
      <c r="AA23" s="125">
        <v>0</v>
      </c>
      <c r="AB23" s="125">
        <v>352.1</v>
      </c>
      <c r="AC23" s="125">
        <v>0</v>
      </c>
      <c r="AD23" s="125">
        <v>550.9</v>
      </c>
      <c r="AE23" s="131">
        <v>903</v>
      </c>
      <c r="AF23" s="976"/>
    </row>
    <row r="24" spans="1:32" ht="21.75" customHeight="1" x14ac:dyDescent="0.3">
      <c r="A24" s="168" t="s">
        <v>29</v>
      </c>
      <c r="B24" s="154">
        <f>H24+J24+N24+L24+P24+R24+T24+V24+X24+Z24+AB24+AD24</f>
        <v>225.8</v>
      </c>
      <c r="C24" s="125">
        <f t="shared" ref="C24:C26" si="28">H24+J24+L24+N24+P24+R24+T24+V24+X24+Z24+AB24+AD24</f>
        <v>225.8</v>
      </c>
      <c r="D24" s="125">
        <v>225.8</v>
      </c>
      <c r="E24" s="125">
        <f t="shared" ref="E24:E26" si="29">I24+K24+M24+O24+Q24+S24+U24+W24+Y24+AA24+AC24+AE24</f>
        <v>225.8</v>
      </c>
      <c r="F24" s="125">
        <f t="shared" ref="F24" si="30">E24/B24*100</f>
        <v>100</v>
      </c>
      <c r="G24" s="125">
        <f t="shared" ref="G24" si="31">E24/C24*100</f>
        <v>100</v>
      </c>
      <c r="H24" s="125">
        <v>0</v>
      </c>
      <c r="I24" s="125">
        <v>0</v>
      </c>
      <c r="J24" s="125">
        <v>0</v>
      </c>
      <c r="K24" s="125">
        <v>0</v>
      </c>
      <c r="L24" s="125">
        <v>0</v>
      </c>
      <c r="M24" s="125">
        <v>0</v>
      </c>
      <c r="N24" s="125">
        <v>0</v>
      </c>
      <c r="O24" s="125">
        <v>0</v>
      </c>
      <c r="P24" s="125">
        <v>0</v>
      </c>
      <c r="Q24" s="125">
        <v>0</v>
      </c>
      <c r="R24" s="125">
        <v>0</v>
      </c>
      <c r="S24" s="125">
        <v>0</v>
      </c>
      <c r="T24" s="125">
        <v>0</v>
      </c>
      <c r="U24" s="125">
        <v>0</v>
      </c>
      <c r="V24" s="125">
        <v>0</v>
      </c>
      <c r="W24" s="125">
        <v>0</v>
      </c>
      <c r="X24" s="125">
        <v>0</v>
      </c>
      <c r="Y24" s="125">
        <v>0</v>
      </c>
      <c r="Z24" s="125">
        <v>0</v>
      </c>
      <c r="AA24" s="125">
        <v>0</v>
      </c>
      <c r="AB24" s="125">
        <v>207.4</v>
      </c>
      <c r="AC24" s="125">
        <v>25.9</v>
      </c>
      <c r="AD24" s="125">
        <v>18.399999999999999</v>
      </c>
      <c r="AE24" s="131">
        <v>199.9</v>
      </c>
      <c r="AF24" s="976"/>
    </row>
    <row r="25" spans="1:32" ht="39" customHeight="1" x14ac:dyDescent="0.3">
      <c r="A25" s="168" t="s">
        <v>30</v>
      </c>
      <c r="B25" s="154">
        <f t="shared" ref="B25:B26" si="32">H25+J25+N25+L25+P25+R25+T25+V25+X25+Z25+AB25+AD25</f>
        <v>0</v>
      </c>
      <c r="C25" s="125">
        <f t="shared" si="28"/>
        <v>0</v>
      </c>
      <c r="D25" s="125">
        <f t="shared" ref="D25:D26" si="33">I25+K25+M25+O25+Q25+S25+U25+W25+Y25+AA25</f>
        <v>0</v>
      </c>
      <c r="E25" s="125">
        <f t="shared" si="29"/>
        <v>0</v>
      </c>
      <c r="F25" s="125">
        <v>0</v>
      </c>
      <c r="G25" s="125">
        <v>0</v>
      </c>
      <c r="H25" s="125">
        <v>0</v>
      </c>
      <c r="I25" s="125">
        <v>0</v>
      </c>
      <c r="J25" s="125">
        <v>0</v>
      </c>
      <c r="K25" s="125">
        <v>0</v>
      </c>
      <c r="L25" s="125">
        <v>0</v>
      </c>
      <c r="M25" s="125">
        <v>0</v>
      </c>
      <c r="N25" s="125">
        <v>0</v>
      </c>
      <c r="O25" s="125">
        <v>0</v>
      </c>
      <c r="P25" s="125">
        <v>0</v>
      </c>
      <c r="Q25" s="125">
        <v>0</v>
      </c>
      <c r="R25" s="125">
        <v>0</v>
      </c>
      <c r="S25" s="125">
        <v>0</v>
      </c>
      <c r="T25" s="125">
        <v>0</v>
      </c>
      <c r="U25" s="125">
        <v>0</v>
      </c>
      <c r="V25" s="125">
        <v>0</v>
      </c>
      <c r="W25" s="125">
        <v>0</v>
      </c>
      <c r="X25" s="125">
        <v>0</v>
      </c>
      <c r="Y25" s="125">
        <v>0</v>
      </c>
      <c r="Z25" s="125">
        <v>0</v>
      </c>
      <c r="AA25" s="125">
        <v>0</v>
      </c>
      <c r="AB25" s="125">
        <v>0</v>
      </c>
      <c r="AC25" s="125">
        <v>0</v>
      </c>
      <c r="AD25" s="125">
        <v>0</v>
      </c>
      <c r="AE25" s="131">
        <v>0</v>
      </c>
      <c r="AF25" s="977"/>
    </row>
    <row r="26" spans="1:32" ht="21.75" customHeight="1" x14ac:dyDescent="0.3">
      <c r="A26" s="168" t="s">
        <v>31</v>
      </c>
      <c r="B26" s="154">
        <f t="shared" si="32"/>
        <v>0</v>
      </c>
      <c r="C26" s="125">
        <f t="shared" si="28"/>
        <v>0</v>
      </c>
      <c r="D26" s="125">
        <f t="shared" si="33"/>
        <v>0</v>
      </c>
      <c r="E26" s="125">
        <f t="shared" si="29"/>
        <v>0</v>
      </c>
      <c r="F26" s="125">
        <v>0</v>
      </c>
      <c r="G26" s="125">
        <v>0</v>
      </c>
      <c r="H26" s="125">
        <v>0</v>
      </c>
      <c r="I26" s="125">
        <v>0</v>
      </c>
      <c r="J26" s="125">
        <v>0</v>
      </c>
      <c r="K26" s="125">
        <v>0</v>
      </c>
      <c r="L26" s="125">
        <v>0</v>
      </c>
      <c r="M26" s="125">
        <v>0</v>
      </c>
      <c r="N26" s="125">
        <v>0</v>
      </c>
      <c r="O26" s="125">
        <v>0</v>
      </c>
      <c r="P26" s="125">
        <v>0</v>
      </c>
      <c r="Q26" s="125">
        <v>0</v>
      </c>
      <c r="R26" s="125">
        <v>0</v>
      </c>
      <c r="S26" s="125">
        <v>0</v>
      </c>
      <c r="T26" s="125">
        <v>0</v>
      </c>
      <c r="U26" s="125">
        <v>0</v>
      </c>
      <c r="V26" s="125">
        <v>0</v>
      </c>
      <c r="W26" s="125">
        <v>0</v>
      </c>
      <c r="X26" s="125">
        <v>0</v>
      </c>
      <c r="Y26" s="125">
        <v>0</v>
      </c>
      <c r="Z26" s="125">
        <v>0</v>
      </c>
      <c r="AA26" s="125">
        <v>0</v>
      </c>
      <c r="AB26" s="125">
        <v>0</v>
      </c>
      <c r="AC26" s="125">
        <v>0</v>
      </c>
      <c r="AD26" s="125">
        <v>0</v>
      </c>
      <c r="AE26" s="131">
        <v>0</v>
      </c>
      <c r="AF26" s="92"/>
    </row>
    <row r="27" spans="1:32" ht="40.5" customHeight="1" x14ac:dyDescent="0.3">
      <c r="A27" s="349" t="s">
        <v>33</v>
      </c>
      <c r="B27" s="89">
        <f>B28+B34+B40</f>
        <v>10992.693999999998</v>
      </c>
      <c r="C27" s="89">
        <f>C28+C34+C40</f>
        <v>10992.693999999998</v>
      </c>
      <c r="D27" s="89">
        <f>D28+D34</f>
        <v>10772.279999999999</v>
      </c>
      <c r="E27" s="89">
        <f t="shared" ref="E27" si="34">E28+E34</f>
        <v>10772.41092</v>
      </c>
      <c r="F27" s="89">
        <f>E27/B27*100</f>
        <v>97.996095588579124</v>
      </c>
      <c r="G27" s="89">
        <f>E27/C27*100</f>
        <v>97.996095588579124</v>
      </c>
      <c r="H27" s="89">
        <f t="shared" ref="H27:AE27" si="35">H28+H34+H40</f>
        <v>2493.62</v>
      </c>
      <c r="I27" s="89">
        <f t="shared" si="35"/>
        <v>796.50729000000001</v>
      </c>
      <c r="J27" s="89">
        <f t="shared" si="35"/>
        <v>1035.8499999999999</v>
      </c>
      <c r="K27" s="89">
        <f t="shared" si="35"/>
        <v>2238.0138300000003</v>
      </c>
      <c r="L27" s="89">
        <f t="shared" si="35"/>
        <v>582.73</v>
      </c>
      <c r="M27" s="89">
        <f t="shared" si="35"/>
        <v>239.30216000000001</v>
      </c>
      <c r="N27" s="89">
        <f t="shared" si="35"/>
        <v>858.14</v>
      </c>
      <c r="O27" s="89">
        <f t="shared" si="35"/>
        <v>850.49036999999998</v>
      </c>
      <c r="P27" s="89">
        <f t="shared" si="35"/>
        <v>856.83400000000006</v>
      </c>
      <c r="Q27" s="89">
        <f t="shared" si="35"/>
        <v>1054.9520400000001</v>
      </c>
      <c r="R27" s="89">
        <f t="shared" si="35"/>
        <v>1341.12</v>
      </c>
      <c r="S27" s="89">
        <f t="shared" si="35"/>
        <v>506.73259999999993</v>
      </c>
      <c r="T27" s="89">
        <f t="shared" si="35"/>
        <v>1067.8100000000002</v>
      </c>
      <c r="U27" s="89">
        <f t="shared" si="35"/>
        <v>1018.80569</v>
      </c>
      <c r="V27" s="89">
        <f t="shared" si="35"/>
        <v>1063.44</v>
      </c>
      <c r="W27" s="89">
        <f t="shared" si="35"/>
        <v>834.80163000000005</v>
      </c>
      <c r="X27" s="89">
        <f t="shared" si="35"/>
        <v>405.28999999999996</v>
      </c>
      <c r="Y27" s="89">
        <f t="shared" si="35"/>
        <v>684.56810999999993</v>
      </c>
      <c r="Z27" s="89">
        <f t="shared" si="35"/>
        <v>639.39</v>
      </c>
      <c r="AA27" s="89">
        <f t="shared" si="35"/>
        <v>480.90224999999998</v>
      </c>
      <c r="AB27" s="89">
        <f t="shared" si="35"/>
        <v>363.35</v>
      </c>
      <c r="AC27" s="89">
        <f t="shared" si="35"/>
        <v>299.78552000000002</v>
      </c>
      <c r="AD27" s="89">
        <f t="shared" si="35"/>
        <v>285.12</v>
      </c>
      <c r="AE27" s="89">
        <f t="shared" si="35"/>
        <v>1776.4493500000001</v>
      </c>
      <c r="AF27" s="92"/>
    </row>
    <row r="28" spans="1:32" ht="78.75" customHeight="1" x14ac:dyDescent="0.25">
      <c r="A28" s="350" t="s">
        <v>34</v>
      </c>
      <c r="B28" s="169">
        <f>B29</f>
        <v>7666.1039999999985</v>
      </c>
      <c r="C28" s="169">
        <f t="shared" ref="C28:AE28" si="36">C29</f>
        <v>7666.1039999999985</v>
      </c>
      <c r="D28" s="169">
        <f>D29</f>
        <v>7656.62</v>
      </c>
      <c r="E28" s="169">
        <f t="shared" si="36"/>
        <v>7656.6241600000003</v>
      </c>
      <c r="F28" s="169">
        <f t="shared" si="36"/>
        <v>99.876340837536276</v>
      </c>
      <c r="G28" s="169">
        <f t="shared" si="36"/>
        <v>99.876340837536276</v>
      </c>
      <c r="H28" s="169">
        <f t="shared" si="36"/>
        <v>1761.36</v>
      </c>
      <c r="I28" s="169">
        <f t="shared" si="36"/>
        <v>148.86122</v>
      </c>
      <c r="J28" s="169">
        <f t="shared" si="36"/>
        <v>717.2</v>
      </c>
      <c r="K28" s="169">
        <f t="shared" si="36"/>
        <v>1898.9610000000002</v>
      </c>
      <c r="L28" s="169">
        <f t="shared" si="36"/>
        <v>435.78999999999996</v>
      </c>
      <c r="M28" s="169">
        <f t="shared" si="36"/>
        <v>96.540440000000004</v>
      </c>
      <c r="N28" s="169">
        <f t="shared" si="36"/>
        <v>608.6</v>
      </c>
      <c r="O28" s="169">
        <f t="shared" si="36"/>
        <v>579.82329000000004</v>
      </c>
      <c r="P28" s="169">
        <f t="shared" si="36"/>
        <v>700.31400000000008</v>
      </c>
      <c r="Q28" s="169">
        <f t="shared" si="36"/>
        <v>887.65371000000005</v>
      </c>
      <c r="R28" s="169">
        <f t="shared" si="36"/>
        <v>819.05</v>
      </c>
      <c r="S28" s="169">
        <f t="shared" si="36"/>
        <v>364.30634999999995</v>
      </c>
      <c r="T28" s="169">
        <f t="shared" si="36"/>
        <v>782.44</v>
      </c>
      <c r="U28" s="169">
        <f t="shared" si="36"/>
        <v>742.92867000000001</v>
      </c>
      <c r="V28" s="169">
        <f t="shared" si="36"/>
        <v>690.16</v>
      </c>
      <c r="W28" s="169">
        <f t="shared" si="36"/>
        <v>737.66253000000006</v>
      </c>
      <c r="X28" s="169">
        <f t="shared" si="36"/>
        <v>316.64999999999998</v>
      </c>
      <c r="Y28" s="169">
        <f t="shared" si="36"/>
        <v>191.49802999999997</v>
      </c>
      <c r="Z28" s="169">
        <f t="shared" si="36"/>
        <v>441.09</v>
      </c>
      <c r="AA28" s="169">
        <f t="shared" si="36"/>
        <v>301.65338999999994</v>
      </c>
      <c r="AB28" s="169">
        <f t="shared" si="36"/>
        <v>243.33</v>
      </c>
      <c r="AC28" s="169">
        <f t="shared" si="36"/>
        <v>216.76816000000002</v>
      </c>
      <c r="AD28" s="169">
        <f t="shared" si="36"/>
        <v>150.12</v>
      </c>
      <c r="AE28" s="169">
        <f t="shared" si="36"/>
        <v>1489.9673700000001</v>
      </c>
      <c r="AF28" s="351"/>
    </row>
    <row r="29" spans="1:32" ht="24.75" customHeight="1" x14ac:dyDescent="0.3">
      <c r="A29" s="137" t="s">
        <v>27</v>
      </c>
      <c r="B29" s="100">
        <f>B30+B31+B32+B33</f>
        <v>7666.1039999999985</v>
      </c>
      <c r="C29" s="100">
        <f t="shared" ref="C29:E29" si="37">C30+C31+C32+C33</f>
        <v>7666.1039999999985</v>
      </c>
      <c r="D29" s="100">
        <f>D30+D31+D32+D33</f>
        <v>7656.62</v>
      </c>
      <c r="E29" s="100">
        <f t="shared" si="37"/>
        <v>7656.6241600000003</v>
      </c>
      <c r="F29" s="100">
        <f>E29/B29*100</f>
        <v>99.876340837536276</v>
      </c>
      <c r="G29" s="100">
        <f>E29/C29*100</f>
        <v>99.876340837536276</v>
      </c>
      <c r="H29" s="100">
        <f t="shared" ref="H29:AE29" si="38">H30+H31+H32+H33</f>
        <v>1761.36</v>
      </c>
      <c r="I29" s="100">
        <f t="shared" si="38"/>
        <v>148.86122</v>
      </c>
      <c r="J29" s="100">
        <f t="shared" si="38"/>
        <v>717.2</v>
      </c>
      <c r="K29" s="100">
        <f t="shared" si="38"/>
        <v>1898.9610000000002</v>
      </c>
      <c r="L29" s="100">
        <f t="shared" si="38"/>
        <v>435.78999999999996</v>
      </c>
      <c r="M29" s="100">
        <f t="shared" si="38"/>
        <v>96.540440000000004</v>
      </c>
      <c r="N29" s="100">
        <f t="shared" si="38"/>
        <v>608.6</v>
      </c>
      <c r="O29" s="100">
        <f t="shared" si="38"/>
        <v>579.82329000000004</v>
      </c>
      <c r="P29" s="100">
        <f t="shared" si="38"/>
        <v>700.31400000000008</v>
      </c>
      <c r="Q29" s="100">
        <f t="shared" si="38"/>
        <v>887.65371000000005</v>
      </c>
      <c r="R29" s="100">
        <f t="shared" si="38"/>
        <v>819.05</v>
      </c>
      <c r="S29" s="100">
        <f t="shared" si="38"/>
        <v>364.30634999999995</v>
      </c>
      <c r="T29" s="100">
        <f t="shared" si="38"/>
        <v>782.44</v>
      </c>
      <c r="U29" s="100">
        <f t="shared" si="38"/>
        <v>742.92867000000001</v>
      </c>
      <c r="V29" s="100">
        <f t="shared" si="38"/>
        <v>690.16</v>
      </c>
      <c r="W29" s="100">
        <f t="shared" si="38"/>
        <v>737.66253000000006</v>
      </c>
      <c r="X29" s="100">
        <f t="shared" si="38"/>
        <v>316.64999999999998</v>
      </c>
      <c r="Y29" s="100">
        <f t="shared" si="38"/>
        <v>191.49802999999997</v>
      </c>
      <c r="Z29" s="100">
        <f t="shared" si="38"/>
        <v>441.09</v>
      </c>
      <c r="AA29" s="100">
        <f t="shared" si="38"/>
        <v>301.65338999999994</v>
      </c>
      <c r="AB29" s="100">
        <f t="shared" si="38"/>
        <v>243.33</v>
      </c>
      <c r="AC29" s="100">
        <f t="shared" si="38"/>
        <v>216.76816000000002</v>
      </c>
      <c r="AD29" s="100">
        <f t="shared" si="38"/>
        <v>150.12</v>
      </c>
      <c r="AE29" s="100">
        <f t="shared" si="38"/>
        <v>1489.9673700000001</v>
      </c>
      <c r="AF29" s="92"/>
    </row>
    <row r="30" spans="1:32" ht="18.75" x14ac:dyDescent="0.3">
      <c r="A30" s="168" t="s">
        <v>28</v>
      </c>
      <c r="B30" s="100">
        <f>H30+J30+N30+L30+P30+R30+T30+V30+X30+Z30+AB30+AD30</f>
        <v>2828.9039999999995</v>
      </c>
      <c r="C30" s="125">
        <f>H30+J30+L30+N30+P30+R30+T30+V30+X30+Z30+AB30+AD30</f>
        <v>2828.9039999999995</v>
      </c>
      <c r="D30" s="125">
        <v>2819.42</v>
      </c>
      <c r="E30" s="125">
        <f>I30+K30+M30+Q30+O30+S30+U30+W30+Y30+AA30+AC30+AE30+AG30</f>
        <v>2819.4241600000005</v>
      </c>
      <c r="F30" s="100">
        <f t="shared" ref="F30:F32" si="39">E30/B30*100</f>
        <v>99.66489354180986</v>
      </c>
      <c r="G30" s="100">
        <f t="shared" ref="G30:G32" si="40">E30/C30*100</f>
        <v>99.66489354180986</v>
      </c>
      <c r="H30" s="100">
        <v>267.52</v>
      </c>
      <c r="I30" s="100">
        <f>92.549+56.31222</f>
        <v>148.86122</v>
      </c>
      <c r="J30" s="100">
        <v>542.62</v>
      </c>
      <c r="K30" s="100">
        <f>106.17997+1.5+424.38606+13.95+1.6</f>
        <v>547.61603000000002</v>
      </c>
      <c r="L30" s="100">
        <v>97.85</v>
      </c>
      <c r="M30" s="100">
        <v>0</v>
      </c>
      <c r="N30" s="100">
        <v>230.16</v>
      </c>
      <c r="O30" s="100">
        <f>-26.323+0.5+46.57231+14.7+26.323+8.695</f>
        <v>70.467309999999998</v>
      </c>
      <c r="P30" s="100">
        <v>194.024</v>
      </c>
      <c r="Q30" s="100">
        <f>50+217.63</f>
        <v>267.63</v>
      </c>
      <c r="R30" s="100">
        <v>357.01</v>
      </c>
      <c r="S30" s="100">
        <f>50.26538+103.43247+13.95</f>
        <v>167.64784999999998</v>
      </c>
      <c r="T30" s="100">
        <v>221.43</v>
      </c>
      <c r="U30" s="100">
        <f>-0.31+31.92836+26.323+9.14886</f>
        <v>67.090220000000002</v>
      </c>
      <c r="V30" s="100">
        <v>541.66</v>
      </c>
      <c r="W30" s="100">
        <f>403.70892+155.81566</f>
        <v>559.52458000000001</v>
      </c>
      <c r="X30" s="100">
        <v>141</v>
      </c>
      <c r="Y30" s="100">
        <f>90.64674+52.22829+48.623</f>
        <v>191.49802999999997</v>
      </c>
      <c r="Z30" s="100">
        <v>35.520000000000003</v>
      </c>
      <c r="AA30" s="100">
        <v>34.648719999999997</v>
      </c>
      <c r="AB30" s="100">
        <v>49.99</v>
      </c>
      <c r="AC30" s="125">
        <f>47.40943+1.75</f>
        <v>49.15943</v>
      </c>
      <c r="AD30" s="125">
        <v>150.12</v>
      </c>
      <c r="AE30" s="131">
        <f>19.73837+91.919+48.34868+5.901+106.547+54.099+295.42772+93.3</f>
        <v>715.28077000000008</v>
      </c>
      <c r="AF30" s="92"/>
    </row>
    <row r="31" spans="1:32" ht="18.75" x14ac:dyDescent="0.3">
      <c r="A31" s="168" t="s">
        <v>29</v>
      </c>
      <c r="B31" s="100">
        <f>H31+J31+N31+L31+P31+R31+T31+V31+X31+Z31+AB31+AD31</f>
        <v>0</v>
      </c>
      <c r="C31" s="125">
        <f t="shared" ref="C31:C33" si="41">H31+J31+L31+N31+P31+R31+T31+V31+X31+Z31+AB31+AD31</f>
        <v>0</v>
      </c>
      <c r="D31" s="125">
        <f t="shared" ref="D31:D33" si="42">I31+K31+M31+O31+Q31+S31+U31+W31+Y31+AA31</f>
        <v>0</v>
      </c>
      <c r="E31" s="125">
        <f>I31+K31+M31+Q31+O31+S31+U31+W31+Y31+AA31+AC31+AE31+AG31</f>
        <v>0</v>
      </c>
      <c r="F31" s="100">
        <v>0</v>
      </c>
      <c r="G31" s="100">
        <v>0</v>
      </c>
      <c r="H31" s="154">
        <v>0</v>
      </c>
      <c r="I31" s="352">
        <v>0</v>
      </c>
      <c r="J31" s="154">
        <v>0</v>
      </c>
      <c r="K31" s="352">
        <v>0</v>
      </c>
      <c r="L31" s="154">
        <v>0</v>
      </c>
      <c r="M31" s="352">
        <v>0</v>
      </c>
      <c r="N31" s="154">
        <v>0</v>
      </c>
      <c r="O31" s="352">
        <v>0</v>
      </c>
      <c r="P31" s="154">
        <v>0</v>
      </c>
      <c r="Q31" s="352">
        <v>0</v>
      </c>
      <c r="R31" s="154">
        <v>0</v>
      </c>
      <c r="S31" s="352">
        <v>0</v>
      </c>
      <c r="T31" s="154">
        <v>0</v>
      </c>
      <c r="U31" s="352">
        <v>0</v>
      </c>
      <c r="V31" s="154">
        <v>0</v>
      </c>
      <c r="W31" s="352">
        <v>0</v>
      </c>
      <c r="X31" s="154">
        <v>0</v>
      </c>
      <c r="Y31" s="352">
        <v>0</v>
      </c>
      <c r="Z31" s="154">
        <v>0</v>
      </c>
      <c r="AA31" s="352">
        <v>0</v>
      </c>
      <c r="AB31" s="154">
        <v>0</v>
      </c>
      <c r="AC31" s="352">
        <v>0</v>
      </c>
      <c r="AD31" s="154">
        <v>0</v>
      </c>
      <c r="AE31" s="131">
        <v>0</v>
      </c>
      <c r="AF31" s="92"/>
    </row>
    <row r="32" spans="1:32" ht="18.75" x14ac:dyDescent="0.3">
      <c r="A32" s="168" t="s">
        <v>30</v>
      </c>
      <c r="B32" s="116">
        <f>H32+J32+N32+L32+P32+R32+T32+V32+X32+Z32+AB32+AD32</f>
        <v>4837.1999999999989</v>
      </c>
      <c r="C32" s="104">
        <f t="shared" si="41"/>
        <v>4837.1999999999989</v>
      </c>
      <c r="D32" s="125">
        <v>4837.2</v>
      </c>
      <c r="E32" s="125">
        <f>I32+K32+M32+Q32+O32+S32+U32+W32+Y32+AA32+AC32+AE32+AG32</f>
        <v>4837.2</v>
      </c>
      <c r="F32" s="100">
        <f t="shared" si="39"/>
        <v>100.00000000000003</v>
      </c>
      <c r="G32" s="100">
        <f t="shared" si="40"/>
        <v>100.00000000000003</v>
      </c>
      <c r="H32" s="125">
        <v>1493.84</v>
      </c>
      <c r="I32" s="125">
        <v>0</v>
      </c>
      <c r="J32" s="125">
        <v>174.58</v>
      </c>
      <c r="K32" s="125">
        <v>1351.3449700000001</v>
      </c>
      <c r="L32" s="125">
        <v>337.94</v>
      </c>
      <c r="M32" s="125">
        <v>96.540440000000004</v>
      </c>
      <c r="N32" s="125">
        <v>378.44</v>
      </c>
      <c r="O32" s="125">
        <v>509.35597999999999</v>
      </c>
      <c r="P32" s="125">
        <v>506.29</v>
      </c>
      <c r="Q32" s="125">
        <v>620.02371000000005</v>
      </c>
      <c r="R32" s="125">
        <v>462.04</v>
      </c>
      <c r="S32" s="125">
        <v>196.6585</v>
      </c>
      <c r="T32" s="125">
        <v>561.01</v>
      </c>
      <c r="U32" s="125">
        <v>675.83844999999997</v>
      </c>
      <c r="V32" s="125">
        <v>148.5</v>
      </c>
      <c r="W32" s="125">
        <v>178.13794999999999</v>
      </c>
      <c r="X32" s="125">
        <v>175.65</v>
      </c>
      <c r="Y32" s="125">
        <v>0</v>
      </c>
      <c r="Z32" s="125">
        <v>405.57</v>
      </c>
      <c r="AA32" s="125">
        <v>267.00466999999998</v>
      </c>
      <c r="AB32" s="125">
        <v>193.34</v>
      </c>
      <c r="AC32" s="125">
        <v>167.60873000000001</v>
      </c>
      <c r="AD32" s="125">
        <v>0</v>
      </c>
      <c r="AE32" s="131">
        <f>411.54604+363.14056</f>
        <v>774.6866</v>
      </c>
      <c r="AF32" s="92"/>
    </row>
    <row r="33" spans="1:32" ht="18.75" x14ac:dyDescent="0.3">
      <c r="A33" s="168" t="s">
        <v>31</v>
      </c>
      <c r="B33" s="100">
        <f>H33+J33+N33+L33+P33+R33+T33+V33+X33+Z33+AB33+AD33</f>
        <v>0</v>
      </c>
      <c r="C33" s="125">
        <f t="shared" si="41"/>
        <v>0</v>
      </c>
      <c r="D33" s="125">
        <f t="shared" si="42"/>
        <v>0</v>
      </c>
      <c r="E33" s="125">
        <f>I33+K33+M33+Q33+O33+S33+U33+W33+Y33+AA33+AC33+AE33+AG33</f>
        <v>0</v>
      </c>
      <c r="F33" s="100">
        <v>0</v>
      </c>
      <c r="G33" s="100">
        <v>0</v>
      </c>
      <c r="H33" s="125">
        <v>0</v>
      </c>
      <c r="I33" s="125">
        <v>0</v>
      </c>
      <c r="J33" s="125">
        <v>0</v>
      </c>
      <c r="K33" s="125">
        <v>0</v>
      </c>
      <c r="L33" s="125">
        <v>0</v>
      </c>
      <c r="M33" s="125">
        <v>0</v>
      </c>
      <c r="N33" s="125">
        <v>0</v>
      </c>
      <c r="O33" s="125">
        <v>0</v>
      </c>
      <c r="P33" s="125">
        <v>0</v>
      </c>
      <c r="Q33" s="125">
        <v>0</v>
      </c>
      <c r="R33" s="125">
        <v>0</v>
      </c>
      <c r="S33" s="125">
        <v>0</v>
      </c>
      <c r="T33" s="125">
        <v>0</v>
      </c>
      <c r="U33" s="125">
        <v>0</v>
      </c>
      <c r="V33" s="125">
        <v>0</v>
      </c>
      <c r="W33" s="125">
        <v>0</v>
      </c>
      <c r="X33" s="125">
        <v>0</v>
      </c>
      <c r="Y33" s="125">
        <v>0</v>
      </c>
      <c r="Z33" s="125">
        <v>0</v>
      </c>
      <c r="AA33" s="125">
        <v>0</v>
      </c>
      <c r="AB33" s="125">
        <v>0</v>
      </c>
      <c r="AC33" s="125">
        <v>0</v>
      </c>
      <c r="AD33" s="154">
        <v>0</v>
      </c>
      <c r="AE33" s="131">
        <v>0</v>
      </c>
      <c r="AF33" s="92"/>
    </row>
    <row r="34" spans="1:32" ht="56.25" x14ac:dyDescent="0.25">
      <c r="A34" s="153" t="s">
        <v>35</v>
      </c>
      <c r="B34" s="95">
        <f>B35</f>
        <v>3317.6899999999996</v>
      </c>
      <c r="C34" s="95">
        <f t="shared" ref="C34:AE34" si="43">C35</f>
        <v>3317.6899999999996</v>
      </c>
      <c r="D34" s="95">
        <f>D35</f>
        <v>3115.66</v>
      </c>
      <c r="E34" s="95">
        <f t="shared" si="43"/>
        <v>3115.78676</v>
      </c>
      <c r="F34" s="95">
        <f t="shared" si="43"/>
        <v>93.914342810811149</v>
      </c>
      <c r="G34" s="95">
        <f t="shared" si="43"/>
        <v>93.914342810811149</v>
      </c>
      <c r="H34" s="95">
        <f t="shared" si="43"/>
        <v>732.26</v>
      </c>
      <c r="I34" s="95">
        <f t="shared" si="43"/>
        <v>647.64607000000001</v>
      </c>
      <c r="J34" s="95">
        <f t="shared" si="43"/>
        <v>318.64999999999998</v>
      </c>
      <c r="K34" s="95">
        <f t="shared" si="43"/>
        <v>339.05282999999997</v>
      </c>
      <c r="L34" s="95">
        <f t="shared" si="43"/>
        <v>146.94</v>
      </c>
      <c r="M34" s="95">
        <f t="shared" si="43"/>
        <v>142.76172</v>
      </c>
      <c r="N34" s="95">
        <f t="shared" si="43"/>
        <v>249.54</v>
      </c>
      <c r="O34" s="95">
        <f t="shared" si="43"/>
        <v>270.66708</v>
      </c>
      <c r="P34" s="95">
        <f t="shared" si="43"/>
        <v>156.52000000000001</v>
      </c>
      <c r="Q34" s="95">
        <f t="shared" si="43"/>
        <v>167.29832999999999</v>
      </c>
      <c r="R34" s="95">
        <f t="shared" si="43"/>
        <v>522.07000000000005</v>
      </c>
      <c r="S34" s="95">
        <f t="shared" si="43"/>
        <v>142.42625000000001</v>
      </c>
      <c r="T34" s="95">
        <f t="shared" si="43"/>
        <v>276.47000000000003</v>
      </c>
      <c r="U34" s="95">
        <f t="shared" si="43"/>
        <v>275.87702000000002</v>
      </c>
      <c r="V34" s="95">
        <f t="shared" si="43"/>
        <v>373.28</v>
      </c>
      <c r="W34" s="95">
        <f t="shared" si="43"/>
        <v>97.139099999999999</v>
      </c>
      <c r="X34" s="95">
        <f t="shared" si="43"/>
        <v>88.64</v>
      </c>
      <c r="Y34" s="95">
        <f t="shared" si="43"/>
        <v>484.17016000000001</v>
      </c>
      <c r="Z34" s="95">
        <f t="shared" si="43"/>
        <v>198.3</v>
      </c>
      <c r="AA34" s="95">
        <f t="shared" si="43"/>
        <v>179.24886000000001</v>
      </c>
      <c r="AB34" s="95">
        <f t="shared" si="43"/>
        <v>120.02</v>
      </c>
      <c r="AC34" s="95">
        <f t="shared" si="43"/>
        <v>83.017359999999996</v>
      </c>
      <c r="AD34" s="95">
        <f t="shared" si="43"/>
        <v>135</v>
      </c>
      <c r="AE34" s="95">
        <f t="shared" si="43"/>
        <v>286.48198000000002</v>
      </c>
      <c r="AF34" s="98" t="s">
        <v>36</v>
      </c>
    </row>
    <row r="35" spans="1:32" ht="18.75" x14ac:dyDescent="0.3">
      <c r="A35" s="137" t="s">
        <v>27</v>
      </c>
      <c r="B35" s="100">
        <f>B36+B37+B38+B39</f>
        <v>3317.6899999999996</v>
      </c>
      <c r="C35" s="100">
        <f>C36+C37+C38+C39</f>
        <v>3317.6899999999996</v>
      </c>
      <c r="D35" s="100">
        <f>D36+D37+D38+D39</f>
        <v>3115.66</v>
      </c>
      <c r="E35" s="100">
        <f>E36+E37+E38+E39</f>
        <v>3115.78676</v>
      </c>
      <c r="F35" s="100">
        <f>E35/B35*100</f>
        <v>93.914342810811149</v>
      </c>
      <c r="G35" s="100">
        <f>E35/C35*100</f>
        <v>93.914342810811149</v>
      </c>
      <c r="H35" s="100">
        <f t="shared" ref="H35:AE35" si="44">H36+H37+H38+H39</f>
        <v>732.26</v>
      </c>
      <c r="I35" s="100">
        <f t="shared" si="44"/>
        <v>647.64607000000001</v>
      </c>
      <c r="J35" s="100">
        <f t="shared" si="44"/>
        <v>318.64999999999998</v>
      </c>
      <c r="K35" s="100">
        <f t="shared" si="44"/>
        <v>339.05282999999997</v>
      </c>
      <c r="L35" s="100">
        <f t="shared" si="44"/>
        <v>146.94</v>
      </c>
      <c r="M35" s="100">
        <f t="shared" si="44"/>
        <v>142.76172</v>
      </c>
      <c r="N35" s="100">
        <f t="shared" si="44"/>
        <v>249.54</v>
      </c>
      <c r="O35" s="100">
        <f t="shared" si="44"/>
        <v>270.66708</v>
      </c>
      <c r="P35" s="100">
        <f t="shared" si="44"/>
        <v>156.52000000000001</v>
      </c>
      <c r="Q35" s="100">
        <f t="shared" si="44"/>
        <v>167.29832999999999</v>
      </c>
      <c r="R35" s="100">
        <f t="shared" si="44"/>
        <v>522.07000000000005</v>
      </c>
      <c r="S35" s="100">
        <f t="shared" si="44"/>
        <v>142.42625000000001</v>
      </c>
      <c r="T35" s="100">
        <f t="shared" si="44"/>
        <v>276.47000000000003</v>
      </c>
      <c r="U35" s="100">
        <f t="shared" si="44"/>
        <v>275.87702000000002</v>
      </c>
      <c r="V35" s="100">
        <f t="shared" si="44"/>
        <v>373.28</v>
      </c>
      <c r="W35" s="100">
        <f t="shared" si="44"/>
        <v>97.139099999999999</v>
      </c>
      <c r="X35" s="100">
        <f t="shared" si="44"/>
        <v>88.64</v>
      </c>
      <c r="Y35" s="100">
        <f t="shared" si="44"/>
        <v>484.17016000000001</v>
      </c>
      <c r="Z35" s="100">
        <f t="shared" si="44"/>
        <v>198.3</v>
      </c>
      <c r="AA35" s="100">
        <f t="shared" si="44"/>
        <v>179.24886000000001</v>
      </c>
      <c r="AB35" s="100">
        <f t="shared" si="44"/>
        <v>120.02</v>
      </c>
      <c r="AC35" s="100">
        <f t="shared" si="44"/>
        <v>83.017359999999996</v>
      </c>
      <c r="AD35" s="100">
        <f t="shared" si="44"/>
        <v>135</v>
      </c>
      <c r="AE35" s="100">
        <f t="shared" si="44"/>
        <v>286.48198000000002</v>
      </c>
      <c r="AF35" s="92"/>
    </row>
    <row r="36" spans="1:32" ht="18.75" x14ac:dyDescent="0.25">
      <c r="A36" s="103" t="s">
        <v>28</v>
      </c>
      <c r="B36" s="100">
        <f>H36+J36+N36+L36+P36+R36+T36+V36+X36+Z36+AB36+AD36</f>
        <v>3317.6899999999996</v>
      </c>
      <c r="C36" s="125">
        <f>H36+J36+L36+N36+P36+R36+T36+V36+X36+Z36+AB36+AD36</f>
        <v>3317.6899999999996</v>
      </c>
      <c r="D36" s="125">
        <v>3115.66</v>
      </c>
      <c r="E36" s="125">
        <f>I36+K36+M36+Q36+O36+S36+U36+W36+Y36+AA36+AC36+AE36+AG36</f>
        <v>3115.78676</v>
      </c>
      <c r="F36" s="125">
        <f>D36/B36*100</f>
        <v>93.910522080122021</v>
      </c>
      <c r="G36" s="125">
        <f>E36/C36*100</f>
        <v>93.914342810811149</v>
      </c>
      <c r="H36" s="125">
        <v>732.26</v>
      </c>
      <c r="I36" s="125">
        <v>647.64607000000001</v>
      </c>
      <c r="J36" s="125">
        <v>318.64999999999998</v>
      </c>
      <c r="K36" s="125">
        <v>339.05282999999997</v>
      </c>
      <c r="L36" s="125">
        <v>146.94</v>
      </c>
      <c r="M36" s="125">
        <v>142.76172</v>
      </c>
      <c r="N36" s="125">
        <v>249.54</v>
      </c>
      <c r="O36" s="125">
        <v>270.66708</v>
      </c>
      <c r="P36" s="125">
        <v>156.52000000000001</v>
      </c>
      <c r="Q36" s="125">
        <v>167.29832999999999</v>
      </c>
      <c r="R36" s="125">
        <v>522.07000000000005</v>
      </c>
      <c r="S36" s="125">
        <v>142.42625000000001</v>
      </c>
      <c r="T36" s="125">
        <v>276.47000000000003</v>
      </c>
      <c r="U36" s="125">
        <v>275.87702000000002</v>
      </c>
      <c r="V36" s="125">
        <v>373.28</v>
      </c>
      <c r="W36" s="125">
        <v>97.139099999999999</v>
      </c>
      <c r="X36" s="125">
        <v>88.64</v>
      </c>
      <c r="Y36" s="125">
        <v>484.17016000000001</v>
      </c>
      <c r="Z36" s="125">
        <v>198.3</v>
      </c>
      <c r="AA36" s="125">
        <v>179.24886000000001</v>
      </c>
      <c r="AB36" s="125">
        <v>120.02</v>
      </c>
      <c r="AC36" s="125">
        <v>83.017359999999996</v>
      </c>
      <c r="AD36" s="100">
        <v>135</v>
      </c>
      <c r="AE36" s="131">
        <v>286.48198000000002</v>
      </c>
      <c r="AF36" s="92"/>
    </row>
    <row r="37" spans="1:32" ht="18.75" x14ac:dyDescent="0.25">
      <c r="A37" s="103" t="s">
        <v>29</v>
      </c>
      <c r="B37" s="100">
        <f t="shared" ref="B37:B39" si="45">H37+J37+N37+L37+P37+R37+T37+V37+X37+Z37+AB37+AD37</f>
        <v>0</v>
      </c>
      <c r="C37" s="125">
        <f t="shared" ref="C37:C39" si="46">H37+J37+L37+N37+P37+R37+T37+V37+X37+Z37+AB37+AD37</f>
        <v>0</v>
      </c>
      <c r="D37" s="125">
        <f t="shared" ref="D37:D39" si="47">I37+K37+M37+O37+Q37+S37+U37+W37+Y37</f>
        <v>0</v>
      </c>
      <c r="E37" s="125">
        <f t="shared" ref="E37:E39" si="48">I37+K37+M37+Q37+O37+S37+U37+W37+Y37+AA37+AC37+AE37+AG37</f>
        <v>0</v>
      </c>
      <c r="F37" s="125">
        <v>0</v>
      </c>
      <c r="G37" s="125">
        <v>0</v>
      </c>
      <c r="H37" s="100">
        <v>0</v>
      </c>
      <c r="I37" s="125">
        <v>0</v>
      </c>
      <c r="J37" s="100">
        <v>0</v>
      </c>
      <c r="K37" s="125">
        <v>0</v>
      </c>
      <c r="L37" s="100">
        <v>0</v>
      </c>
      <c r="M37" s="125">
        <v>0</v>
      </c>
      <c r="N37" s="100">
        <v>0</v>
      </c>
      <c r="O37" s="125">
        <v>0</v>
      </c>
      <c r="P37" s="100">
        <v>0</v>
      </c>
      <c r="Q37" s="125">
        <v>0</v>
      </c>
      <c r="R37" s="100">
        <v>0</v>
      </c>
      <c r="S37" s="125">
        <v>0</v>
      </c>
      <c r="T37" s="100">
        <v>0</v>
      </c>
      <c r="U37" s="125">
        <v>0</v>
      </c>
      <c r="V37" s="100">
        <v>0</v>
      </c>
      <c r="W37" s="125">
        <v>0</v>
      </c>
      <c r="X37" s="100">
        <v>0</v>
      </c>
      <c r="Y37" s="125">
        <v>0</v>
      </c>
      <c r="Z37" s="100">
        <v>0</v>
      </c>
      <c r="AA37" s="125">
        <v>0</v>
      </c>
      <c r="AB37" s="100">
        <v>0</v>
      </c>
      <c r="AC37" s="125">
        <v>0</v>
      </c>
      <c r="AD37" s="100">
        <v>0</v>
      </c>
      <c r="AE37" s="131">
        <v>0</v>
      </c>
      <c r="AF37" s="92"/>
    </row>
    <row r="38" spans="1:32" ht="18.75" x14ac:dyDescent="0.25">
      <c r="A38" s="103" t="s">
        <v>30</v>
      </c>
      <c r="B38" s="100">
        <f t="shared" si="45"/>
        <v>0</v>
      </c>
      <c r="C38" s="125">
        <f t="shared" si="46"/>
        <v>0</v>
      </c>
      <c r="D38" s="125">
        <f t="shared" si="47"/>
        <v>0</v>
      </c>
      <c r="E38" s="125">
        <f t="shared" si="48"/>
        <v>0</v>
      </c>
      <c r="F38" s="125">
        <v>0</v>
      </c>
      <c r="G38" s="125">
        <v>0</v>
      </c>
      <c r="H38" s="100">
        <v>0</v>
      </c>
      <c r="I38" s="125">
        <v>0</v>
      </c>
      <c r="J38" s="100">
        <v>0</v>
      </c>
      <c r="K38" s="125">
        <v>0</v>
      </c>
      <c r="L38" s="100">
        <v>0</v>
      </c>
      <c r="M38" s="125">
        <v>0</v>
      </c>
      <c r="N38" s="100">
        <v>0</v>
      </c>
      <c r="O38" s="125">
        <v>0</v>
      </c>
      <c r="P38" s="100">
        <v>0</v>
      </c>
      <c r="Q38" s="125">
        <v>0</v>
      </c>
      <c r="R38" s="100">
        <v>0</v>
      </c>
      <c r="S38" s="125">
        <v>0</v>
      </c>
      <c r="T38" s="100">
        <v>0</v>
      </c>
      <c r="U38" s="125">
        <v>0</v>
      </c>
      <c r="V38" s="100">
        <v>0</v>
      </c>
      <c r="W38" s="125">
        <v>0</v>
      </c>
      <c r="X38" s="100">
        <v>0</v>
      </c>
      <c r="Y38" s="125">
        <v>0</v>
      </c>
      <c r="Z38" s="100">
        <v>0</v>
      </c>
      <c r="AA38" s="125">
        <v>0</v>
      </c>
      <c r="AB38" s="100">
        <v>0</v>
      </c>
      <c r="AC38" s="125">
        <v>0</v>
      </c>
      <c r="AD38" s="100">
        <v>0</v>
      </c>
      <c r="AE38" s="131">
        <v>0</v>
      </c>
      <c r="AF38" s="92"/>
    </row>
    <row r="39" spans="1:32" ht="18.75" x14ac:dyDescent="0.25">
      <c r="A39" s="103" t="s">
        <v>31</v>
      </c>
      <c r="B39" s="100">
        <f t="shared" si="45"/>
        <v>0</v>
      </c>
      <c r="C39" s="125">
        <f t="shared" si="46"/>
        <v>0</v>
      </c>
      <c r="D39" s="125">
        <f t="shared" si="47"/>
        <v>0</v>
      </c>
      <c r="E39" s="125">
        <f t="shared" si="48"/>
        <v>0</v>
      </c>
      <c r="F39" s="125">
        <v>0</v>
      </c>
      <c r="G39" s="125">
        <v>0</v>
      </c>
      <c r="H39" s="100">
        <v>0</v>
      </c>
      <c r="I39" s="125">
        <v>0</v>
      </c>
      <c r="J39" s="100">
        <v>0</v>
      </c>
      <c r="K39" s="125">
        <v>0</v>
      </c>
      <c r="L39" s="100">
        <v>0</v>
      </c>
      <c r="M39" s="125">
        <v>0</v>
      </c>
      <c r="N39" s="100">
        <v>0</v>
      </c>
      <c r="O39" s="125">
        <v>0</v>
      </c>
      <c r="P39" s="100">
        <v>0</v>
      </c>
      <c r="Q39" s="125">
        <v>0</v>
      </c>
      <c r="R39" s="100">
        <v>0</v>
      </c>
      <c r="S39" s="125">
        <v>0</v>
      </c>
      <c r="T39" s="100">
        <v>0</v>
      </c>
      <c r="U39" s="125">
        <v>0</v>
      </c>
      <c r="V39" s="100">
        <v>0</v>
      </c>
      <c r="W39" s="125">
        <v>0</v>
      </c>
      <c r="X39" s="100">
        <v>0</v>
      </c>
      <c r="Y39" s="125">
        <v>0</v>
      </c>
      <c r="Z39" s="100">
        <v>0</v>
      </c>
      <c r="AA39" s="125">
        <v>0</v>
      </c>
      <c r="AB39" s="100">
        <v>0</v>
      </c>
      <c r="AC39" s="125">
        <v>0</v>
      </c>
      <c r="AD39" s="100">
        <v>0</v>
      </c>
      <c r="AE39" s="131">
        <v>0</v>
      </c>
      <c r="AF39" s="92"/>
    </row>
    <row r="40" spans="1:32" ht="75" x14ac:dyDescent="0.25">
      <c r="A40" s="153" t="s">
        <v>571</v>
      </c>
      <c r="B40" s="95">
        <f>B41</f>
        <v>8.9</v>
      </c>
      <c r="C40" s="95">
        <f t="shared" ref="C40:AE40" si="49">C41</f>
        <v>8.9</v>
      </c>
      <c r="D40" s="95">
        <f>D41</f>
        <v>8.8999199999999998</v>
      </c>
      <c r="E40" s="95">
        <f t="shared" si="49"/>
        <v>8.8999199999999998</v>
      </c>
      <c r="F40" s="95">
        <f>F41</f>
        <v>99.999101123595509</v>
      </c>
      <c r="G40" s="95">
        <f t="shared" si="49"/>
        <v>99.999101123595509</v>
      </c>
      <c r="H40" s="95">
        <f t="shared" si="49"/>
        <v>0</v>
      </c>
      <c r="I40" s="95">
        <f t="shared" si="49"/>
        <v>0</v>
      </c>
      <c r="J40" s="95">
        <f t="shared" si="49"/>
        <v>0</v>
      </c>
      <c r="K40" s="95">
        <f t="shared" si="49"/>
        <v>0</v>
      </c>
      <c r="L40" s="95">
        <f t="shared" si="49"/>
        <v>0</v>
      </c>
      <c r="M40" s="95">
        <f t="shared" si="49"/>
        <v>0</v>
      </c>
      <c r="N40" s="95">
        <f t="shared" si="49"/>
        <v>0</v>
      </c>
      <c r="O40" s="95">
        <f t="shared" si="49"/>
        <v>0</v>
      </c>
      <c r="P40" s="95">
        <f t="shared" si="49"/>
        <v>0</v>
      </c>
      <c r="Q40" s="95">
        <f t="shared" si="49"/>
        <v>0</v>
      </c>
      <c r="R40" s="95">
        <f t="shared" si="49"/>
        <v>0</v>
      </c>
      <c r="S40" s="95">
        <f t="shared" si="49"/>
        <v>0</v>
      </c>
      <c r="T40" s="95">
        <f t="shared" si="49"/>
        <v>8.9</v>
      </c>
      <c r="U40" s="95">
        <f t="shared" si="49"/>
        <v>0</v>
      </c>
      <c r="V40" s="95">
        <f t="shared" si="49"/>
        <v>0</v>
      </c>
      <c r="W40" s="95">
        <f t="shared" si="49"/>
        <v>0</v>
      </c>
      <c r="X40" s="95">
        <f t="shared" si="49"/>
        <v>0</v>
      </c>
      <c r="Y40" s="95">
        <f t="shared" si="49"/>
        <v>8.8999199999999998</v>
      </c>
      <c r="Z40" s="95">
        <f t="shared" si="49"/>
        <v>0</v>
      </c>
      <c r="AA40" s="95">
        <f t="shared" si="49"/>
        <v>0</v>
      </c>
      <c r="AB40" s="95">
        <f t="shared" si="49"/>
        <v>0</v>
      </c>
      <c r="AC40" s="95">
        <f t="shared" si="49"/>
        <v>0</v>
      </c>
      <c r="AD40" s="95">
        <f t="shared" si="49"/>
        <v>0</v>
      </c>
      <c r="AE40" s="95">
        <f t="shared" si="49"/>
        <v>0</v>
      </c>
      <c r="AF40" s="153" t="s">
        <v>37</v>
      </c>
    </row>
    <row r="41" spans="1:32" ht="18.75" x14ac:dyDescent="0.3">
      <c r="A41" s="137" t="s">
        <v>27</v>
      </c>
      <c r="B41" s="154">
        <f>B42+B43+B44</f>
        <v>8.9</v>
      </c>
      <c r="C41" s="100">
        <f>C42+C43+C44+C45</f>
        <v>8.9</v>
      </c>
      <c r="D41" s="100">
        <f>D42+D43+D44+D45</f>
        <v>8.8999199999999998</v>
      </c>
      <c r="E41" s="100">
        <f>E42+E43+E44+E45</f>
        <v>8.8999199999999998</v>
      </c>
      <c r="F41" s="100">
        <f>E41/B41*100</f>
        <v>99.999101123595509</v>
      </c>
      <c r="G41" s="100">
        <f>E41/C41*100</f>
        <v>99.999101123595509</v>
      </c>
      <c r="H41" s="154">
        <f t="shared" ref="H41:AE41" si="50">H42+H43+H44+H45</f>
        <v>0</v>
      </c>
      <c r="I41" s="154">
        <f t="shared" si="50"/>
        <v>0</v>
      </c>
      <c r="J41" s="154">
        <f t="shared" si="50"/>
        <v>0</v>
      </c>
      <c r="K41" s="154">
        <f t="shared" si="50"/>
        <v>0</v>
      </c>
      <c r="L41" s="154">
        <f t="shared" si="50"/>
        <v>0</v>
      </c>
      <c r="M41" s="154">
        <f t="shared" si="50"/>
        <v>0</v>
      </c>
      <c r="N41" s="154">
        <f t="shared" si="50"/>
        <v>0</v>
      </c>
      <c r="O41" s="154">
        <f t="shared" si="50"/>
        <v>0</v>
      </c>
      <c r="P41" s="154">
        <f t="shared" si="50"/>
        <v>0</v>
      </c>
      <c r="Q41" s="154">
        <f t="shared" si="50"/>
        <v>0</v>
      </c>
      <c r="R41" s="154">
        <f t="shared" si="50"/>
        <v>0</v>
      </c>
      <c r="S41" s="154">
        <f t="shared" si="50"/>
        <v>0</v>
      </c>
      <c r="T41" s="154">
        <f t="shared" si="50"/>
        <v>8.9</v>
      </c>
      <c r="U41" s="154">
        <f t="shared" si="50"/>
        <v>0</v>
      </c>
      <c r="V41" s="154">
        <f t="shared" si="50"/>
        <v>0</v>
      </c>
      <c r="W41" s="154">
        <f t="shared" si="50"/>
        <v>0</v>
      </c>
      <c r="X41" s="154">
        <f t="shared" si="50"/>
        <v>0</v>
      </c>
      <c r="Y41" s="154">
        <f t="shared" si="50"/>
        <v>8.8999199999999998</v>
      </c>
      <c r="Z41" s="154">
        <f t="shared" si="50"/>
        <v>0</v>
      </c>
      <c r="AA41" s="154">
        <f t="shared" si="50"/>
        <v>0</v>
      </c>
      <c r="AB41" s="154">
        <f t="shared" si="50"/>
        <v>0</v>
      </c>
      <c r="AC41" s="154">
        <f t="shared" si="50"/>
        <v>0</v>
      </c>
      <c r="AD41" s="154">
        <f t="shared" si="50"/>
        <v>0</v>
      </c>
      <c r="AE41" s="154">
        <f t="shared" si="50"/>
        <v>0</v>
      </c>
      <c r="AF41" s="92"/>
    </row>
    <row r="42" spans="1:32" ht="18.75" x14ac:dyDescent="0.25">
      <c r="A42" s="103" t="s">
        <v>28</v>
      </c>
      <c r="B42" s="100">
        <f>H42+J42+L42+N42+P42+R42+T42+V42</f>
        <v>0</v>
      </c>
      <c r="C42" s="125">
        <f>H42+J42+L42+N42+P42+R42+T42+V42+X42</f>
        <v>0</v>
      </c>
      <c r="D42" s="125">
        <f>I42+K42+M42+O42+Q42+S42+U42+W42+Y42</f>
        <v>0</v>
      </c>
      <c r="E42" s="125">
        <f>I42+K42+M42+Q42+O42+S42+U42+W42+Y42+AA42+AC42+AE42+AG42</f>
        <v>0</v>
      </c>
      <c r="F42" s="125">
        <v>0</v>
      </c>
      <c r="G42" s="125">
        <v>0</v>
      </c>
      <c r="H42" s="100">
        <v>0</v>
      </c>
      <c r="I42" s="125">
        <v>0</v>
      </c>
      <c r="J42" s="100">
        <v>0</v>
      </c>
      <c r="K42" s="125">
        <v>0</v>
      </c>
      <c r="L42" s="100">
        <v>0</v>
      </c>
      <c r="M42" s="125">
        <v>0</v>
      </c>
      <c r="N42" s="100">
        <v>0</v>
      </c>
      <c r="O42" s="125">
        <v>0</v>
      </c>
      <c r="P42" s="100">
        <v>0</v>
      </c>
      <c r="Q42" s="125">
        <v>0</v>
      </c>
      <c r="R42" s="100">
        <v>0</v>
      </c>
      <c r="S42" s="125">
        <v>0</v>
      </c>
      <c r="T42" s="100">
        <v>0</v>
      </c>
      <c r="U42" s="125">
        <v>0</v>
      </c>
      <c r="V42" s="100">
        <v>0</v>
      </c>
      <c r="W42" s="125">
        <v>0</v>
      </c>
      <c r="X42" s="100">
        <v>0</v>
      </c>
      <c r="Y42" s="125">
        <v>0</v>
      </c>
      <c r="Z42" s="100">
        <v>0</v>
      </c>
      <c r="AA42" s="125">
        <v>0</v>
      </c>
      <c r="AB42" s="100">
        <v>0</v>
      </c>
      <c r="AC42" s="125">
        <v>0</v>
      </c>
      <c r="AD42" s="100">
        <v>0</v>
      </c>
      <c r="AE42" s="353">
        <v>0</v>
      </c>
      <c r="AF42" s="92"/>
    </row>
    <row r="43" spans="1:32" ht="18.75" x14ac:dyDescent="0.25">
      <c r="A43" s="103" t="s">
        <v>29</v>
      </c>
      <c r="B43" s="100">
        <f t="shared" ref="B43:B45" si="51">H43+J43+L43+N43+P43+R43+T43+V43</f>
        <v>0</v>
      </c>
      <c r="C43" s="125">
        <f t="shared" ref="C43:D45" si="52">H43+J43+L43+N43+P43+R43+T43+V43+X43</f>
        <v>0</v>
      </c>
      <c r="D43" s="125">
        <f t="shared" si="52"/>
        <v>0</v>
      </c>
      <c r="E43" s="125">
        <f t="shared" ref="E43:E45" si="53">I43+K43+M43+Q43+O43+S43+U43+W43+Y43+AA43+AC43+AE43+AG43</f>
        <v>0</v>
      </c>
      <c r="F43" s="125">
        <v>0</v>
      </c>
      <c r="G43" s="125">
        <v>0</v>
      </c>
      <c r="H43" s="100">
        <v>0</v>
      </c>
      <c r="I43" s="125">
        <v>0</v>
      </c>
      <c r="J43" s="100">
        <v>0</v>
      </c>
      <c r="K43" s="125">
        <v>0</v>
      </c>
      <c r="L43" s="100">
        <v>0</v>
      </c>
      <c r="M43" s="125">
        <v>0</v>
      </c>
      <c r="N43" s="100">
        <v>0</v>
      </c>
      <c r="O43" s="125">
        <v>0</v>
      </c>
      <c r="P43" s="100">
        <v>0</v>
      </c>
      <c r="Q43" s="125">
        <v>0</v>
      </c>
      <c r="R43" s="100">
        <v>0</v>
      </c>
      <c r="S43" s="125">
        <v>0</v>
      </c>
      <c r="T43" s="100">
        <v>0</v>
      </c>
      <c r="U43" s="125">
        <v>0</v>
      </c>
      <c r="V43" s="100">
        <v>0</v>
      </c>
      <c r="W43" s="125">
        <v>0</v>
      </c>
      <c r="X43" s="100">
        <v>0</v>
      </c>
      <c r="Y43" s="125">
        <v>0</v>
      </c>
      <c r="Z43" s="100">
        <v>0</v>
      </c>
      <c r="AA43" s="125">
        <v>0</v>
      </c>
      <c r="AB43" s="100">
        <v>0</v>
      </c>
      <c r="AC43" s="125">
        <v>0</v>
      </c>
      <c r="AD43" s="100">
        <v>0</v>
      </c>
      <c r="AE43" s="353">
        <v>0</v>
      </c>
      <c r="AF43" s="92"/>
    </row>
    <row r="44" spans="1:32" ht="18.75" x14ac:dyDescent="0.25">
      <c r="A44" s="103" t="s">
        <v>30</v>
      </c>
      <c r="B44" s="100">
        <f t="shared" si="51"/>
        <v>8.9</v>
      </c>
      <c r="C44" s="125">
        <f t="shared" si="52"/>
        <v>8.9</v>
      </c>
      <c r="D44" s="125">
        <f t="shared" si="52"/>
        <v>8.8999199999999998</v>
      </c>
      <c r="E44" s="125">
        <f t="shared" si="53"/>
        <v>8.8999199999999998</v>
      </c>
      <c r="F44" s="125">
        <f t="shared" ref="F44:G44" si="54">D44/B44*100</f>
        <v>99.999101123595509</v>
      </c>
      <c r="G44" s="125">
        <f t="shared" si="54"/>
        <v>99.999101123595509</v>
      </c>
      <c r="H44" s="100">
        <v>0</v>
      </c>
      <c r="I44" s="125">
        <v>0</v>
      </c>
      <c r="J44" s="100">
        <v>0</v>
      </c>
      <c r="K44" s="125">
        <v>0</v>
      </c>
      <c r="L44" s="100">
        <v>0</v>
      </c>
      <c r="M44" s="125">
        <v>0</v>
      </c>
      <c r="N44" s="100">
        <v>0</v>
      </c>
      <c r="O44" s="125">
        <v>0</v>
      </c>
      <c r="P44" s="100">
        <v>0</v>
      </c>
      <c r="Q44" s="125">
        <v>0</v>
      </c>
      <c r="R44" s="100">
        <v>0</v>
      </c>
      <c r="S44" s="125">
        <v>0</v>
      </c>
      <c r="T44" s="100">
        <v>8.9</v>
      </c>
      <c r="U44" s="125">
        <v>0</v>
      </c>
      <c r="V44" s="100">
        <v>0</v>
      </c>
      <c r="W44" s="125">
        <v>0</v>
      </c>
      <c r="X44" s="100">
        <v>0</v>
      </c>
      <c r="Y44" s="125">
        <v>8.8999199999999998</v>
      </c>
      <c r="Z44" s="100">
        <v>0</v>
      </c>
      <c r="AA44" s="125">
        <v>0</v>
      </c>
      <c r="AB44" s="100">
        <v>0</v>
      </c>
      <c r="AC44" s="125">
        <v>0</v>
      </c>
      <c r="AD44" s="100">
        <v>0</v>
      </c>
      <c r="AE44" s="353">
        <v>0</v>
      </c>
      <c r="AF44" s="92"/>
    </row>
    <row r="45" spans="1:32" ht="18.75" x14ac:dyDescent="0.25">
      <c r="A45" s="103" t="s">
        <v>31</v>
      </c>
      <c r="B45" s="100">
        <f t="shared" si="51"/>
        <v>0</v>
      </c>
      <c r="C45" s="125">
        <f t="shared" si="52"/>
        <v>0</v>
      </c>
      <c r="D45" s="125">
        <f t="shared" si="52"/>
        <v>0</v>
      </c>
      <c r="E45" s="125">
        <f t="shared" si="53"/>
        <v>0</v>
      </c>
      <c r="F45" s="125">
        <v>0</v>
      </c>
      <c r="G45" s="125">
        <v>0</v>
      </c>
      <c r="H45" s="100">
        <v>0</v>
      </c>
      <c r="I45" s="125">
        <v>0</v>
      </c>
      <c r="J45" s="100">
        <v>0</v>
      </c>
      <c r="K45" s="125">
        <v>0</v>
      </c>
      <c r="L45" s="100">
        <v>0</v>
      </c>
      <c r="M45" s="125">
        <v>0</v>
      </c>
      <c r="N45" s="100">
        <v>0</v>
      </c>
      <c r="O45" s="125">
        <v>0</v>
      </c>
      <c r="P45" s="100">
        <v>0</v>
      </c>
      <c r="Q45" s="125">
        <v>0</v>
      </c>
      <c r="R45" s="100">
        <v>0</v>
      </c>
      <c r="S45" s="125">
        <v>0</v>
      </c>
      <c r="T45" s="100">
        <v>0</v>
      </c>
      <c r="U45" s="125">
        <v>0</v>
      </c>
      <c r="V45" s="100">
        <v>0</v>
      </c>
      <c r="W45" s="125">
        <v>0</v>
      </c>
      <c r="X45" s="100">
        <v>0</v>
      </c>
      <c r="Y45" s="125">
        <v>0</v>
      </c>
      <c r="Z45" s="100">
        <v>0</v>
      </c>
      <c r="AA45" s="125">
        <v>0</v>
      </c>
      <c r="AB45" s="100">
        <v>0</v>
      </c>
      <c r="AC45" s="125">
        <v>0</v>
      </c>
      <c r="AD45" s="100">
        <v>0</v>
      </c>
      <c r="AE45" s="353">
        <v>0</v>
      </c>
      <c r="AF45" s="92"/>
    </row>
    <row r="46" spans="1:32" ht="75" x14ac:dyDescent="0.25">
      <c r="A46" s="142" t="s">
        <v>38</v>
      </c>
      <c r="B46" s="89">
        <f>B47+B53+B59+B65</f>
        <v>670.3</v>
      </c>
      <c r="C46" s="89">
        <f>C47+C53+C59+C65</f>
        <v>670.3</v>
      </c>
      <c r="D46" s="89">
        <f>D47+D53+D59+D65</f>
        <v>667.37</v>
      </c>
      <c r="E46" s="89">
        <f t="shared" ref="E46:AE46" si="55">E47+E53+E59+E65</f>
        <v>667.36699999999996</v>
      </c>
      <c r="F46" s="89">
        <f>E46/B46*100</f>
        <v>99.562434730717584</v>
      </c>
      <c r="G46" s="89">
        <f>E46/C46*100</f>
        <v>99.562434730717584</v>
      </c>
      <c r="H46" s="89">
        <f t="shared" si="55"/>
        <v>0</v>
      </c>
      <c r="I46" s="89">
        <f t="shared" si="55"/>
        <v>0</v>
      </c>
      <c r="J46" s="89">
        <f t="shared" si="55"/>
        <v>0</v>
      </c>
      <c r="K46" s="89">
        <f t="shared" si="55"/>
        <v>0</v>
      </c>
      <c r="L46" s="89">
        <f t="shared" si="55"/>
        <v>300</v>
      </c>
      <c r="M46" s="89">
        <f t="shared" si="55"/>
        <v>300</v>
      </c>
      <c r="N46" s="89">
        <f t="shared" si="55"/>
        <v>50</v>
      </c>
      <c r="O46" s="89">
        <f t="shared" si="55"/>
        <v>0</v>
      </c>
      <c r="P46" s="89">
        <f t="shared" si="55"/>
        <v>145.4</v>
      </c>
      <c r="Q46" s="89">
        <f t="shared" si="55"/>
        <v>0</v>
      </c>
      <c r="R46" s="89">
        <f t="shared" si="55"/>
        <v>54.9</v>
      </c>
      <c r="S46" s="89">
        <f t="shared" si="55"/>
        <v>0</v>
      </c>
      <c r="T46" s="89">
        <f t="shared" si="55"/>
        <v>0</v>
      </c>
      <c r="U46" s="89">
        <f t="shared" si="55"/>
        <v>193.12700000000001</v>
      </c>
      <c r="V46" s="89">
        <f t="shared" si="55"/>
        <v>0</v>
      </c>
      <c r="W46" s="89">
        <f t="shared" si="55"/>
        <v>0</v>
      </c>
      <c r="X46" s="89">
        <f t="shared" si="55"/>
        <v>0</v>
      </c>
      <c r="Y46" s="89">
        <f t="shared" si="55"/>
        <v>0</v>
      </c>
      <c r="Z46" s="89">
        <f t="shared" si="55"/>
        <v>0</v>
      </c>
      <c r="AA46" s="89">
        <f t="shared" si="55"/>
        <v>0</v>
      </c>
      <c r="AB46" s="89">
        <f t="shared" si="55"/>
        <v>120</v>
      </c>
      <c r="AC46" s="89">
        <f t="shared" si="55"/>
        <v>120</v>
      </c>
      <c r="AD46" s="89">
        <f t="shared" si="55"/>
        <v>0</v>
      </c>
      <c r="AE46" s="89">
        <f t="shared" si="55"/>
        <v>54.24</v>
      </c>
      <c r="AF46" s="92"/>
    </row>
    <row r="47" spans="1:32" ht="93" customHeight="1" x14ac:dyDescent="0.25">
      <c r="A47" s="98" t="s">
        <v>39</v>
      </c>
      <c r="B47" s="95">
        <f>B48</f>
        <v>105.4</v>
      </c>
      <c r="C47" s="95">
        <f t="shared" ref="C47:AE47" si="56">C48</f>
        <v>105.4</v>
      </c>
      <c r="D47" s="95">
        <f>D48</f>
        <v>102.51</v>
      </c>
      <c r="E47" s="95">
        <f t="shared" si="56"/>
        <v>102.51</v>
      </c>
      <c r="F47" s="95">
        <f t="shared" si="56"/>
        <v>97.258064516129025</v>
      </c>
      <c r="G47" s="95">
        <f t="shared" si="56"/>
        <v>97.258064516129025</v>
      </c>
      <c r="H47" s="95">
        <f t="shared" si="56"/>
        <v>0</v>
      </c>
      <c r="I47" s="95">
        <f t="shared" si="56"/>
        <v>0</v>
      </c>
      <c r="J47" s="95">
        <f t="shared" si="56"/>
        <v>0</v>
      </c>
      <c r="K47" s="95">
        <f t="shared" si="56"/>
        <v>0</v>
      </c>
      <c r="L47" s="95">
        <f t="shared" si="56"/>
        <v>0</v>
      </c>
      <c r="M47" s="95">
        <f t="shared" si="56"/>
        <v>0</v>
      </c>
      <c r="N47" s="95">
        <f t="shared" si="56"/>
        <v>0</v>
      </c>
      <c r="O47" s="95">
        <f t="shared" si="56"/>
        <v>0</v>
      </c>
      <c r="P47" s="95">
        <f t="shared" si="56"/>
        <v>105.4</v>
      </c>
      <c r="Q47" s="95">
        <f t="shared" si="56"/>
        <v>0</v>
      </c>
      <c r="R47" s="95">
        <f t="shared" si="56"/>
        <v>0</v>
      </c>
      <c r="S47" s="95">
        <f t="shared" si="56"/>
        <v>0</v>
      </c>
      <c r="T47" s="95">
        <f t="shared" si="56"/>
        <v>0</v>
      </c>
      <c r="U47" s="95">
        <f t="shared" si="56"/>
        <v>48.27</v>
      </c>
      <c r="V47" s="95">
        <f t="shared" si="56"/>
        <v>0</v>
      </c>
      <c r="W47" s="95">
        <f t="shared" si="56"/>
        <v>0</v>
      </c>
      <c r="X47" s="95">
        <f t="shared" si="56"/>
        <v>0</v>
      </c>
      <c r="Y47" s="95">
        <f t="shared" si="56"/>
        <v>0</v>
      </c>
      <c r="Z47" s="95">
        <f t="shared" si="56"/>
        <v>0</v>
      </c>
      <c r="AA47" s="95">
        <f t="shared" si="56"/>
        <v>0</v>
      </c>
      <c r="AB47" s="95">
        <f t="shared" si="56"/>
        <v>0</v>
      </c>
      <c r="AC47" s="95">
        <f t="shared" si="56"/>
        <v>0</v>
      </c>
      <c r="AD47" s="95">
        <f t="shared" si="56"/>
        <v>0</v>
      </c>
      <c r="AE47" s="95">
        <f t="shared" si="56"/>
        <v>54.24</v>
      </c>
      <c r="AF47" s="348" t="s">
        <v>641</v>
      </c>
    </row>
    <row r="48" spans="1:32" ht="18.75" x14ac:dyDescent="0.3">
      <c r="A48" s="137" t="s">
        <v>27</v>
      </c>
      <c r="B48" s="100">
        <f>B49+B50+B51+B52</f>
        <v>105.4</v>
      </c>
      <c r="C48" s="100">
        <f>C49+C50+C51+C52</f>
        <v>105.4</v>
      </c>
      <c r="D48" s="100">
        <f>D49+D50+D51+D52</f>
        <v>102.51</v>
      </c>
      <c r="E48" s="100">
        <f>E49+E50+E51+E52</f>
        <v>102.51</v>
      </c>
      <c r="F48" s="100">
        <f>E48/B48*100</f>
        <v>97.258064516129025</v>
      </c>
      <c r="G48" s="100">
        <f>E48/C48*100</f>
        <v>97.258064516129025</v>
      </c>
      <c r="H48" s="100">
        <f t="shared" ref="H48:AE48" si="57">H49+H50+H51+H52</f>
        <v>0</v>
      </c>
      <c r="I48" s="100">
        <f t="shared" si="57"/>
        <v>0</v>
      </c>
      <c r="J48" s="100">
        <f t="shared" si="57"/>
        <v>0</v>
      </c>
      <c r="K48" s="100">
        <f t="shared" si="57"/>
        <v>0</v>
      </c>
      <c r="L48" s="100">
        <f t="shared" si="57"/>
        <v>0</v>
      </c>
      <c r="M48" s="100">
        <f t="shared" si="57"/>
        <v>0</v>
      </c>
      <c r="N48" s="100">
        <f t="shared" si="57"/>
        <v>0</v>
      </c>
      <c r="O48" s="100">
        <f t="shared" si="57"/>
        <v>0</v>
      </c>
      <c r="P48" s="100">
        <f t="shared" si="57"/>
        <v>105.4</v>
      </c>
      <c r="Q48" s="100">
        <f t="shared" si="57"/>
        <v>0</v>
      </c>
      <c r="R48" s="100">
        <f t="shared" si="57"/>
        <v>0</v>
      </c>
      <c r="S48" s="100">
        <f t="shared" si="57"/>
        <v>0</v>
      </c>
      <c r="T48" s="100">
        <f t="shared" si="57"/>
        <v>0</v>
      </c>
      <c r="U48" s="100">
        <f t="shared" si="57"/>
        <v>48.27</v>
      </c>
      <c r="V48" s="100">
        <f t="shared" si="57"/>
        <v>0</v>
      </c>
      <c r="W48" s="100">
        <f t="shared" si="57"/>
        <v>0</v>
      </c>
      <c r="X48" s="100">
        <f t="shared" si="57"/>
        <v>0</v>
      </c>
      <c r="Y48" s="100">
        <f t="shared" si="57"/>
        <v>0</v>
      </c>
      <c r="Z48" s="100">
        <f t="shared" si="57"/>
        <v>0</v>
      </c>
      <c r="AA48" s="100">
        <f t="shared" si="57"/>
        <v>0</v>
      </c>
      <c r="AB48" s="100">
        <f t="shared" si="57"/>
        <v>0</v>
      </c>
      <c r="AC48" s="100">
        <f t="shared" si="57"/>
        <v>0</v>
      </c>
      <c r="AD48" s="100">
        <f t="shared" si="57"/>
        <v>0</v>
      </c>
      <c r="AE48" s="100">
        <f t="shared" si="57"/>
        <v>54.24</v>
      </c>
      <c r="AF48" s="92"/>
    </row>
    <row r="49" spans="1:32" ht="18.75" x14ac:dyDescent="0.25">
      <c r="A49" s="103" t="s">
        <v>28</v>
      </c>
      <c r="B49" s="100">
        <f>H49+J49+N49+L49+P49+R49+T49+V49+X49+Z49+AB49+AD49</f>
        <v>0</v>
      </c>
      <c r="C49" s="125">
        <f>H49+J49+L49+N49+P49+R49+T49+V49+X49</f>
        <v>0</v>
      </c>
      <c r="D49" s="125">
        <f>I49+K49+M49+O49+Q49+S49+U49+W49+Y49</f>
        <v>0</v>
      </c>
      <c r="E49" s="125">
        <f>I49+K49+M49+Q49+O49+S49+U49+W49+Y49+AA49+AC49+AE49+AG49</f>
        <v>0</v>
      </c>
      <c r="F49" s="125">
        <v>0</v>
      </c>
      <c r="G49" s="125">
        <v>0</v>
      </c>
      <c r="H49" s="100">
        <v>0</v>
      </c>
      <c r="I49" s="125">
        <v>0</v>
      </c>
      <c r="J49" s="100">
        <v>0</v>
      </c>
      <c r="K49" s="125">
        <v>0</v>
      </c>
      <c r="L49" s="100">
        <v>0</v>
      </c>
      <c r="M49" s="125">
        <v>0</v>
      </c>
      <c r="N49" s="100">
        <v>0</v>
      </c>
      <c r="O49" s="125">
        <v>0</v>
      </c>
      <c r="P49" s="100">
        <v>0</v>
      </c>
      <c r="Q49" s="125">
        <v>0</v>
      </c>
      <c r="R49" s="100">
        <v>0</v>
      </c>
      <c r="S49" s="125">
        <v>0</v>
      </c>
      <c r="T49" s="100">
        <v>0</v>
      </c>
      <c r="U49" s="125">
        <v>0</v>
      </c>
      <c r="V49" s="100">
        <v>0</v>
      </c>
      <c r="W49" s="125">
        <v>0</v>
      </c>
      <c r="X49" s="100">
        <v>0</v>
      </c>
      <c r="Y49" s="125">
        <v>0</v>
      </c>
      <c r="Z49" s="100">
        <v>0</v>
      </c>
      <c r="AA49" s="125">
        <v>0</v>
      </c>
      <c r="AB49" s="100">
        <v>0</v>
      </c>
      <c r="AC49" s="125">
        <v>0</v>
      </c>
      <c r="AD49" s="100">
        <v>0</v>
      </c>
      <c r="AE49" s="131">
        <v>0</v>
      </c>
      <c r="AF49" s="92"/>
    </row>
    <row r="50" spans="1:32" ht="18.75" x14ac:dyDescent="0.25">
      <c r="A50" s="103" t="s">
        <v>29</v>
      </c>
      <c r="B50" s="100">
        <f t="shared" ref="B50:B52" si="58">H50+J50+N50+L50+P50+R50+T50+V50+X50+Z50+AB50+AD50</f>
        <v>105.4</v>
      </c>
      <c r="C50" s="125">
        <f>H50+J50+L50+N50+P50+R50+T50+V50+X50+Z50+AB50+AD50</f>
        <v>105.4</v>
      </c>
      <c r="D50" s="125">
        <v>102.51</v>
      </c>
      <c r="E50" s="125">
        <f>I50+K50+M50+Q50+O50+S50+U50+W50+Y50+AA50+AC50+AE50+AG50</f>
        <v>102.51</v>
      </c>
      <c r="F50" s="125">
        <f t="shared" ref="F50:G50" si="59">D50/B50*100</f>
        <v>97.258064516129025</v>
      </c>
      <c r="G50" s="125">
        <f t="shared" si="59"/>
        <v>97.258064516129025</v>
      </c>
      <c r="H50" s="100">
        <v>0</v>
      </c>
      <c r="I50" s="125">
        <v>0</v>
      </c>
      <c r="J50" s="100">
        <v>0</v>
      </c>
      <c r="K50" s="125">
        <v>0</v>
      </c>
      <c r="L50" s="100">
        <v>0</v>
      </c>
      <c r="M50" s="125">
        <v>0</v>
      </c>
      <c r="N50" s="100">
        <v>0</v>
      </c>
      <c r="O50" s="125">
        <v>0</v>
      </c>
      <c r="P50" s="100">
        <v>105.4</v>
      </c>
      <c r="Q50" s="125">
        <v>0</v>
      </c>
      <c r="R50" s="100">
        <v>0</v>
      </c>
      <c r="S50" s="125">
        <v>0</v>
      </c>
      <c r="T50" s="100">
        <v>0</v>
      </c>
      <c r="U50" s="125">
        <v>48.27</v>
      </c>
      <c r="V50" s="100">
        <v>0</v>
      </c>
      <c r="W50" s="125">
        <v>0</v>
      </c>
      <c r="X50" s="100">
        <v>0</v>
      </c>
      <c r="Y50" s="125">
        <v>0</v>
      </c>
      <c r="Z50" s="100">
        <v>0</v>
      </c>
      <c r="AA50" s="125">
        <v>0</v>
      </c>
      <c r="AB50" s="100">
        <v>0</v>
      </c>
      <c r="AC50" s="125">
        <v>0</v>
      </c>
      <c r="AD50" s="100">
        <v>0</v>
      </c>
      <c r="AE50" s="131">
        <v>54.24</v>
      </c>
      <c r="AF50" s="92"/>
    </row>
    <row r="51" spans="1:32" ht="18.75" x14ac:dyDescent="0.25">
      <c r="A51" s="103" t="s">
        <v>30</v>
      </c>
      <c r="B51" s="100">
        <f t="shared" si="58"/>
        <v>0</v>
      </c>
      <c r="C51" s="125">
        <f t="shared" ref="C51:D52" si="60">H51+J51+L51+N51+P51+R51+T51+V51+X51+Z51</f>
        <v>0</v>
      </c>
      <c r="D51" s="125">
        <f t="shared" si="60"/>
        <v>0</v>
      </c>
      <c r="E51" s="125">
        <f t="shared" ref="E51:E52" si="61">I51+K51+M51+Q51+O51+S51+U51+W51+Y51+AA51+AC51+AE51+AG51</f>
        <v>0</v>
      </c>
      <c r="F51" s="125">
        <v>0</v>
      </c>
      <c r="G51" s="125">
        <v>0</v>
      </c>
      <c r="H51" s="100">
        <v>0</v>
      </c>
      <c r="I51" s="125">
        <v>0</v>
      </c>
      <c r="J51" s="100">
        <v>0</v>
      </c>
      <c r="K51" s="125">
        <v>0</v>
      </c>
      <c r="L51" s="100">
        <v>0</v>
      </c>
      <c r="M51" s="125">
        <v>0</v>
      </c>
      <c r="N51" s="100">
        <v>0</v>
      </c>
      <c r="O51" s="125">
        <v>0</v>
      </c>
      <c r="P51" s="100">
        <v>0</v>
      </c>
      <c r="Q51" s="125">
        <v>0</v>
      </c>
      <c r="R51" s="100">
        <v>0</v>
      </c>
      <c r="S51" s="125">
        <v>0</v>
      </c>
      <c r="T51" s="100">
        <v>0</v>
      </c>
      <c r="U51" s="125">
        <v>0</v>
      </c>
      <c r="V51" s="100">
        <v>0</v>
      </c>
      <c r="W51" s="125">
        <v>0</v>
      </c>
      <c r="X51" s="100">
        <v>0</v>
      </c>
      <c r="Y51" s="125">
        <v>0</v>
      </c>
      <c r="Z51" s="100">
        <v>0</v>
      </c>
      <c r="AA51" s="125">
        <v>0</v>
      </c>
      <c r="AB51" s="100">
        <v>0</v>
      </c>
      <c r="AC51" s="125">
        <v>0</v>
      </c>
      <c r="AD51" s="100">
        <v>0</v>
      </c>
      <c r="AE51" s="131">
        <v>0</v>
      </c>
      <c r="AF51" s="92"/>
    </row>
    <row r="52" spans="1:32" ht="18.75" x14ac:dyDescent="0.25">
      <c r="A52" s="103" t="s">
        <v>31</v>
      </c>
      <c r="B52" s="100">
        <f t="shared" si="58"/>
        <v>0</v>
      </c>
      <c r="C52" s="125">
        <f t="shared" si="60"/>
        <v>0</v>
      </c>
      <c r="D52" s="125">
        <f t="shared" si="60"/>
        <v>0</v>
      </c>
      <c r="E52" s="125">
        <f t="shared" si="61"/>
        <v>0</v>
      </c>
      <c r="F52" s="125">
        <v>0</v>
      </c>
      <c r="G52" s="125">
        <v>0</v>
      </c>
      <c r="H52" s="100">
        <v>0</v>
      </c>
      <c r="I52" s="125">
        <v>0</v>
      </c>
      <c r="J52" s="100">
        <v>0</v>
      </c>
      <c r="K52" s="125">
        <v>0</v>
      </c>
      <c r="L52" s="100">
        <v>0</v>
      </c>
      <c r="M52" s="125">
        <v>0</v>
      </c>
      <c r="N52" s="100">
        <v>0</v>
      </c>
      <c r="O52" s="125">
        <v>0</v>
      </c>
      <c r="P52" s="100">
        <v>0</v>
      </c>
      <c r="Q52" s="125">
        <v>0</v>
      </c>
      <c r="R52" s="100">
        <v>0</v>
      </c>
      <c r="S52" s="125">
        <v>0</v>
      </c>
      <c r="T52" s="100">
        <v>0</v>
      </c>
      <c r="U52" s="125">
        <v>0</v>
      </c>
      <c r="V52" s="100">
        <v>0</v>
      </c>
      <c r="W52" s="125">
        <v>0</v>
      </c>
      <c r="X52" s="100">
        <v>0</v>
      </c>
      <c r="Y52" s="125">
        <v>0</v>
      </c>
      <c r="Z52" s="100">
        <v>0</v>
      </c>
      <c r="AA52" s="100">
        <v>0</v>
      </c>
      <c r="AB52" s="100">
        <v>0</v>
      </c>
      <c r="AC52" s="100">
        <v>0</v>
      </c>
      <c r="AD52" s="100">
        <v>0</v>
      </c>
      <c r="AE52" s="131">
        <v>0</v>
      </c>
      <c r="AF52" s="92"/>
    </row>
    <row r="53" spans="1:32" ht="111" customHeight="1" x14ac:dyDescent="0.25">
      <c r="A53" s="162" t="s">
        <v>40</v>
      </c>
      <c r="B53" s="95">
        <f>B54</f>
        <v>144.9</v>
      </c>
      <c r="C53" s="95">
        <f t="shared" ref="C53:AE53" si="62">C54</f>
        <v>144.9</v>
      </c>
      <c r="D53" s="95">
        <f>D54</f>
        <v>144.86000000000001</v>
      </c>
      <c r="E53" s="95">
        <f t="shared" si="62"/>
        <v>144.857</v>
      </c>
      <c r="F53" s="95">
        <f t="shared" si="62"/>
        <v>99.970324361628698</v>
      </c>
      <c r="G53" s="95">
        <f t="shared" si="62"/>
        <v>99.970324361628698</v>
      </c>
      <c r="H53" s="169">
        <f t="shared" si="62"/>
        <v>0</v>
      </c>
      <c r="I53" s="169">
        <f t="shared" si="62"/>
        <v>0</v>
      </c>
      <c r="J53" s="169">
        <f t="shared" si="62"/>
        <v>0</v>
      </c>
      <c r="K53" s="169">
        <f t="shared" si="62"/>
        <v>0</v>
      </c>
      <c r="L53" s="169">
        <f t="shared" si="62"/>
        <v>0</v>
      </c>
      <c r="M53" s="169">
        <f t="shared" si="62"/>
        <v>0</v>
      </c>
      <c r="N53" s="169">
        <f t="shared" si="62"/>
        <v>50</v>
      </c>
      <c r="O53" s="169">
        <f t="shared" si="62"/>
        <v>0</v>
      </c>
      <c r="P53" s="169">
        <f t="shared" si="62"/>
        <v>40</v>
      </c>
      <c r="Q53" s="169">
        <f t="shared" si="62"/>
        <v>0</v>
      </c>
      <c r="R53" s="169">
        <f t="shared" si="62"/>
        <v>54.9</v>
      </c>
      <c r="S53" s="169">
        <f t="shared" si="62"/>
        <v>0</v>
      </c>
      <c r="T53" s="169">
        <f t="shared" si="62"/>
        <v>0</v>
      </c>
      <c r="U53" s="169">
        <f t="shared" si="62"/>
        <v>144.857</v>
      </c>
      <c r="V53" s="169">
        <f t="shared" si="62"/>
        <v>0</v>
      </c>
      <c r="W53" s="169">
        <f t="shared" si="62"/>
        <v>0</v>
      </c>
      <c r="X53" s="169">
        <f t="shared" si="62"/>
        <v>0</v>
      </c>
      <c r="Y53" s="169">
        <f t="shared" si="62"/>
        <v>0</v>
      </c>
      <c r="Z53" s="169">
        <f t="shared" si="62"/>
        <v>0</v>
      </c>
      <c r="AA53" s="169">
        <f t="shared" si="62"/>
        <v>0</v>
      </c>
      <c r="AB53" s="169">
        <f t="shared" si="62"/>
        <v>0</v>
      </c>
      <c r="AC53" s="169">
        <f t="shared" si="62"/>
        <v>0</v>
      </c>
      <c r="AD53" s="169">
        <f t="shared" si="62"/>
        <v>0</v>
      </c>
      <c r="AE53" s="169">
        <f t="shared" si="62"/>
        <v>0</v>
      </c>
      <c r="AF53" s="348" t="s">
        <v>642</v>
      </c>
    </row>
    <row r="54" spans="1:32" ht="18.75" x14ac:dyDescent="0.3">
      <c r="A54" s="137" t="s">
        <v>27</v>
      </c>
      <c r="B54" s="100">
        <f>B55+B56+B57+B58</f>
        <v>144.9</v>
      </c>
      <c r="C54" s="100">
        <f>C55+C56+C57+C58</f>
        <v>144.9</v>
      </c>
      <c r="D54" s="100">
        <f>D55+D56+D57+D58</f>
        <v>144.86000000000001</v>
      </c>
      <c r="E54" s="100">
        <f>E55+E56+E57+E58</f>
        <v>144.857</v>
      </c>
      <c r="F54" s="100">
        <f>E54/B54*100</f>
        <v>99.970324361628698</v>
      </c>
      <c r="G54" s="100">
        <f>E54/C54*100</f>
        <v>99.970324361628698</v>
      </c>
      <c r="H54" s="154">
        <f t="shared" ref="H54:AE54" si="63">H55+H56+H57+H58</f>
        <v>0</v>
      </c>
      <c r="I54" s="154">
        <f t="shared" si="63"/>
        <v>0</v>
      </c>
      <c r="J54" s="154">
        <f t="shared" si="63"/>
        <v>0</v>
      </c>
      <c r="K54" s="154">
        <f t="shared" si="63"/>
        <v>0</v>
      </c>
      <c r="L54" s="154">
        <f t="shared" si="63"/>
        <v>0</v>
      </c>
      <c r="M54" s="154">
        <f t="shared" si="63"/>
        <v>0</v>
      </c>
      <c r="N54" s="154">
        <f t="shared" si="63"/>
        <v>50</v>
      </c>
      <c r="O54" s="154">
        <f t="shared" si="63"/>
        <v>0</v>
      </c>
      <c r="P54" s="154">
        <f t="shared" si="63"/>
        <v>40</v>
      </c>
      <c r="Q54" s="154">
        <f t="shared" si="63"/>
        <v>0</v>
      </c>
      <c r="R54" s="154">
        <f t="shared" si="63"/>
        <v>54.9</v>
      </c>
      <c r="S54" s="154">
        <f t="shared" si="63"/>
        <v>0</v>
      </c>
      <c r="T54" s="154">
        <f t="shared" si="63"/>
        <v>0</v>
      </c>
      <c r="U54" s="154">
        <f t="shared" si="63"/>
        <v>144.857</v>
      </c>
      <c r="V54" s="154">
        <f t="shared" si="63"/>
        <v>0</v>
      </c>
      <c r="W54" s="154">
        <f t="shared" si="63"/>
        <v>0</v>
      </c>
      <c r="X54" s="154">
        <f t="shared" si="63"/>
        <v>0</v>
      </c>
      <c r="Y54" s="154">
        <f t="shared" si="63"/>
        <v>0</v>
      </c>
      <c r="Z54" s="154">
        <f t="shared" si="63"/>
        <v>0</v>
      </c>
      <c r="AA54" s="154">
        <f t="shared" si="63"/>
        <v>0</v>
      </c>
      <c r="AB54" s="154">
        <f t="shared" si="63"/>
        <v>0</v>
      </c>
      <c r="AC54" s="154">
        <f t="shared" si="63"/>
        <v>0</v>
      </c>
      <c r="AD54" s="154">
        <f t="shared" si="63"/>
        <v>0</v>
      </c>
      <c r="AE54" s="154">
        <f t="shared" si="63"/>
        <v>0</v>
      </c>
      <c r="AF54" s="92"/>
    </row>
    <row r="55" spans="1:32" ht="18.75" x14ac:dyDescent="0.25">
      <c r="A55" s="103" t="s">
        <v>28</v>
      </c>
      <c r="B55" s="100">
        <f>H55+J55+N55+L55+P55+R55+T55+V55+X55+Z55+AB55+AD55</f>
        <v>0</v>
      </c>
      <c r="C55" s="125">
        <f>H55+J55+L55+N55+P55+R55+T55+V55+X55</f>
        <v>0</v>
      </c>
      <c r="D55" s="125">
        <f>I55+K55+M55+O55+Q55+S55+U55+W55+Y55</f>
        <v>0</v>
      </c>
      <c r="E55" s="125">
        <f>I55+K55+M55+Q55+O55+S55+U55+W55+Y55+AA55+AC55+AE55+AG55</f>
        <v>0</v>
      </c>
      <c r="F55" s="125">
        <v>0</v>
      </c>
      <c r="G55" s="125">
        <v>0</v>
      </c>
      <c r="H55" s="100">
        <v>0</v>
      </c>
      <c r="I55" s="125">
        <v>0</v>
      </c>
      <c r="J55" s="100">
        <v>0</v>
      </c>
      <c r="K55" s="125">
        <v>0</v>
      </c>
      <c r="L55" s="100">
        <v>0</v>
      </c>
      <c r="M55" s="125">
        <v>0</v>
      </c>
      <c r="N55" s="100">
        <v>0</v>
      </c>
      <c r="O55" s="125">
        <v>0</v>
      </c>
      <c r="P55" s="100">
        <v>0</v>
      </c>
      <c r="Q55" s="125">
        <v>0</v>
      </c>
      <c r="R55" s="100">
        <v>0</v>
      </c>
      <c r="S55" s="125">
        <v>0</v>
      </c>
      <c r="T55" s="100">
        <v>0</v>
      </c>
      <c r="U55" s="125">
        <v>0</v>
      </c>
      <c r="V55" s="100">
        <v>0</v>
      </c>
      <c r="W55" s="125">
        <v>0</v>
      </c>
      <c r="X55" s="100">
        <v>0</v>
      </c>
      <c r="Y55" s="125">
        <v>0</v>
      </c>
      <c r="Z55" s="100">
        <v>0</v>
      </c>
      <c r="AA55" s="125">
        <v>0</v>
      </c>
      <c r="AB55" s="100">
        <v>0</v>
      </c>
      <c r="AC55" s="125">
        <v>0</v>
      </c>
      <c r="AD55" s="100">
        <v>0</v>
      </c>
      <c r="AE55" s="131">
        <v>0</v>
      </c>
      <c r="AF55" s="92"/>
    </row>
    <row r="56" spans="1:32" ht="18.75" x14ac:dyDescent="0.25">
      <c r="A56" s="103" t="s">
        <v>29</v>
      </c>
      <c r="B56" s="100">
        <f t="shared" ref="B56:B58" si="64">H56+J56+N56+L56+P56+R56+T56+V56+X56+Z56+AB56+AD56</f>
        <v>144.9</v>
      </c>
      <c r="C56" s="125">
        <f>H56+J56+L56+N56+P56+R56+T56+V56+X56+Z56+AB56</f>
        <v>144.9</v>
      </c>
      <c r="D56" s="125">
        <v>144.86000000000001</v>
      </c>
      <c r="E56" s="125">
        <f>I56+K56+M56+Q56+O56+S56+U56+W56+Y56+AA56+AC56+AE56+AG56</f>
        <v>144.857</v>
      </c>
      <c r="F56" s="125">
        <f t="shared" ref="F56:G56" si="65">D56/B56*100</f>
        <v>99.972394755003464</v>
      </c>
      <c r="G56" s="125">
        <f t="shared" si="65"/>
        <v>99.970324361628698</v>
      </c>
      <c r="H56" s="100">
        <v>0</v>
      </c>
      <c r="I56" s="125">
        <v>0</v>
      </c>
      <c r="J56" s="100">
        <v>0</v>
      </c>
      <c r="K56" s="125">
        <v>0</v>
      </c>
      <c r="L56" s="100">
        <v>0</v>
      </c>
      <c r="M56" s="125">
        <v>0</v>
      </c>
      <c r="N56" s="100">
        <v>50</v>
      </c>
      <c r="O56" s="125">
        <v>0</v>
      </c>
      <c r="P56" s="125">
        <v>40</v>
      </c>
      <c r="Q56" s="125">
        <v>0</v>
      </c>
      <c r="R56" s="125">
        <v>54.9</v>
      </c>
      <c r="S56" s="125">
        <v>0</v>
      </c>
      <c r="T56" s="100">
        <v>0</v>
      </c>
      <c r="U56" s="125">
        <v>144.857</v>
      </c>
      <c r="V56" s="100">
        <v>0</v>
      </c>
      <c r="W56" s="125">
        <v>0</v>
      </c>
      <c r="X56" s="100">
        <v>0</v>
      </c>
      <c r="Y56" s="125">
        <v>0</v>
      </c>
      <c r="Z56" s="100">
        <v>0</v>
      </c>
      <c r="AA56" s="125">
        <v>0</v>
      </c>
      <c r="AB56" s="100">
        <v>0</v>
      </c>
      <c r="AC56" s="125">
        <v>0</v>
      </c>
      <c r="AD56" s="100">
        <v>0</v>
      </c>
      <c r="AE56" s="131">
        <v>0</v>
      </c>
      <c r="AF56" s="92"/>
    </row>
    <row r="57" spans="1:32" ht="18.75" x14ac:dyDescent="0.25">
      <c r="A57" s="103" t="s">
        <v>30</v>
      </c>
      <c r="B57" s="100">
        <f t="shared" si="64"/>
        <v>0</v>
      </c>
      <c r="C57" s="125">
        <f t="shared" ref="C57:D58" si="66">H57+J57+L57+N57+P57+R57+T57+V57+X57+Z57</f>
        <v>0</v>
      </c>
      <c r="D57" s="125">
        <f t="shared" si="66"/>
        <v>0</v>
      </c>
      <c r="E57" s="125">
        <f t="shared" ref="E57:E58" si="67">I57+K57+M57+Q57+O57+S57+U57+W57+Y57+AA57+AC57+AE57+AG57</f>
        <v>0</v>
      </c>
      <c r="F57" s="125">
        <v>0</v>
      </c>
      <c r="G57" s="125">
        <v>0</v>
      </c>
      <c r="H57" s="100">
        <v>0</v>
      </c>
      <c r="I57" s="125">
        <v>0</v>
      </c>
      <c r="J57" s="100">
        <v>0</v>
      </c>
      <c r="K57" s="125">
        <v>0</v>
      </c>
      <c r="L57" s="100">
        <v>0</v>
      </c>
      <c r="M57" s="125">
        <v>0</v>
      </c>
      <c r="N57" s="100">
        <v>0</v>
      </c>
      <c r="O57" s="125">
        <v>0</v>
      </c>
      <c r="P57" s="100">
        <v>0</v>
      </c>
      <c r="Q57" s="125">
        <v>0</v>
      </c>
      <c r="R57" s="100">
        <v>0</v>
      </c>
      <c r="S57" s="125">
        <v>0</v>
      </c>
      <c r="T57" s="100">
        <v>0</v>
      </c>
      <c r="U57" s="125">
        <v>0</v>
      </c>
      <c r="V57" s="100">
        <v>0</v>
      </c>
      <c r="W57" s="125">
        <v>0</v>
      </c>
      <c r="X57" s="100">
        <v>0</v>
      </c>
      <c r="Y57" s="125">
        <v>0</v>
      </c>
      <c r="Z57" s="100">
        <v>0</v>
      </c>
      <c r="AA57" s="125">
        <v>0</v>
      </c>
      <c r="AB57" s="100">
        <v>0</v>
      </c>
      <c r="AC57" s="125">
        <v>0</v>
      </c>
      <c r="AD57" s="100">
        <v>0</v>
      </c>
      <c r="AE57" s="131">
        <v>0</v>
      </c>
      <c r="AF57" s="92"/>
    </row>
    <row r="58" spans="1:32" ht="18.75" x14ac:dyDescent="0.25">
      <c r="A58" s="103" t="s">
        <v>31</v>
      </c>
      <c r="B58" s="100">
        <f t="shared" si="64"/>
        <v>0</v>
      </c>
      <c r="C58" s="125">
        <f t="shared" si="66"/>
        <v>0</v>
      </c>
      <c r="D58" s="125">
        <f t="shared" si="66"/>
        <v>0</v>
      </c>
      <c r="E58" s="125">
        <f t="shared" si="67"/>
        <v>0</v>
      </c>
      <c r="F58" s="125">
        <v>0</v>
      </c>
      <c r="G58" s="125">
        <v>0</v>
      </c>
      <c r="H58" s="100">
        <v>0</v>
      </c>
      <c r="I58" s="125">
        <v>0</v>
      </c>
      <c r="J58" s="100">
        <v>0</v>
      </c>
      <c r="K58" s="125">
        <v>0</v>
      </c>
      <c r="L58" s="100">
        <v>0</v>
      </c>
      <c r="M58" s="125">
        <v>0</v>
      </c>
      <c r="N58" s="100">
        <v>0</v>
      </c>
      <c r="O58" s="125">
        <v>0</v>
      </c>
      <c r="P58" s="100">
        <v>0</v>
      </c>
      <c r="Q58" s="125">
        <v>0</v>
      </c>
      <c r="R58" s="100">
        <v>0</v>
      </c>
      <c r="S58" s="125">
        <v>0</v>
      </c>
      <c r="T58" s="100">
        <v>0</v>
      </c>
      <c r="U58" s="125">
        <v>0</v>
      </c>
      <c r="V58" s="100">
        <v>0</v>
      </c>
      <c r="W58" s="125">
        <v>0</v>
      </c>
      <c r="X58" s="100">
        <v>0</v>
      </c>
      <c r="Y58" s="125">
        <v>0</v>
      </c>
      <c r="Z58" s="100">
        <v>0</v>
      </c>
      <c r="AA58" s="125">
        <v>0</v>
      </c>
      <c r="AB58" s="100">
        <v>0</v>
      </c>
      <c r="AC58" s="125">
        <v>0</v>
      </c>
      <c r="AD58" s="100">
        <v>0</v>
      </c>
      <c r="AE58" s="131">
        <v>0</v>
      </c>
      <c r="AF58" s="92"/>
    </row>
    <row r="59" spans="1:32" ht="56.25" x14ac:dyDescent="0.25">
      <c r="A59" s="153" t="s">
        <v>643</v>
      </c>
      <c r="B59" s="95">
        <f>B60</f>
        <v>120</v>
      </c>
      <c r="C59" s="95">
        <f t="shared" ref="C59:AE59" si="68">C60</f>
        <v>120</v>
      </c>
      <c r="D59" s="95">
        <f>D60</f>
        <v>120</v>
      </c>
      <c r="E59" s="95">
        <f t="shared" si="68"/>
        <v>120</v>
      </c>
      <c r="F59" s="95">
        <f t="shared" si="68"/>
        <v>100</v>
      </c>
      <c r="G59" s="95">
        <f t="shared" si="68"/>
        <v>100</v>
      </c>
      <c r="H59" s="95">
        <f t="shared" si="68"/>
        <v>0</v>
      </c>
      <c r="I59" s="95">
        <f t="shared" si="68"/>
        <v>0</v>
      </c>
      <c r="J59" s="95">
        <f t="shared" si="68"/>
        <v>0</v>
      </c>
      <c r="K59" s="95">
        <f t="shared" si="68"/>
        <v>0</v>
      </c>
      <c r="L59" s="95">
        <f t="shared" si="68"/>
        <v>0</v>
      </c>
      <c r="M59" s="95">
        <f t="shared" si="68"/>
        <v>0</v>
      </c>
      <c r="N59" s="95">
        <f t="shared" si="68"/>
        <v>0</v>
      </c>
      <c r="O59" s="95">
        <f t="shared" si="68"/>
        <v>0</v>
      </c>
      <c r="P59" s="95">
        <f t="shared" si="68"/>
        <v>0</v>
      </c>
      <c r="Q59" s="95">
        <f t="shared" si="68"/>
        <v>0</v>
      </c>
      <c r="R59" s="95">
        <f t="shared" si="68"/>
        <v>0</v>
      </c>
      <c r="S59" s="95">
        <f t="shared" si="68"/>
        <v>0</v>
      </c>
      <c r="T59" s="95">
        <f t="shared" si="68"/>
        <v>0</v>
      </c>
      <c r="U59" s="95">
        <f t="shared" si="68"/>
        <v>0</v>
      </c>
      <c r="V59" s="95">
        <f t="shared" si="68"/>
        <v>0</v>
      </c>
      <c r="W59" s="95">
        <f t="shared" si="68"/>
        <v>0</v>
      </c>
      <c r="X59" s="95">
        <f t="shared" si="68"/>
        <v>0</v>
      </c>
      <c r="Y59" s="95">
        <f t="shared" si="68"/>
        <v>0</v>
      </c>
      <c r="Z59" s="95">
        <f t="shared" si="68"/>
        <v>0</v>
      </c>
      <c r="AA59" s="95">
        <f t="shared" si="68"/>
        <v>0</v>
      </c>
      <c r="AB59" s="95">
        <f t="shared" si="68"/>
        <v>120</v>
      </c>
      <c r="AC59" s="95">
        <f t="shared" si="68"/>
        <v>120</v>
      </c>
      <c r="AD59" s="95">
        <f t="shared" si="68"/>
        <v>0</v>
      </c>
      <c r="AE59" s="95">
        <f t="shared" si="68"/>
        <v>0</v>
      </c>
      <c r="AF59" s="98" t="s">
        <v>572</v>
      </c>
    </row>
    <row r="60" spans="1:32" ht="18.75" x14ac:dyDescent="0.3">
      <c r="A60" s="137" t="s">
        <v>27</v>
      </c>
      <c r="B60" s="100">
        <f>B61+B62+B63+B64</f>
        <v>120</v>
      </c>
      <c r="C60" s="100">
        <f>C61+C62+C63+C64</f>
        <v>120</v>
      </c>
      <c r="D60" s="100">
        <f>D61+D62+D63+D64</f>
        <v>120</v>
      </c>
      <c r="E60" s="100">
        <f>E61+E62+E63+E64</f>
        <v>120</v>
      </c>
      <c r="F60" s="100">
        <f>E60/B60*100</f>
        <v>100</v>
      </c>
      <c r="G60" s="100">
        <f>E60/C60*100</f>
        <v>100</v>
      </c>
      <c r="H60" s="100">
        <f t="shared" ref="H60:AE60" si="69">H61+H62+H63+H64</f>
        <v>0</v>
      </c>
      <c r="I60" s="100">
        <f t="shared" si="69"/>
        <v>0</v>
      </c>
      <c r="J60" s="100">
        <f t="shared" si="69"/>
        <v>0</v>
      </c>
      <c r="K60" s="100">
        <f t="shared" si="69"/>
        <v>0</v>
      </c>
      <c r="L60" s="100">
        <f t="shared" si="69"/>
        <v>0</v>
      </c>
      <c r="M60" s="100">
        <f t="shared" si="69"/>
        <v>0</v>
      </c>
      <c r="N60" s="100">
        <f t="shared" si="69"/>
        <v>0</v>
      </c>
      <c r="O60" s="100">
        <f t="shared" si="69"/>
        <v>0</v>
      </c>
      <c r="P60" s="100">
        <f t="shared" si="69"/>
        <v>0</v>
      </c>
      <c r="Q60" s="100">
        <f t="shared" si="69"/>
        <v>0</v>
      </c>
      <c r="R60" s="100">
        <f t="shared" si="69"/>
        <v>0</v>
      </c>
      <c r="S60" s="100">
        <f t="shared" si="69"/>
        <v>0</v>
      </c>
      <c r="T60" s="100">
        <f t="shared" si="69"/>
        <v>0</v>
      </c>
      <c r="U60" s="100">
        <f t="shared" si="69"/>
        <v>0</v>
      </c>
      <c r="V60" s="100">
        <f t="shared" si="69"/>
        <v>0</v>
      </c>
      <c r="W60" s="100">
        <f t="shared" si="69"/>
        <v>0</v>
      </c>
      <c r="X60" s="100">
        <f t="shared" si="69"/>
        <v>0</v>
      </c>
      <c r="Y60" s="100">
        <f t="shared" si="69"/>
        <v>0</v>
      </c>
      <c r="Z60" s="100">
        <f t="shared" si="69"/>
        <v>0</v>
      </c>
      <c r="AA60" s="100">
        <f t="shared" si="69"/>
        <v>0</v>
      </c>
      <c r="AB60" s="100">
        <f t="shared" si="69"/>
        <v>120</v>
      </c>
      <c r="AC60" s="100">
        <f t="shared" si="69"/>
        <v>120</v>
      </c>
      <c r="AD60" s="100">
        <f t="shared" si="69"/>
        <v>0</v>
      </c>
      <c r="AE60" s="100">
        <f t="shared" si="69"/>
        <v>0</v>
      </c>
      <c r="AF60" s="92"/>
    </row>
    <row r="61" spans="1:32" ht="18.75" x14ac:dyDescent="0.25">
      <c r="A61" s="103" t="s">
        <v>28</v>
      </c>
      <c r="B61" s="100">
        <f>H61+J61+N61+L61+P61+R61+T61+V61+X61+Z61+AB61+AD61</f>
        <v>0</v>
      </c>
      <c r="C61" s="125">
        <f>H61+J61+L61+N61+P61+R61+T61+V61+X61</f>
        <v>0</v>
      </c>
      <c r="D61" s="125">
        <f>I61+K61+M61+O61+Q61+S61+U61+W61+Y61</f>
        <v>0</v>
      </c>
      <c r="E61" s="125">
        <f>I61+K61+M61+Q61+O61+S61+U61+W61+Y61+AA61+AC61+AE61+AG61</f>
        <v>0</v>
      </c>
      <c r="F61" s="125">
        <v>0</v>
      </c>
      <c r="G61" s="125">
        <v>0</v>
      </c>
      <c r="H61" s="100">
        <v>0</v>
      </c>
      <c r="I61" s="125">
        <v>0</v>
      </c>
      <c r="J61" s="100">
        <v>0</v>
      </c>
      <c r="K61" s="125">
        <v>0</v>
      </c>
      <c r="L61" s="100">
        <v>0</v>
      </c>
      <c r="M61" s="125">
        <v>0</v>
      </c>
      <c r="N61" s="100">
        <v>0</v>
      </c>
      <c r="O61" s="125">
        <v>0</v>
      </c>
      <c r="P61" s="100">
        <v>0</v>
      </c>
      <c r="Q61" s="125">
        <v>0</v>
      </c>
      <c r="R61" s="100">
        <v>0</v>
      </c>
      <c r="S61" s="125">
        <v>0</v>
      </c>
      <c r="T61" s="100">
        <v>0</v>
      </c>
      <c r="U61" s="125">
        <v>0</v>
      </c>
      <c r="V61" s="100">
        <v>0</v>
      </c>
      <c r="W61" s="125">
        <v>0</v>
      </c>
      <c r="X61" s="100">
        <v>0</v>
      </c>
      <c r="Y61" s="125">
        <v>0</v>
      </c>
      <c r="Z61" s="100">
        <v>0</v>
      </c>
      <c r="AA61" s="125">
        <v>0</v>
      </c>
      <c r="AB61" s="100">
        <v>0</v>
      </c>
      <c r="AC61" s="125">
        <v>0</v>
      </c>
      <c r="AD61" s="100">
        <v>0</v>
      </c>
      <c r="AE61" s="131">
        <v>0</v>
      </c>
      <c r="AF61" s="92"/>
    </row>
    <row r="62" spans="1:32" ht="18.75" x14ac:dyDescent="0.25">
      <c r="A62" s="103" t="s">
        <v>29</v>
      </c>
      <c r="B62" s="100">
        <f t="shared" ref="B62:B64" si="70">H62+J62+N62+L62+P62+R62+T62+V62+X62+Z62+AB62+AD62</f>
        <v>120</v>
      </c>
      <c r="C62" s="125">
        <f>H62+J62+L62+N62+P62+R62+T62+V62+X62+Z62+AB62+AD62</f>
        <v>120</v>
      </c>
      <c r="D62" s="125">
        <v>120</v>
      </c>
      <c r="E62" s="125">
        <f>I62+K62+M62+Q62+O62+S62+U62+W62+Y62+AA62+AC62+AE62+AG62</f>
        <v>120</v>
      </c>
      <c r="F62" s="125">
        <f t="shared" ref="F62:G62" si="71">D62/B62*100</f>
        <v>100</v>
      </c>
      <c r="G62" s="125">
        <f t="shared" si="71"/>
        <v>100</v>
      </c>
      <c r="H62" s="100">
        <v>0</v>
      </c>
      <c r="I62" s="125">
        <v>0</v>
      </c>
      <c r="J62" s="100">
        <v>0</v>
      </c>
      <c r="K62" s="125">
        <v>0</v>
      </c>
      <c r="L62" s="100">
        <v>0</v>
      </c>
      <c r="M62" s="125">
        <v>0</v>
      </c>
      <c r="N62" s="100">
        <v>0</v>
      </c>
      <c r="O62" s="125">
        <v>0</v>
      </c>
      <c r="P62" s="100">
        <v>0</v>
      </c>
      <c r="Q62" s="125">
        <v>0</v>
      </c>
      <c r="R62" s="100">
        <v>0</v>
      </c>
      <c r="S62" s="125">
        <v>0</v>
      </c>
      <c r="T62" s="100">
        <v>0</v>
      </c>
      <c r="U62" s="125">
        <v>0</v>
      </c>
      <c r="V62" s="100">
        <v>0</v>
      </c>
      <c r="W62" s="125">
        <v>0</v>
      </c>
      <c r="X62" s="100">
        <v>0</v>
      </c>
      <c r="Y62" s="125">
        <v>0</v>
      </c>
      <c r="Z62" s="100">
        <v>0</v>
      </c>
      <c r="AA62" s="125">
        <v>0</v>
      </c>
      <c r="AB62" s="100">
        <v>120</v>
      </c>
      <c r="AC62" s="125">
        <v>120</v>
      </c>
      <c r="AD62" s="100">
        <v>0</v>
      </c>
      <c r="AE62" s="131">
        <v>0</v>
      </c>
      <c r="AF62" s="92"/>
    </row>
    <row r="63" spans="1:32" ht="18.75" x14ac:dyDescent="0.25">
      <c r="A63" s="103" t="s">
        <v>30</v>
      </c>
      <c r="B63" s="100">
        <f t="shared" si="70"/>
        <v>0</v>
      </c>
      <c r="C63" s="125">
        <f t="shared" ref="C63:D64" si="72">H63+J63+L63+N63+P63+R63+T63+V63+X63+Z63</f>
        <v>0</v>
      </c>
      <c r="D63" s="125">
        <f t="shared" si="72"/>
        <v>0</v>
      </c>
      <c r="E63" s="125">
        <f t="shared" ref="E63:E64" si="73">I63+K63+M63+Q63+O63+S63+U63+W63+Y63+AA63+AC63+AE63+AG63</f>
        <v>0</v>
      </c>
      <c r="F63" s="125">
        <v>0</v>
      </c>
      <c r="G63" s="125">
        <v>0</v>
      </c>
      <c r="H63" s="100">
        <v>0</v>
      </c>
      <c r="I63" s="125">
        <v>0</v>
      </c>
      <c r="J63" s="100">
        <v>0</v>
      </c>
      <c r="K63" s="125">
        <v>0</v>
      </c>
      <c r="L63" s="100">
        <v>0</v>
      </c>
      <c r="M63" s="125">
        <v>0</v>
      </c>
      <c r="N63" s="100">
        <v>0</v>
      </c>
      <c r="O63" s="125">
        <v>0</v>
      </c>
      <c r="P63" s="100">
        <v>0</v>
      </c>
      <c r="Q63" s="125">
        <v>0</v>
      </c>
      <c r="R63" s="100">
        <v>0</v>
      </c>
      <c r="S63" s="125">
        <v>0</v>
      </c>
      <c r="T63" s="100">
        <v>0</v>
      </c>
      <c r="U63" s="125">
        <v>0</v>
      </c>
      <c r="V63" s="100">
        <v>0</v>
      </c>
      <c r="W63" s="125">
        <v>0</v>
      </c>
      <c r="X63" s="100">
        <v>0</v>
      </c>
      <c r="Y63" s="125">
        <v>0</v>
      </c>
      <c r="Z63" s="100">
        <v>0</v>
      </c>
      <c r="AA63" s="125">
        <v>0</v>
      </c>
      <c r="AB63" s="100">
        <v>0</v>
      </c>
      <c r="AC63" s="125">
        <v>0</v>
      </c>
      <c r="AD63" s="100">
        <v>0</v>
      </c>
      <c r="AE63" s="131">
        <v>0</v>
      </c>
      <c r="AF63" s="92"/>
    </row>
    <row r="64" spans="1:32" ht="18.75" x14ac:dyDescent="0.25">
      <c r="A64" s="103" t="s">
        <v>31</v>
      </c>
      <c r="B64" s="100">
        <f t="shared" si="70"/>
        <v>0</v>
      </c>
      <c r="C64" s="125">
        <f t="shared" si="72"/>
        <v>0</v>
      </c>
      <c r="D64" s="125">
        <f t="shared" si="72"/>
        <v>0</v>
      </c>
      <c r="E64" s="125">
        <f t="shared" si="73"/>
        <v>0</v>
      </c>
      <c r="F64" s="125">
        <v>0</v>
      </c>
      <c r="G64" s="125">
        <v>0</v>
      </c>
      <c r="H64" s="100">
        <v>0</v>
      </c>
      <c r="I64" s="125">
        <v>0</v>
      </c>
      <c r="J64" s="100">
        <v>0</v>
      </c>
      <c r="K64" s="125">
        <v>0</v>
      </c>
      <c r="L64" s="100">
        <v>0</v>
      </c>
      <c r="M64" s="125">
        <v>0</v>
      </c>
      <c r="N64" s="100">
        <v>0</v>
      </c>
      <c r="O64" s="125">
        <v>0</v>
      </c>
      <c r="P64" s="100">
        <v>0</v>
      </c>
      <c r="Q64" s="125">
        <v>0</v>
      </c>
      <c r="R64" s="100">
        <v>0</v>
      </c>
      <c r="S64" s="125">
        <v>0</v>
      </c>
      <c r="T64" s="100">
        <v>0</v>
      </c>
      <c r="U64" s="125">
        <v>0</v>
      </c>
      <c r="V64" s="100">
        <v>0</v>
      </c>
      <c r="W64" s="125">
        <v>0</v>
      </c>
      <c r="X64" s="100">
        <v>0</v>
      </c>
      <c r="Y64" s="125">
        <v>0</v>
      </c>
      <c r="Z64" s="100">
        <v>0</v>
      </c>
      <c r="AA64" s="125">
        <v>0</v>
      </c>
      <c r="AB64" s="100">
        <v>0</v>
      </c>
      <c r="AC64" s="125">
        <v>0</v>
      </c>
      <c r="AD64" s="100">
        <v>0</v>
      </c>
      <c r="AE64" s="131">
        <v>0</v>
      </c>
      <c r="AF64" s="92"/>
    </row>
    <row r="65" spans="1:32" ht="75" x14ac:dyDescent="0.25">
      <c r="A65" s="153" t="s">
        <v>41</v>
      </c>
      <c r="B65" s="95">
        <f>B66</f>
        <v>300</v>
      </c>
      <c r="C65" s="95">
        <f t="shared" ref="C65:AE65" si="74">C66</f>
        <v>300</v>
      </c>
      <c r="D65" s="95">
        <f>D66</f>
        <v>300</v>
      </c>
      <c r="E65" s="95">
        <f t="shared" si="74"/>
        <v>300</v>
      </c>
      <c r="F65" s="95">
        <f t="shared" si="74"/>
        <v>100</v>
      </c>
      <c r="G65" s="95">
        <f t="shared" si="74"/>
        <v>100</v>
      </c>
      <c r="H65" s="95">
        <f t="shared" si="74"/>
        <v>0</v>
      </c>
      <c r="I65" s="95">
        <f t="shared" si="74"/>
        <v>0</v>
      </c>
      <c r="J65" s="95">
        <f t="shared" si="74"/>
        <v>0</v>
      </c>
      <c r="K65" s="95">
        <f t="shared" si="74"/>
        <v>0</v>
      </c>
      <c r="L65" s="95">
        <f t="shared" si="74"/>
        <v>300</v>
      </c>
      <c r="M65" s="95">
        <f t="shared" si="74"/>
        <v>300</v>
      </c>
      <c r="N65" s="95">
        <f t="shared" si="74"/>
        <v>0</v>
      </c>
      <c r="O65" s="95">
        <f t="shared" si="74"/>
        <v>0</v>
      </c>
      <c r="P65" s="95">
        <f t="shared" si="74"/>
        <v>0</v>
      </c>
      <c r="Q65" s="95">
        <f t="shared" si="74"/>
        <v>0</v>
      </c>
      <c r="R65" s="95">
        <f t="shared" si="74"/>
        <v>0</v>
      </c>
      <c r="S65" s="95">
        <f t="shared" si="74"/>
        <v>0</v>
      </c>
      <c r="T65" s="95">
        <f t="shared" si="74"/>
        <v>0</v>
      </c>
      <c r="U65" s="95">
        <f t="shared" si="74"/>
        <v>0</v>
      </c>
      <c r="V65" s="95">
        <f t="shared" si="74"/>
        <v>0</v>
      </c>
      <c r="W65" s="95">
        <f t="shared" si="74"/>
        <v>0</v>
      </c>
      <c r="X65" s="95">
        <f t="shared" si="74"/>
        <v>0</v>
      </c>
      <c r="Y65" s="95">
        <f t="shared" si="74"/>
        <v>0</v>
      </c>
      <c r="Z65" s="95">
        <f t="shared" si="74"/>
        <v>0</v>
      </c>
      <c r="AA65" s="95">
        <f t="shared" si="74"/>
        <v>0</v>
      </c>
      <c r="AB65" s="95">
        <f t="shared" si="74"/>
        <v>0</v>
      </c>
      <c r="AC65" s="95">
        <f t="shared" si="74"/>
        <v>0</v>
      </c>
      <c r="AD65" s="95">
        <f t="shared" si="74"/>
        <v>0</v>
      </c>
      <c r="AE65" s="95">
        <f t="shared" si="74"/>
        <v>0</v>
      </c>
      <c r="AF65" s="98" t="s">
        <v>644</v>
      </c>
    </row>
    <row r="66" spans="1:32" ht="18.75" x14ac:dyDescent="0.3">
      <c r="A66" s="137" t="s">
        <v>27</v>
      </c>
      <c r="B66" s="100">
        <f>B67+B68+B69+B70</f>
        <v>300</v>
      </c>
      <c r="C66" s="100">
        <f>C67+C68+C69+C70</f>
        <v>300</v>
      </c>
      <c r="D66" s="100">
        <f>D67+D68+D69+D70</f>
        <v>300</v>
      </c>
      <c r="E66" s="100">
        <f>E67+E68+E69+E70</f>
        <v>300</v>
      </c>
      <c r="F66" s="100">
        <f>E66/B66*100</f>
        <v>100</v>
      </c>
      <c r="G66" s="100">
        <f>E66/C66*100</f>
        <v>100</v>
      </c>
      <c r="H66" s="100">
        <f t="shared" ref="H66:AE66" si="75">H67+H68+H69+H70</f>
        <v>0</v>
      </c>
      <c r="I66" s="100">
        <f t="shared" si="75"/>
        <v>0</v>
      </c>
      <c r="J66" s="100">
        <f t="shared" si="75"/>
        <v>0</v>
      </c>
      <c r="K66" s="100">
        <f t="shared" si="75"/>
        <v>0</v>
      </c>
      <c r="L66" s="100">
        <f t="shared" si="75"/>
        <v>300</v>
      </c>
      <c r="M66" s="100">
        <f t="shared" si="75"/>
        <v>300</v>
      </c>
      <c r="N66" s="100">
        <f t="shared" si="75"/>
        <v>0</v>
      </c>
      <c r="O66" s="100">
        <f t="shared" si="75"/>
        <v>0</v>
      </c>
      <c r="P66" s="100">
        <f t="shared" si="75"/>
        <v>0</v>
      </c>
      <c r="Q66" s="100">
        <f t="shared" si="75"/>
        <v>0</v>
      </c>
      <c r="R66" s="100">
        <f t="shared" si="75"/>
        <v>0</v>
      </c>
      <c r="S66" s="100">
        <f t="shared" si="75"/>
        <v>0</v>
      </c>
      <c r="T66" s="100">
        <f t="shared" si="75"/>
        <v>0</v>
      </c>
      <c r="U66" s="100">
        <f t="shared" si="75"/>
        <v>0</v>
      </c>
      <c r="V66" s="100">
        <f t="shared" si="75"/>
        <v>0</v>
      </c>
      <c r="W66" s="100">
        <f t="shared" si="75"/>
        <v>0</v>
      </c>
      <c r="X66" s="100">
        <f t="shared" si="75"/>
        <v>0</v>
      </c>
      <c r="Y66" s="100">
        <f t="shared" si="75"/>
        <v>0</v>
      </c>
      <c r="Z66" s="100">
        <f t="shared" si="75"/>
        <v>0</v>
      </c>
      <c r="AA66" s="100">
        <f t="shared" si="75"/>
        <v>0</v>
      </c>
      <c r="AB66" s="100">
        <f t="shared" si="75"/>
        <v>0</v>
      </c>
      <c r="AC66" s="100">
        <f t="shared" si="75"/>
        <v>0</v>
      </c>
      <c r="AD66" s="100">
        <f t="shared" si="75"/>
        <v>0</v>
      </c>
      <c r="AE66" s="100">
        <f t="shared" si="75"/>
        <v>0</v>
      </c>
      <c r="AF66" s="92"/>
    </row>
    <row r="67" spans="1:32" ht="18.75" x14ac:dyDescent="0.25">
      <c r="A67" s="103" t="s">
        <v>28</v>
      </c>
      <c r="B67" s="100">
        <f>H67+J67+N67+L67+P67+R67+T67+V67+X67+Z67+AB67+AD67</f>
        <v>0</v>
      </c>
      <c r="C67" s="125">
        <f>H67+J67+L67+N67+P67+R67+T67+V67+X67</f>
        <v>0</v>
      </c>
      <c r="D67" s="125">
        <f>I67+K67+M67+O67+Q67+S67+U67+W67+Y67</f>
        <v>0</v>
      </c>
      <c r="E67" s="125">
        <f>I67+K67+M67+Q67+O67+S67+U67+W67+Y67+AA67+AC67+AE67+AG67</f>
        <v>0</v>
      </c>
      <c r="F67" s="125">
        <v>0</v>
      </c>
      <c r="G67" s="125">
        <v>0</v>
      </c>
      <c r="H67" s="100">
        <v>0</v>
      </c>
      <c r="I67" s="125">
        <v>0</v>
      </c>
      <c r="J67" s="100">
        <v>0</v>
      </c>
      <c r="K67" s="125">
        <v>0</v>
      </c>
      <c r="L67" s="100">
        <v>0</v>
      </c>
      <c r="M67" s="125">
        <v>0</v>
      </c>
      <c r="N67" s="100">
        <v>0</v>
      </c>
      <c r="O67" s="125">
        <v>0</v>
      </c>
      <c r="P67" s="100">
        <v>0</v>
      </c>
      <c r="Q67" s="125">
        <v>0</v>
      </c>
      <c r="R67" s="100">
        <v>0</v>
      </c>
      <c r="S67" s="125">
        <v>0</v>
      </c>
      <c r="T67" s="100">
        <v>0</v>
      </c>
      <c r="U67" s="125">
        <v>0</v>
      </c>
      <c r="V67" s="100">
        <v>0</v>
      </c>
      <c r="W67" s="125">
        <v>0</v>
      </c>
      <c r="X67" s="100">
        <v>0</v>
      </c>
      <c r="Y67" s="125">
        <v>0</v>
      </c>
      <c r="Z67" s="100">
        <v>0</v>
      </c>
      <c r="AA67" s="100">
        <v>0</v>
      </c>
      <c r="AB67" s="100">
        <v>0</v>
      </c>
      <c r="AC67" s="100">
        <v>0</v>
      </c>
      <c r="AD67" s="100">
        <v>0</v>
      </c>
      <c r="AE67" s="100">
        <v>0</v>
      </c>
      <c r="AF67" s="92"/>
    </row>
    <row r="68" spans="1:32" ht="18.75" x14ac:dyDescent="0.25">
      <c r="A68" s="103" t="s">
        <v>29</v>
      </c>
      <c r="B68" s="100">
        <f t="shared" ref="B68:B70" si="76">H68+J68+N68+L68+P68+R68+T68+V68+X68+Z68+AB68+AD68</f>
        <v>300</v>
      </c>
      <c r="C68" s="125">
        <f>H68+J68+L68+N68+P68+R68+T68+V68+X68</f>
        <v>300</v>
      </c>
      <c r="D68" s="125">
        <f t="shared" ref="D68:D70" si="77">I68+K68+M68+O68+Q68+S68+U68+W68+Y68</f>
        <v>300</v>
      </c>
      <c r="E68" s="125">
        <f t="shared" ref="E68:E70" si="78">I68+K68+M68+Q68+O68+S68+U68+W68+Y68+AA68+AC68+AE68+AG68</f>
        <v>300</v>
      </c>
      <c r="F68" s="125">
        <f t="shared" ref="F68:G68" si="79">D68/B68*100</f>
        <v>100</v>
      </c>
      <c r="G68" s="125">
        <f t="shared" si="79"/>
        <v>100</v>
      </c>
      <c r="H68" s="100">
        <v>0</v>
      </c>
      <c r="I68" s="125">
        <v>0</v>
      </c>
      <c r="J68" s="100">
        <v>0</v>
      </c>
      <c r="K68" s="125">
        <v>0</v>
      </c>
      <c r="L68" s="100">
        <v>300</v>
      </c>
      <c r="M68" s="125">
        <v>300</v>
      </c>
      <c r="N68" s="100">
        <v>0</v>
      </c>
      <c r="O68" s="125">
        <v>0</v>
      </c>
      <c r="P68" s="100">
        <v>0</v>
      </c>
      <c r="Q68" s="125">
        <v>0</v>
      </c>
      <c r="R68" s="100">
        <v>0</v>
      </c>
      <c r="S68" s="125">
        <v>0</v>
      </c>
      <c r="T68" s="100">
        <v>0</v>
      </c>
      <c r="U68" s="125">
        <v>0</v>
      </c>
      <c r="V68" s="100">
        <v>0</v>
      </c>
      <c r="W68" s="125">
        <v>0</v>
      </c>
      <c r="X68" s="100">
        <v>0</v>
      </c>
      <c r="Y68" s="125">
        <v>0</v>
      </c>
      <c r="Z68" s="100">
        <v>0</v>
      </c>
      <c r="AA68" s="100">
        <v>0</v>
      </c>
      <c r="AB68" s="100">
        <v>0</v>
      </c>
      <c r="AC68" s="100">
        <v>0</v>
      </c>
      <c r="AD68" s="100">
        <v>0</v>
      </c>
      <c r="AE68" s="100">
        <v>0</v>
      </c>
      <c r="AF68" s="92"/>
    </row>
    <row r="69" spans="1:32" ht="18.75" x14ac:dyDescent="0.25">
      <c r="A69" s="103" t="s">
        <v>30</v>
      </c>
      <c r="B69" s="100">
        <f t="shared" si="76"/>
        <v>0</v>
      </c>
      <c r="C69" s="125">
        <f t="shared" ref="C69:C70" si="80">H69+J69+L69+N69+P69+R69+T69+V69+X69</f>
        <v>0</v>
      </c>
      <c r="D69" s="125">
        <f t="shared" si="77"/>
        <v>0</v>
      </c>
      <c r="E69" s="125">
        <f t="shared" si="78"/>
        <v>0</v>
      </c>
      <c r="F69" s="125">
        <v>0</v>
      </c>
      <c r="G69" s="125">
        <v>0</v>
      </c>
      <c r="H69" s="100">
        <v>0</v>
      </c>
      <c r="I69" s="125">
        <v>0</v>
      </c>
      <c r="J69" s="100">
        <v>0</v>
      </c>
      <c r="K69" s="125">
        <v>0</v>
      </c>
      <c r="L69" s="100">
        <v>0</v>
      </c>
      <c r="M69" s="125">
        <v>0</v>
      </c>
      <c r="N69" s="100">
        <v>0</v>
      </c>
      <c r="O69" s="125">
        <v>0</v>
      </c>
      <c r="P69" s="100">
        <v>0</v>
      </c>
      <c r="Q69" s="125">
        <v>0</v>
      </c>
      <c r="R69" s="100">
        <v>0</v>
      </c>
      <c r="S69" s="125">
        <v>0</v>
      </c>
      <c r="T69" s="100">
        <v>0</v>
      </c>
      <c r="U69" s="125">
        <v>0</v>
      </c>
      <c r="V69" s="100">
        <v>0</v>
      </c>
      <c r="W69" s="125">
        <v>0</v>
      </c>
      <c r="X69" s="100">
        <v>0</v>
      </c>
      <c r="Y69" s="125">
        <v>0</v>
      </c>
      <c r="Z69" s="100">
        <v>0</v>
      </c>
      <c r="AA69" s="100">
        <v>0</v>
      </c>
      <c r="AB69" s="100">
        <v>0</v>
      </c>
      <c r="AC69" s="100">
        <v>0</v>
      </c>
      <c r="AD69" s="100">
        <v>0</v>
      </c>
      <c r="AE69" s="100">
        <v>0</v>
      </c>
      <c r="AF69" s="92"/>
    </row>
    <row r="70" spans="1:32" ht="18.75" x14ac:dyDescent="0.25">
      <c r="A70" s="103" t="s">
        <v>31</v>
      </c>
      <c r="B70" s="100">
        <f t="shared" si="76"/>
        <v>0</v>
      </c>
      <c r="C70" s="125">
        <f t="shared" si="80"/>
        <v>0</v>
      </c>
      <c r="D70" s="125">
        <f t="shared" si="77"/>
        <v>0</v>
      </c>
      <c r="E70" s="125">
        <f t="shared" si="78"/>
        <v>0</v>
      </c>
      <c r="F70" s="125">
        <v>0</v>
      </c>
      <c r="G70" s="125">
        <v>0</v>
      </c>
      <c r="H70" s="100">
        <v>0</v>
      </c>
      <c r="I70" s="125">
        <v>0</v>
      </c>
      <c r="J70" s="100">
        <v>0</v>
      </c>
      <c r="K70" s="125">
        <v>0</v>
      </c>
      <c r="L70" s="100">
        <v>0</v>
      </c>
      <c r="M70" s="125">
        <v>0</v>
      </c>
      <c r="N70" s="100">
        <v>0</v>
      </c>
      <c r="O70" s="125">
        <v>0</v>
      </c>
      <c r="P70" s="100">
        <v>0</v>
      </c>
      <c r="Q70" s="125">
        <v>0</v>
      </c>
      <c r="R70" s="100">
        <v>0</v>
      </c>
      <c r="S70" s="125">
        <v>0</v>
      </c>
      <c r="T70" s="100">
        <v>0</v>
      </c>
      <c r="U70" s="125">
        <v>0</v>
      </c>
      <c r="V70" s="100">
        <v>0</v>
      </c>
      <c r="W70" s="125">
        <v>0</v>
      </c>
      <c r="X70" s="100">
        <v>0</v>
      </c>
      <c r="Y70" s="125">
        <v>0</v>
      </c>
      <c r="Z70" s="100">
        <v>0</v>
      </c>
      <c r="AA70" s="100">
        <v>0</v>
      </c>
      <c r="AB70" s="100">
        <v>0</v>
      </c>
      <c r="AC70" s="100">
        <v>0</v>
      </c>
      <c r="AD70" s="100">
        <v>0</v>
      </c>
      <c r="AE70" s="100">
        <v>0</v>
      </c>
      <c r="AF70" s="92"/>
    </row>
    <row r="71" spans="1:32" ht="37.5" x14ac:dyDescent="0.25">
      <c r="A71" s="142" t="s">
        <v>42</v>
      </c>
      <c r="B71" s="89">
        <f>B72+B78+B84+B90+B96+B102+B108+B114</f>
        <v>1004.8</v>
      </c>
      <c r="C71" s="89">
        <f>C72+C78+C84+C90+C96+C102+C108+C114</f>
        <v>1004.8</v>
      </c>
      <c r="D71" s="89">
        <f>D72+D78+D84+D90+D96+D102+D108+D114</f>
        <v>993.81399999999985</v>
      </c>
      <c r="E71" s="89">
        <f t="shared" ref="E71:AE71" si="81">E72+E78+E84+E90+E96+E102+E108+E114</f>
        <v>993.81399999999985</v>
      </c>
      <c r="F71" s="89">
        <f>E71/B71*100</f>
        <v>98.906648089171966</v>
      </c>
      <c r="G71" s="89">
        <f>E71/C71*100</f>
        <v>98.906648089171966</v>
      </c>
      <c r="H71" s="89">
        <f>H72+H78+H84+H90+H96+H102+H108+H114</f>
        <v>71</v>
      </c>
      <c r="I71" s="89">
        <f t="shared" si="81"/>
        <v>0</v>
      </c>
      <c r="J71" s="89">
        <f t="shared" si="81"/>
        <v>99</v>
      </c>
      <c r="K71" s="89">
        <f t="shared" si="81"/>
        <v>47.704000000000001</v>
      </c>
      <c r="L71" s="89">
        <f t="shared" si="81"/>
        <v>270.3</v>
      </c>
      <c r="M71" s="89">
        <f>M72+M78+M84+M90+M96+M102+M108+M114</f>
        <v>43.84</v>
      </c>
      <c r="N71" s="91">
        <f t="shared" si="81"/>
        <v>134.86000000000001</v>
      </c>
      <c r="O71" s="91">
        <f t="shared" si="81"/>
        <v>178.42</v>
      </c>
      <c r="P71" s="89">
        <f t="shared" si="81"/>
        <v>155</v>
      </c>
      <c r="Q71" s="89">
        <f>Q72+Q78+Q84+Q90+Q96+Q102+Q108+Q114</f>
        <v>161.5</v>
      </c>
      <c r="R71" s="89">
        <f>R72+R78+R84+R90+R96+R102+R108+R114</f>
        <v>56.1</v>
      </c>
      <c r="S71" s="89">
        <f>S72+S78+S84+S90+S96+S102+S108+S114</f>
        <v>75.2</v>
      </c>
      <c r="T71" s="89">
        <f>T72+T78+T84+T90+T96+T102+T108+T114</f>
        <v>175.9</v>
      </c>
      <c r="U71" s="89">
        <f t="shared" si="81"/>
        <v>175.55</v>
      </c>
      <c r="V71" s="89">
        <f t="shared" si="81"/>
        <v>21.34</v>
      </c>
      <c r="W71" s="89">
        <f t="shared" si="81"/>
        <v>0</v>
      </c>
      <c r="X71" s="89">
        <f t="shared" si="81"/>
        <v>21.3</v>
      </c>
      <c r="Y71" s="89">
        <f t="shared" si="81"/>
        <v>43</v>
      </c>
      <c r="Z71" s="89">
        <f t="shared" si="81"/>
        <v>0</v>
      </c>
      <c r="AA71" s="89">
        <f t="shared" si="81"/>
        <v>137.6</v>
      </c>
      <c r="AB71" s="89">
        <f t="shared" si="81"/>
        <v>0</v>
      </c>
      <c r="AC71" s="89">
        <f t="shared" si="81"/>
        <v>0</v>
      </c>
      <c r="AD71" s="89">
        <f t="shared" si="81"/>
        <v>0</v>
      </c>
      <c r="AE71" s="89">
        <f t="shared" si="81"/>
        <v>131</v>
      </c>
      <c r="AF71" s="92"/>
    </row>
    <row r="72" spans="1:32" ht="127.5" customHeight="1" x14ac:dyDescent="0.25">
      <c r="A72" s="153" t="s">
        <v>43</v>
      </c>
      <c r="B72" s="95">
        <f>B73</f>
        <v>127.50000000000001</v>
      </c>
      <c r="C72" s="95">
        <f t="shared" ref="C72:AE72" si="82">C73</f>
        <v>127.50000000000001</v>
      </c>
      <c r="D72" s="95">
        <f>D73</f>
        <v>127.464</v>
      </c>
      <c r="E72" s="95">
        <f t="shared" si="82"/>
        <v>127.464</v>
      </c>
      <c r="F72" s="95">
        <f t="shared" si="82"/>
        <v>99.971764705882336</v>
      </c>
      <c r="G72" s="95">
        <f t="shared" si="82"/>
        <v>99.971764705882336</v>
      </c>
      <c r="H72" s="95">
        <f t="shared" si="82"/>
        <v>71</v>
      </c>
      <c r="I72" s="95">
        <f t="shared" si="82"/>
        <v>0</v>
      </c>
      <c r="J72" s="95">
        <f t="shared" si="82"/>
        <v>0</v>
      </c>
      <c r="K72" s="95">
        <f t="shared" si="82"/>
        <v>47.704000000000001</v>
      </c>
      <c r="L72" s="95">
        <f t="shared" si="82"/>
        <v>0</v>
      </c>
      <c r="M72" s="95">
        <f t="shared" si="82"/>
        <v>13.84</v>
      </c>
      <c r="N72" s="95">
        <f t="shared" si="82"/>
        <v>56.46</v>
      </c>
      <c r="O72" s="95">
        <f t="shared" si="82"/>
        <v>65.92</v>
      </c>
      <c r="P72" s="95">
        <f t="shared" si="82"/>
        <v>0</v>
      </c>
      <c r="Q72" s="95">
        <f t="shared" si="82"/>
        <v>0</v>
      </c>
      <c r="R72" s="95">
        <f t="shared" si="82"/>
        <v>0</v>
      </c>
      <c r="S72" s="95">
        <f t="shared" si="82"/>
        <v>0</v>
      </c>
      <c r="T72" s="95">
        <f t="shared" si="82"/>
        <v>0</v>
      </c>
      <c r="U72" s="95">
        <f t="shared" si="82"/>
        <v>0</v>
      </c>
      <c r="V72" s="95">
        <f t="shared" si="82"/>
        <v>0.04</v>
      </c>
      <c r="W72" s="95">
        <f t="shared" si="82"/>
        <v>0</v>
      </c>
      <c r="X72" s="95">
        <f t="shared" si="82"/>
        <v>0</v>
      </c>
      <c r="Y72" s="95">
        <f t="shared" si="82"/>
        <v>0</v>
      </c>
      <c r="Z72" s="95">
        <f t="shared" si="82"/>
        <v>0</v>
      </c>
      <c r="AA72" s="95">
        <f t="shared" si="82"/>
        <v>0</v>
      </c>
      <c r="AB72" s="95">
        <f t="shared" si="82"/>
        <v>0</v>
      </c>
      <c r="AC72" s="95">
        <f t="shared" si="82"/>
        <v>0</v>
      </c>
      <c r="AD72" s="95">
        <f t="shared" si="82"/>
        <v>0</v>
      </c>
      <c r="AE72" s="95">
        <f t="shared" si="82"/>
        <v>0</v>
      </c>
      <c r="AF72" s="348" t="s">
        <v>645</v>
      </c>
    </row>
    <row r="73" spans="1:32" ht="18.75" x14ac:dyDescent="0.3">
      <c r="A73" s="137" t="s">
        <v>27</v>
      </c>
      <c r="B73" s="100">
        <f>B74+B75+B76+B77</f>
        <v>127.50000000000001</v>
      </c>
      <c r="C73" s="100">
        <f>C74+C75+C76+C77</f>
        <v>127.50000000000001</v>
      </c>
      <c r="D73" s="100">
        <f>D74+D75+D76+D77</f>
        <v>127.464</v>
      </c>
      <c r="E73" s="100">
        <f>E74+E75+E76+E77</f>
        <v>127.464</v>
      </c>
      <c r="F73" s="100">
        <f>E73/B73*100</f>
        <v>99.971764705882336</v>
      </c>
      <c r="G73" s="100">
        <f>E73/C73*100</f>
        <v>99.971764705882336</v>
      </c>
      <c r="H73" s="100">
        <f t="shared" ref="H73:AE73" si="83">H74+H75+H76+H77</f>
        <v>71</v>
      </c>
      <c r="I73" s="100">
        <f t="shared" si="83"/>
        <v>0</v>
      </c>
      <c r="J73" s="100">
        <f t="shared" si="83"/>
        <v>0</v>
      </c>
      <c r="K73" s="100">
        <f t="shared" si="83"/>
        <v>47.704000000000001</v>
      </c>
      <c r="L73" s="100">
        <f t="shared" si="83"/>
        <v>0</v>
      </c>
      <c r="M73" s="100">
        <f t="shared" si="83"/>
        <v>13.84</v>
      </c>
      <c r="N73" s="100">
        <f t="shared" si="83"/>
        <v>56.46</v>
      </c>
      <c r="O73" s="100">
        <f t="shared" si="83"/>
        <v>65.92</v>
      </c>
      <c r="P73" s="100">
        <f t="shared" si="83"/>
        <v>0</v>
      </c>
      <c r="Q73" s="100">
        <f t="shared" si="83"/>
        <v>0</v>
      </c>
      <c r="R73" s="100">
        <f t="shared" si="83"/>
        <v>0</v>
      </c>
      <c r="S73" s="100">
        <f t="shared" si="83"/>
        <v>0</v>
      </c>
      <c r="T73" s="100">
        <f t="shared" si="83"/>
        <v>0</v>
      </c>
      <c r="U73" s="100">
        <f t="shared" si="83"/>
        <v>0</v>
      </c>
      <c r="V73" s="100">
        <f t="shared" si="83"/>
        <v>0.04</v>
      </c>
      <c r="W73" s="100">
        <f t="shared" si="83"/>
        <v>0</v>
      </c>
      <c r="X73" s="100">
        <f t="shared" si="83"/>
        <v>0</v>
      </c>
      <c r="Y73" s="100">
        <f t="shared" si="83"/>
        <v>0</v>
      </c>
      <c r="Z73" s="100">
        <f t="shared" si="83"/>
        <v>0</v>
      </c>
      <c r="AA73" s="100">
        <f t="shared" si="83"/>
        <v>0</v>
      </c>
      <c r="AB73" s="100">
        <f t="shared" si="83"/>
        <v>0</v>
      </c>
      <c r="AC73" s="100">
        <f t="shared" si="83"/>
        <v>0</v>
      </c>
      <c r="AD73" s="100">
        <f t="shared" si="83"/>
        <v>0</v>
      </c>
      <c r="AE73" s="100">
        <f t="shared" si="83"/>
        <v>0</v>
      </c>
      <c r="AF73" s="92"/>
    </row>
    <row r="74" spans="1:32" ht="18.75" x14ac:dyDescent="0.25">
      <c r="A74" s="103" t="s">
        <v>28</v>
      </c>
      <c r="B74" s="100">
        <f>H74+J74+N74+L74+P74+R74+T74+V74+X74+Z74+AB74+AD74</f>
        <v>0</v>
      </c>
      <c r="C74" s="125">
        <f>H74+J74+L74+N74+P74+R74+T74+V74+X74</f>
        <v>0</v>
      </c>
      <c r="D74" s="125">
        <f>I74+K74+M74+O74+Q74+S74+U74+W74+Y74</f>
        <v>0</v>
      </c>
      <c r="E74" s="125">
        <f>I74+K74+M74+Q74+O74+S74+U74+W74+Y74+AA74+AC74+AE74+AG74</f>
        <v>0</v>
      </c>
      <c r="F74" s="125">
        <v>0</v>
      </c>
      <c r="G74" s="125">
        <v>0</v>
      </c>
      <c r="H74" s="100">
        <v>0</v>
      </c>
      <c r="I74" s="125">
        <v>0</v>
      </c>
      <c r="J74" s="100">
        <v>0</v>
      </c>
      <c r="K74" s="125">
        <v>0</v>
      </c>
      <c r="L74" s="100">
        <v>0</v>
      </c>
      <c r="M74" s="125">
        <v>0</v>
      </c>
      <c r="N74" s="100">
        <v>0</v>
      </c>
      <c r="O74" s="125">
        <v>0</v>
      </c>
      <c r="P74" s="100">
        <v>0</v>
      </c>
      <c r="Q74" s="125">
        <v>0</v>
      </c>
      <c r="R74" s="100">
        <v>0</v>
      </c>
      <c r="S74" s="125">
        <v>0</v>
      </c>
      <c r="T74" s="100">
        <v>0</v>
      </c>
      <c r="U74" s="125">
        <v>0</v>
      </c>
      <c r="V74" s="100">
        <v>0</v>
      </c>
      <c r="W74" s="125">
        <v>0</v>
      </c>
      <c r="X74" s="100">
        <v>0</v>
      </c>
      <c r="Y74" s="125">
        <v>0</v>
      </c>
      <c r="Z74" s="100">
        <v>0</v>
      </c>
      <c r="AA74" s="125">
        <v>0</v>
      </c>
      <c r="AB74" s="100">
        <v>0</v>
      </c>
      <c r="AC74" s="125">
        <v>0</v>
      </c>
      <c r="AD74" s="100">
        <v>0</v>
      </c>
      <c r="AE74" s="131">
        <v>0</v>
      </c>
      <c r="AF74" s="92"/>
    </row>
    <row r="75" spans="1:32" ht="18.75" x14ac:dyDescent="0.25">
      <c r="A75" s="103" t="s">
        <v>29</v>
      </c>
      <c r="B75" s="100">
        <f t="shared" ref="B75:B77" si="84">H75+J75+N75+L75+P75+R75+T75+V75+X75+Z75+AB75+AD75</f>
        <v>127.50000000000001</v>
      </c>
      <c r="C75" s="125">
        <f>H75+J75+L75+N75+P75+R75+T75+V75+X75+Z75+AB75</f>
        <v>127.50000000000001</v>
      </c>
      <c r="D75" s="125">
        <f>I75+K75+M75+O75+Q75+S75+U75+W75+Y75+AA75</f>
        <v>127.464</v>
      </c>
      <c r="E75" s="125">
        <f t="shared" ref="E75:E77" si="85">I75+K75+M75+Q75+O75+S75+U75+W75+Y75+AA75+AC75+AE75+AG75</f>
        <v>127.464</v>
      </c>
      <c r="F75" s="125">
        <f t="shared" ref="F75:G75" si="86">D75/B75*100</f>
        <v>99.971764705882336</v>
      </c>
      <c r="G75" s="125">
        <f t="shared" si="86"/>
        <v>99.971764705882336</v>
      </c>
      <c r="H75" s="100">
        <v>71</v>
      </c>
      <c r="I75" s="125">
        <v>0</v>
      </c>
      <c r="J75" s="100">
        <v>0</v>
      </c>
      <c r="K75" s="125">
        <f>47.74-0.036</f>
        <v>47.704000000000001</v>
      </c>
      <c r="L75" s="100">
        <v>0</v>
      </c>
      <c r="M75" s="125">
        <v>13.84</v>
      </c>
      <c r="N75" s="100">
        <v>56.46</v>
      </c>
      <c r="O75" s="125">
        <v>65.92</v>
      </c>
      <c r="P75" s="100">
        <v>0</v>
      </c>
      <c r="Q75" s="125">
        <v>0</v>
      </c>
      <c r="R75" s="100">
        <v>0</v>
      </c>
      <c r="S75" s="125">
        <v>0</v>
      </c>
      <c r="T75" s="100">
        <v>0</v>
      </c>
      <c r="U75" s="125">
        <v>0</v>
      </c>
      <c r="V75" s="100">
        <v>0.04</v>
      </c>
      <c r="W75" s="125">
        <v>0</v>
      </c>
      <c r="X75" s="100">
        <v>0</v>
      </c>
      <c r="Y75" s="125">
        <v>0</v>
      </c>
      <c r="Z75" s="100">
        <v>0</v>
      </c>
      <c r="AA75" s="125">
        <v>0</v>
      </c>
      <c r="AB75" s="100">
        <v>0</v>
      </c>
      <c r="AC75" s="125">
        <v>0</v>
      </c>
      <c r="AD75" s="100">
        <v>0</v>
      </c>
      <c r="AE75" s="131">
        <v>0</v>
      </c>
      <c r="AF75" s="92"/>
    </row>
    <row r="76" spans="1:32" ht="18.75" x14ac:dyDescent="0.25">
      <c r="A76" s="103" t="s">
        <v>30</v>
      </c>
      <c r="B76" s="100">
        <f t="shared" si="84"/>
        <v>0</v>
      </c>
      <c r="C76" s="125">
        <f t="shared" ref="C76:D77" si="87">H76+J76+L76+N76+P76+R76+T76+V76+X76+Z76</f>
        <v>0</v>
      </c>
      <c r="D76" s="125">
        <f t="shared" si="87"/>
        <v>0</v>
      </c>
      <c r="E76" s="125">
        <f t="shared" si="85"/>
        <v>0</v>
      </c>
      <c r="F76" s="125">
        <v>0</v>
      </c>
      <c r="G76" s="125">
        <v>0</v>
      </c>
      <c r="H76" s="100">
        <v>0</v>
      </c>
      <c r="I76" s="125">
        <v>0</v>
      </c>
      <c r="J76" s="100">
        <v>0</v>
      </c>
      <c r="K76" s="125">
        <v>0</v>
      </c>
      <c r="L76" s="100">
        <v>0</v>
      </c>
      <c r="M76" s="125">
        <v>0</v>
      </c>
      <c r="N76" s="100">
        <v>0</v>
      </c>
      <c r="O76" s="125">
        <v>0</v>
      </c>
      <c r="P76" s="100">
        <v>0</v>
      </c>
      <c r="Q76" s="125">
        <v>0</v>
      </c>
      <c r="R76" s="100">
        <v>0</v>
      </c>
      <c r="S76" s="125">
        <v>0</v>
      </c>
      <c r="T76" s="100">
        <v>0</v>
      </c>
      <c r="U76" s="125">
        <v>0</v>
      </c>
      <c r="V76" s="100">
        <v>0</v>
      </c>
      <c r="W76" s="125">
        <v>0</v>
      </c>
      <c r="X76" s="100">
        <v>0</v>
      </c>
      <c r="Y76" s="125">
        <v>0</v>
      </c>
      <c r="Z76" s="100">
        <v>0</v>
      </c>
      <c r="AA76" s="125">
        <v>0</v>
      </c>
      <c r="AB76" s="100">
        <v>0</v>
      </c>
      <c r="AC76" s="125">
        <v>0</v>
      </c>
      <c r="AD76" s="100">
        <v>0</v>
      </c>
      <c r="AE76" s="131">
        <v>0</v>
      </c>
      <c r="AF76" s="92"/>
    </row>
    <row r="77" spans="1:32" ht="18.75" x14ac:dyDescent="0.25">
      <c r="A77" s="103" t="s">
        <v>31</v>
      </c>
      <c r="B77" s="100">
        <f t="shared" si="84"/>
        <v>0</v>
      </c>
      <c r="C77" s="125">
        <f t="shared" si="87"/>
        <v>0</v>
      </c>
      <c r="D77" s="125">
        <f t="shared" si="87"/>
        <v>0</v>
      </c>
      <c r="E77" s="125">
        <f t="shared" si="85"/>
        <v>0</v>
      </c>
      <c r="F77" s="125">
        <v>0</v>
      </c>
      <c r="G77" s="125">
        <v>0</v>
      </c>
      <c r="H77" s="100">
        <v>0</v>
      </c>
      <c r="I77" s="125">
        <v>0</v>
      </c>
      <c r="J77" s="100">
        <v>0</v>
      </c>
      <c r="K77" s="125">
        <v>0</v>
      </c>
      <c r="L77" s="100">
        <v>0</v>
      </c>
      <c r="M77" s="125">
        <v>0</v>
      </c>
      <c r="N77" s="100">
        <v>0</v>
      </c>
      <c r="O77" s="125">
        <v>0</v>
      </c>
      <c r="P77" s="100">
        <v>0</v>
      </c>
      <c r="Q77" s="125">
        <v>0</v>
      </c>
      <c r="R77" s="100">
        <v>0</v>
      </c>
      <c r="S77" s="125">
        <v>0</v>
      </c>
      <c r="T77" s="100">
        <v>0</v>
      </c>
      <c r="U77" s="125">
        <v>0</v>
      </c>
      <c r="V77" s="100">
        <v>0</v>
      </c>
      <c r="W77" s="125">
        <v>0</v>
      </c>
      <c r="X77" s="100">
        <v>0</v>
      </c>
      <c r="Y77" s="125">
        <v>0</v>
      </c>
      <c r="Z77" s="100">
        <v>0</v>
      </c>
      <c r="AA77" s="125">
        <v>0</v>
      </c>
      <c r="AB77" s="100">
        <v>0</v>
      </c>
      <c r="AC77" s="125">
        <v>0</v>
      </c>
      <c r="AD77" s="100">
        <v>0</v>
      </c>
      <c r="AE77" s="131">
        <v>0</v>
      </c>
      <c r="AF77" s="92"/>
    </row>
    <row r="78" spans="1:32" ht="231" x14ac:dyDescent="0.25">
      <c r="A78" s="153" t="s">
        <v>44</v>
      </c>
      <c r="B78" s="95">
        <f>B79</f>
        <v>180.5</v>
      </c>
      <c r="C78" s="95">
        <f t="shared" ref="C78:AE78" si="88">C79</f>
        <v>180.5</v>
      </c>
      <c r="D78" s="95">
        <f>D79</f>
        <v>180.5</v>
      </c>
      <c r="E78" s="95">
        <f t="shared" si="88"/>
        <v>180.5</v>
      </c>
      <c r="F78" s="95">
        <f t="shared" si="88"/>
        <v>100</v>
      </c>
      <c r="G78" s="95">
        <f t="shared" si="88"/>
        <v>100</v>
      </c>
      <c r="H78" s="95">
        <f t="shared" si="88"/>
        <v>0</v>
      </c>
      <c r="I78" s="95">
        <f t="shared" si="88"/>
        <v>0</v>
      </c>
      <c r="J78" s="95">
        <f t="shared" si="88"/>
        <v>99</v>
      </c>
      <c r="K78" s="95">
        <f t="shared" si="88"/>
        <v>0</v>
      </c>
      <c r="L78" s="95">
        <f t="shared" si="88"/>
        <v>0</v>
      </c>
      <c r="M78" s="95">
        <f t="shared" si="88"/>
        <v>0</v>
      </c>
      <c r="N78" s="95">
        <f t="shared" si="88"/>
        <v>0</v>
      </c>
      <c r="O78" s="95">
        <f t="shared" si="88"/>
        <v>0</v>
      </c>
      <c r="P78" s="95">
        <f t="shared" si="88"/>
        <v>81.5</v>
      </c>
      <c r="Q78" s="95">
        <f t="shared" si="88"/>
        <v>0</v>
      </c>
      <c r="R78" s="95">
        <f t="shared" si="88"/>
        <v>0</v>
      </c>
      <c r="S78" s="95">
        <f t="shared" si="88"/>
        <v>0</v>
      </c>
      <c r="T78" s="95">
        <f t="shared" si="88"/>
        <v>0</v>
      </c>
      <c r="U78" s="95">
        <f t="shared" si="88"/>
        <v>0</v>
      </c>
      <c r="V78" s="95">
        <f t="shared" si="88"/>
        <v>0</v>
      </c>
      <c r="W78" s="95">
        <f t="shared" si="88"/>
        <v>0</v>
      </c>
      <c r="X78" s="95">
        <f t="shared" si="88"/>
        <v>0</v>
      </c>
      <c r="Y78" s="95">
        <f t="shared" si="88"/>
        <v>0</v>
      </c>
      <c r="Z78" s="95">
        <f t="shared" si="88"/>
        <v>0</v>
      </c>
      <c r="AA78" s="95">
        <f t="shared" si="88"/>
        <v>81.5</v>
      </c>
      <c r="AB78" s="95">
        <f t="shared" si="88"/>
        <v>0</v>
      </c>
      <c r="AC78" s="95">
        <f t="shared" si="88"/>
        <v>0</v>
      </c>
      <c r="AD78" s="95">
        <f t="shared" si="88"/>
        <v>0</v>
      </c>
      <c r="AE78" s="95">
        <f t="shared" si="88"/>
        <v>99</v>
      </c>
      <c r="AF78" s="354" t="s">
        <v>646</v>
      </c>
    </row>
    <row r="79" spans="1:32" ht="18.75" x14ac:dyDescent="0.3">
      <c r="A79" s="137" t="s">
        <v>27</v>
      </c>
      <c r="B79" s="100">
        <f>B80+B81+B82+B83</f>
        <v>180.5</v>
      </c>
      <c r="C79" s="100">
        <f>C80+C81+C82+C83</f>
        <v>180.5</v>
      </c>
      <c r="D79" s="100">
        <f>D80+D81+D82+D83</f>
        <v>180.5</v>
      </c>
      <c r="E79" s="100">
        <f>E80+E81+E82+E83</f>
        <v>180.5</v>
      </c>
      <c r="F79" s="100">
        <f>E79/B79*100</f>
        <v>100</v>
      </c>
      <c r="G79" s="100">
        <f>E79/C79*100</f>
        <v>100</v>
      </c>
      <c r="H79" s="100">
        <f t="shared" ref="H79:AE79" si="89">H80+H81+H82+H83</f>
        <v>0</v>
      </c>
      <c r="I79" s="100">
        <f t="shared" si="89"/>
        <v>0</v>
      </c>
      <c r="J79" s="100">
        <f t="shared" si="89"/>
        <v>99</v>
      </c>
      <c r="K79" s="100">
        <f t="shared" si="89"/>
        <v>0</v>
      </c>
      <c r="L79" s="100">
        <f t="shared" si="89"/>
        <v>0</v>
      </c>
      <c r="M79" s="100">
        <f t="shared" si="89"/>
        <v>0</v>
      </c>
      <c r="N79" s="100">
        <f t="shared" si="89"/>
        <v>0</v>
      </c>
      <c r="O79" s="100">
        <f t="shared" si="89"/>
        <v>0</v>
      </c>
      <c r="P79" s="100">
        <f t="shared" si="89"/>
        <v>81.5</v>
      </c>
      <c r="Q79" s="100">
        <f t="shared" si="89"/>
        <v>0</v>
      </c>
      <c r="R79" s="100">
        <f t="shared" si="89"/>
        <v>0</v>
      </c>
      <c r="S79" s="100">
        <f t="shared" si="89"/>
        <v>0</v>
      </c>
      <c r="T79" s="100">
        <f t="shared" si="89"/>
        <v>0</v>
      </c>
      <c r="U79" s="100">
        <f t="shared" si="89"/>
        <v>0</v>
      </c>
      <c r="V79" s="100">
        <f t="shared" si="89"/>
        <v>0</v>
      </c>
      <c r="W79" s="100">
        <f t="shared" si="89"/>
        <v>0</v>
      </c>
      <c r="X79" s="100">
        <f t="shared" si="89"/>
        <v>0</v>
      </c>
      <c r="Y79" s="100">
        <f t="shared" si="89"/>
        <v>0</v>
      </c>
      <c r="Z79" s="100">
        <f t="shared" si="89"/>
        <v>0</v>
      </c>
      <c r="AA79" s="100">
        <f t="shared" si="89"/>
        <v>81.5</v>
      </c>
      <c r="AB79" s="100">
        <f t="shared" si="89"/>
        <v>0</v>
      </c>
      <c r="AC79" s="100">
        <f t="shared" si="89"/>
        <v>0</v>
      </c>
      <c r="AD79" s="100">
        <f t="shared" si="89"/>
        <v>0</v>
      </c>
      <c r="AE79" s="100">
        <f t="shared" si="89"/>
        <v>99</v>
      </c>
      <c r="AF79" s="355"/>
    </row>
    <row r="80" spans="1:32" ht="18.75" x14ac:dyDescent="0.25">
      <c r="A80" s="103" t="s">
        <v>28</v>
      </c>
      <c r="B80" s="100">
        <f>H80+J80+N80+L80+P80+R80+T80+V80+X80+Z80+AB80+AD80</f>
        <v>0</v>
      </c>
      <c r="C80" s="125">
        <f>H80+J80+L80+N80+P80+R80+T80+V80+X80</f>
        <v>0</v>
      </c>
      <c r="D80" s="125">
        <f>I80+K80+M80+O80+Q80+S80+U80+W80+Y80</f>
        <v>0</v>
      </c>
      <c r="E80" s="125">
        <f>I80+K80+M80+Q80+O80+S80+U80+W80+Y80+AA80+AC80+AE80+AG80</f>
        <v>0</v>
      </c>
      <c r="F80" s="125">
        <v>0</v>
      </c>
      <c r="G80" s="125">
        <v>0</v>
      </c>
      <c r="H80" s="100">
        <v>0</v>
      </c>
      <c r="I80" s="125">
        <v>0</v>
      </c>
      <c r="J80" s="100">
        <v>0</v>
      </c>
      <c r="K80" s="125">
        <v>0</v>
      </c>
      <c r="L80" s="100">
        <v>0</v>
      </c>
      <c r="M80" s="125">
        <v>0</v>
      </c>
      <c r="N80" s="100">
        <v>0</v>
      </c>
      <c r="O80" s="125">
        <v>0</v>
      </c>
      <c r="P80" s="100">
        <v>0</v>
      </c>
      <c r="Q80" s="125">
        <v>0</v>
      </c>
      <c r="R80" s="100">
        <v>0</v>
      </c>
      <c r="S80" s="125">
        <v>0</v>
      </c>
      <c r="T80" s="125">
        <v>0</v>
      </c>
      <c r="U80" s="125">
        <v>0</v>
      </c>
      <c r="V80" s="125">
        <v>0</v>
      </c>
      <c r="W80" s="125">
        <v>0</v>
      </c>
      <c r="X80" s="125">
        <v>0</v>
      </c>
      <c r="Y80" s="125">
        <v>0</v>
      </c>
      <c r="Z80" s="125">
        <v>0</v>
      </c>
      <c r="AA80" s="125">
        <v>0</v>
      </c>
      <c r="AB80" s="125">
        <v>0</v>
      </c>
      <c r="AC80" s="125">
        <v>0</v>
      </c>
      <c r="AD80" s="125">
        <v>0</v>
      </c>
      <c r="AE80" s="125">
        <v>0</v>
      </c>
      <c r="AF80" s="356"/>
    </row>
    <row r="81" spans="1:34" ht="18.75" x14ac:dyDescent="0.25">
      <c r="A81" s="103" t="s">
        <v>29</v>
      </c>
      <c r="B81" s="100">
        <f t="shared" ref="B81:B83" si="90">H81+J81+N81+L81+P81+R81+T81+V81+X81+Z81+AB81+AD81</f>
        <v>180.5</v>
      </c>
      <c r="C81" s="125">
        <f>H81+J81+L81+N81+P81+R81+T81+V81+X81+Z81+AB81</f>
        <v>180.5</v>
      </c>
      <c r="D81" s="125">
        <v>180.5</v>
      </c>
      <c r="E81" s="125">
        <f>I81+K81+M81+Q81+O81+S81+U81+W81+Y81+AA81+AC81+AE81+AG81</f>
        <v>180.5</v>
      </c>
      <c r="F81" s="125">
        <f t="shared" ref="F81:G81" si="91">D81/B81*100</f>
        <v>100</v>
      </c>
      <c r="G81" s="125">
        <f t="shared" si="91"/>
        <v>100</v>
      </c>
      <c r="H81" s="100">
        <v>0</v>
      </c>
      <c r="I81" s="125">
        <v>0</v>
      </c>
      <c r="J81" s="100">
        <v>99</v>
      </c>
      <c r="K81" s="125">
        <v>0</v>
      </c>
      <c r="L81" s="100">
        <v>0</v>
      </c>
      <c r="M81" s="125">
        <v>0</v>
      </c>
      <c r="N81" s="100">
        <v>0</v>
      </c>
      <c r="O81" s="125">
        <v>0</v>
      </c>
      <c r="P81" s="100">
        <v>81.5</v>
      </c>
      <c r="Q81" s="125">
        <v>0</v>
      </c>
      <c r="R81" s="100">
        <v>0</v>
      </c>
      <c r="S81" s="125">
        <v>0</v>
      </c>
      <c r="T81" s="125">
        <v>0</v>
      </c>
      <c r="U81" s="125">
        <v>0</v>
      </c>
      <c r="V81" s="125">
        <v>0</v>
      </c>
      <c r="W81" s="125">
        <v>0</v>
      </c>
      <c r="X81" s="125">
        <v>0</v>
      </c>
      <c r="Y81" s="125">
        <v>0</v>
      </c>
      <c r="Z81" s="125">
        <v>0</v>
      </c>
      <c r="AA81" s="125">
        <v>81.5</v>
      </c>
      <c r="AB81" s="125">
        <v>0</v>
      </c>
      <c r="AC81" s="125">
        <v>0</v>
      </c>
      <c r="AD81" s="125">
        <v>0</v>
      </c>
      <c r="AE81" s="125">
        <v>99</v>
      </c>
      <c r="AF81" s="356"/>
    </row>
    <row r="82" spans="1:34" ht="18.75" x14ac:dyDescent="0.25">
      <c r="A82" s="103" t="s">
        <v>30</v>
      </c>
      <c r="B82" s="100">
        <f t="shared" si="90"/>
        <v>0</v>
      </c>
      <c r="C82" s="125">
        <f t="shared" ref="C82:D83" si="92">H82+J82+L82+N82+P82+R82+T82+V82+X82+Z82</f>
        <v>0</v>
      </c>
      <c r="D82" s="125">
        <f t="shared" si="92"/>
        <v>0</v>
      </c>
      <c r="E82" s="125">
        <f t="shared" ref="E82:E83" si="93">I82+K82+M82+Q82+O82+S82+U82+W82+Y82+AA82+AC82+AE82+AG82</f>
        <v>0</v>
      </c>
      <c r="F82" s="125">
        <v>0</v>
      </c>
      <c r="G82" s="125">
        <v>0</v>
      </c>
      <c r="H82" s="100">
        <v>0</v>
      </c>
      <c r="I82" s="125">
        <v>0</v>
      </c>
      <c r="J82" s="100">
        <v>0</v>
      </c>
      <c r="K82" s="125">
        <v>0</v>
      </c>
      <c r="L82" s="100">
        <v>0</v>
      </c>
      <c r="M82" s="125">
        <v>0</v>
      </c>
      <c r="N82" s="100">
        <v>0</v>
      </c>
      <c r="O82" s="125">
        <v>0</v>
      </c>
      <c r="P82" s="100">
        <v>0</v>
      </c>
      <c r="Q82" s="125">
        <v>0</v>
      </c>
      <c r="R82" s="100">
        <v>0</v>
      </c>
      <c r="S82" s="125">
        <v>0</v>
      </c>
      <c r="T82" s="125">
        <v>0</v>
      </c>
      <c r="U82" s="125">
        <v>0</v>
      </c>
      <c r="V82" s="125">
        <v>0</v>
      </c>
      <c r="W82" s="125">
        <v>0</v>
      </c>
      <c r="X82" s="125">
        <v>0</v>
      </c>
      <c r="Y82" s="125">
        <v>0</v>
      </c>
      <c r="Z82" s="125">
        <v>0</v>
      </c>
      <c r="AA82" s="125">
        <v>0</v>
      </c>
      <c r="AB82" s="125">
        <v>0</v>
      </c>
      <c r="AC82" s="125">
        <v>0</v>
      </c>
      <c r="AD82" s="125">
        <v>0</v>
      </c>
      <c r="AE82" s="125">
        <v>0</v>
      </c>
      <c r="AF82" s="356"/>
    </row>
    <row r="83" spans="1:34" ht="18.75" x14ac:dyDescent="0.25">
      <c r="A83" s="103" t="s">
        <v>31</v>
      </c>
      <c r="B83" s="100">
        <f t="shared" si="90"/>
        <v>0</v>
      </c>
      <c r="C83" s="125">
        <f t="shared" si="92"/>
        <v>0</v>
      </c>
      <c r="D83" s="125">
        <f t="shared" si="92"/>
        <v>0</v>
      </c>
      <c r="E83" s="125">
        <f t="shared" si="93"/>
        <v>0</v>
      </c>
      <c r="F83" s="125">
        <v>0</v>
      </c>
      <c r="G83" s="125">
        <v>0</v>
      </c>
      <c r="H83" s="100">
        <v>0</v>
      </c>
      <c r="I83" s="125">
        <v>0</v>
      </c>
      <c r="J83" s="100">
        <v>0</v>
      </c>
      <c r="K83" s="125">
        <v>0</v>
      </c>
      <c r="L83" s="100">
        <v>0</v>
      </c>
      <c r="M83" s="125">
        <v>0</v>
      </c>
      <c r="N83" s="100">
        <v>0</v>
      </c>
      <c r="O83" s="125">
        <v>0</v>
      </c>
      <c r="P83" s="100">
        <v>0</v>
      </c>
      <c r="Q83" s="125">
        <v>0</v>
      </c>
      <c r="R83" s="100">
        <v>0</v>
      </c>
      <c r="S83" s="125">
        <v>0</v>
      </c>
      <c r="T83" s="125">
        <v>0</v>
      </c>
      <c r="U83" s="125">
        <v>0</v>
      </c>
      <c r="V83" s="125">
        <v>0</v>
      </c>
      <c r="W83" s="125">
        <v>0</v>
      </c>
      <c r="X83" s="125">
        <v>0</v>
      </c>
      <c r="Y83" s="125">
        <v>0</v>
      </c>
      <c r="Z83" s="125">
        <v>0</v>
      </c>
      <c r="AA83" s="125">
        <v>0</v>
      </c>
      <c r="AB83" s="125">
        <v>0</v>
      </c>
      <c r="AC83" s="125">
        <v>0</v>
      </c>
      <c r="AD83" s="125">
        <v>0</v>
      </c>
      <c r="AE83" s="125">
        <v>0</v>
      </c>
      <c r="AF83" s="356"/>
    </row>
    <row r="84" spans="1:34" ht="129" customHeight="1" x14ac:dyDescent="0.25">
      <c r="A84" s="153" t="s">
        <v>45</v>
      </c>
      <c r="B84" s="95">
        <f>B85</f>
        <v>134.1</v>
      </c>
      <c r="C84" s="95">
        <f t="shared" ref="C84:AE84" si="94">C85</f>
        <v>134.1</v>
      </c>
      <c r="D84" s="95">
        <f>D85</f>
        <v>134.1</v>
      </c>
      <c r="E84" s="95">
        <f t="shared" si="94"/>
        <v>134.1</v>
      </c>
      <c r="F84" s="95">
        <f t="shared" si="94"/>
        <v>100</v>
      </c>
      <c r="G84" s="95">
        <f t="shared" si="94"/>
        <v>100</v>
      </c>
      <c r="H84" s="95">
        <f t="shared" si="94"/>
        <v>0</v>
      </c>
      <c r="I84" s="95">
        <f t="shared" si="94"/>
        <v>0</v>
      </c>
      <c r="J84" s="95">
        <f t="shared" si="94"/>
        <v>0</v>
      </c>
      <c r="K84" s="95">
        <f t="shared" si="94"/>
        <v>0</v>
      </c>
      <c r="L84" s="95">
        <f t="shared" si="94"/>
        <v>78</v>
      </c>
      <c r="M84" s="95">
        <f t="shared" si="94"/>
        <v>0</v>
      </c>
      <c r="N84" s="95">
        <f t="shared" si="94"/>
        <v>0</v>
      </c>
      <c r="O84" s="95">
        <f t="shared" si="94"/>
        <v>0</v>
      </c>
      <c r="P84" s="95">
        <f t="shared" si="94"/>
        <v>0</v>
      </c>
      <c r="Q84" s="95">
        <f t="shared" si="94"/>
        <v>0</v>
      </c>
      <c r="R84" s="95">
        <f t="shared" si="94"/>
        <v>56.1</v>
      </c>
      <c r="S84" s="95">
        <f t="shared" si="94"/>
        <v>78</v>
      </c>
      <c r="T84" s="95">
        <f t="shared" si="94"/>
        <v>0</v>
      </c>
      <c r="U84" s="95">
        <f t="shared" si="94"/>
        <v>0</v>
      </c>
      <c r="V84" s="95">
        <f t="shared" si="94"/>
        <v>0</v>
      </c>
      <c r="W84" s="95">
        <f t="shared" si="94"/>
        <v>0</v>
      </c>
      <c r="X84" s="95">
        <f t="shared" si="94"/>
        <v>0</v>
      </c>
      <c r="Y84" s="95">
        <f t="shared" si="94"/>
        <v>0</v>
      </c>
      <c r="Z84" s="95">
        <f t="shared" si="94"/>
        <v>0</v>
      </c>
      <c r="AA84" s="95">
        <f t="shared" si="94"/>
        <v>56.1</v>
      </c>
      <c r="AB84" s="95">
        <f t="shared" si="94"/>
        <v>0</v>
      </c>
      <c r="AC84" s="95">
        <f t="shared" si="94"/>
        <v>0</v>
      </c>
      <c r="AD84" s="95">
        <f t="shared" si="94"/>
        <v>0</v>
      </c>
      <c r="AE84" s="95">
        <f t="shared" si="94"/>
        <v>0</v>
      </c>
      <c r="AF84" s="357" t="s">
        <v>647</v>
      </c>
    </row>
    <row r="85" spans="1:34" ht="18.75" x14ac:dyDescent="0.3">
      <c r="A85" s="137" t="s">
        <v>27</v>
      </c>
      <c r="B85" s="100">
        <f>B86+B87+B88+B89</f>
        <v>134.1</v>
      </c>
      <c r="C85" s="100">
        <f>C86+C87+C88+C89</f>
        <v>134.1</v>
      </c>
      <c r="D85" s="100">
        <f>D86+D87+D88+D89</f>
        <v>134.1</v>
      </c>
      <c r="E85" s="100">
        <f>E86+E87+E88+E89</f>
        <v>134.1</v>
      </c>
      <c r="F85" s="100">
        <f>E85/B85*100</f>
        <v>100</v>
      </c>
      <c r="G85" s="100">
        <f>E85/C85*100</f>
        <v>100</v>
      </c>
      <c r="H85" s="100">
        <f t="shared" ref="H85:AE85" si="95">H86+H87+H88+H89</f>
        <v>0</v>
      </c>
      <c r="I85" s="100">
        <f t="shared" si="95"/>
        <v>0</v>
      </c>
      <c r="J85" s="100">
        <f t="shared" si="95"/>
        <v>0</v>
      </c>
      <c r="K85" s="100">
        <f t="shared" si="95"/>
        <v>0</v>
      </c>
      <c r="L85" s="100">
        <f t="shared" si="95"/>
        <v>78</v>
      </c>
      <c r="M85" s="100">
        <f t="shared" si="95"/>
        <v>0</v>
      </c>
      <c r="N85" s="100">
        <f t="shared" si="95"/>
        <v>0</v>
      </c>
      <c r="O85" s="100">
        <f t="shared" si="95"/>
        <v>0</v>
      </c>
      <c r="P85" s="100">
        <f t="shared" si="95"/>
        <v>0</v>
      </c>
      <c r="Q85" s="100">
        <f t="shared" si="95"/>
        <v>0</v>
      </c>
      <c r="R85" s="100">
        <f t="shared" si="95"/>
        <v>56.1</v>
      </c>
      <c r="S85" s="100">
        <f t="shared" si="95"/>
        <v>78</v>
      </c>
      <c r="T85" s="100">
        <f t="shared" si="95"/>
        <v>0</v>
      </c>
      <c r="U85" s="100">
        <f t="shared" si="95"/>
        <v>0</v>
      </c>
      <c r="V85" s="100">
        <f t="shared" si="95"/>
        <v>0</v>
      </c>
      <c r="W85" s="100">
        <f t="shared" si="95"/>
        <v>0</v>
      </c>
      <c r="X85" s="100">
        <f t="shared" si="95"/>
        <v>0</v>
      </c>
      <c r="Y85" s="100">
        <f t="shared" si="95"/>
        <v>0</v>
      </c>
      <c r="Z85" s="100">
        <f t="shared" si="95"/>
        <v>0</v>
      </c>
      <c r="AA85" s="100">
        <f t="shared" si="95"/>
        <v>56.1</v>
      </c>
      <c r="AB85" s="100">
        <f t="shared" si="95"/>
        <v>0</v>
      </c>
      <c r="AC85" s="100">
        <f t="shared" si="95"/>
        <v>0</v>
      </c>
      <c r="AD85" s="100">
        <f t="shared" si="95"/>
        <v>0</v>
      </c>
      <c r="AE85" s="100">
        <f t="shared" si="95"/>
        <v>0</v>
      </c>
      <c r="AF85" s="358"/>
    </row>
    <row r="86" spans="1:34" ht="18.75" x14ac:dyDescent="0.25">
      <c r="A86" s="103" t="s">
        <v>28</v>
      </c>
      <c r="B86" s="100">
        <f>H86+J86+N86+L86+P86+R86+T86+V86+X86+Z86+AB86+AD86</f>
        <v>0</v>
      </c>
      <c r="C86" s="125">
        <f>H86+J86+L86+N86+P86+R86+T86+V86+X86</f>
        <v>0</v>
      </c>
      <c r="D86" s="125">
        <f>I86+K86+M86+O86+Q86+S86+U86+W86+Y86</f>
        <v>0</v>
      </c>
      <c r="E86" s="125">
        <f>I86+K86+M86+Q86+O86+S86+U86+W86+Y86+AA86+AC86+AE86+AG86</f>
        <v>0</v>
      </c>
      <c r="F86" s="125">
        <v>0</v>
      </c>
      <c r="G86" s="125">
        <v>0</v>
      </c>
      <c r="H86" s="100">
        <v>0</v>
      </c>
      <c r="I86" s="125">
        <v>0</v>
      </c>
      <c r="J86" s="100">
        <v>0</v>
      </c>
      <c r="K86" s="125">
        <v>0</v>
      </c>
      <c r="L86" s="100">
        <v>0</v>
      </c>
      <c r="M86" s="125">
        <v>0</v>
      </c>
      <c r="N86" s="125">
        <v>0</v>
      </c>
      <c r="O86" s="125">
        <v>0</v>
      </c>
      <c r="P86" s="125">
        <v>0</v>
      </c>
      <c r="Q86" s="125">
        <v>0</v>
      </c>
      <c r="R86" s="100">
        <v>0</v>
      </c>
      <c r="S86" s="125">
        <v>0</v>
      </c>
      <c r="T86" s="125">
        <v>0</v>
      </c>
      <c r="U86" s="125">
        <v>0</v>
      </c>
      <c r="V86" s="125">
        <v>0</v>
      </c>
      <c r="W86" s="125">
        <v>0</v>
      </c>
      <c r="X86" s="125">
        <v>0</v>
      </c>
      <c r="Y86" s="125">
        <v>0</v>
      </c>
      <c r="Z86" s="125">
        <v>0</v>
      </c>
      <c r="AA86" s="125">
        <v>0</v>
      </c>
      <c r="AB86" s="125">
        <v>0</v>
      </c>
      <c r="AC86" s="125">
        <v>0</v>
      </c>
      <c r="AD86" s="125">
        <v>0</v>
      </c>
      <c r="AE86" s="125">
        <v>0</v>
      </c>
      <c r="AF86" s="358"/>
    </row>
    <row r="87" spans="1:34" ht="18.75" x14ac:dyDescent="0.25">
      <c r="A87" s="103" t="s">
        <v>29</v>
      </c>
      <c r="B87" s="100">
        <f t="shared" ref="B87:B89" si="96">H87+J87+N87+L87+P87+R87+T87+V87+X87+Z87+AB87+AD87</f>
        <v>134.1</v>
      </c>
      <c r="C87" s="125">
        <f>H87+J87+L87+N87+P87+R87+T87+V87+X87+Z87+AB87</f>
        <v>134.1</v>
      </c>
      <c r="D87" s="125">
        <f>I87+K87+M87+O87+Q87+S87+U87+W87+Y87+AA87</f>
        <v>134.1</v>
      </c>
      <c r="E87" s="125">
        <f t="shared" ref="E87:E89" si="97">I87+K87+M87+Q87+O87+S87+U87+W87+Y87+AA87+AC87+AE87+AG87</f>
        <v>134.1</v>
      </c>
      <c r="F87" s="125">
        <f t="shared" ref="F87:G87" si="98">D87/B87*100</f>
        <v>100</v>
      </c>
      <c r="G87" s="125">
        <f t="shared" si="98"/>
        <v>100</v>
      </c>
      <c r="H87" s="100">
        <v>0</v>
      </c>
      <c r="I87" s="125">
        <v>0</v>
      </c>
      <c r="J87" s="100">
        <v>0</v>
      </c>
      <c r="K87" s="125">
        <v>0</v>
      </c>
      <c r="L87" s="100">
        <v>78</v>
      </c>
      <c r="M87" s="125">
        <v>0</v>
      </c>
      <c r="N87" s="125">
        <v>0</v>
      </c>
      <c r="O87" s="125">
        <v>0</v>
      </c>
      <c r="P87" s="125">
        <v>0</v>
      </c>
      <c r="Q87" s="125">
        <v>0</v>
      </c>
      <c r="R87" s="100">
        <v>56.1</v>
      </c>
      <c r="S87" s="125">
        <v>78</v>
      </c>
      <c r="T87" s="125">
        <v>0</v>
      </c>
      <c r="U87" s="125">
        <v>0</v>
      </c>
      <c r="V87" s="125">
        <v>0</v>
      </c>
      <c r="W87" s="125">
        <v>0</v>
      </c>
      <c r="X87" s="125">
        <v>0</v>
      </c>
      <c r="Y87" s="125">
        <v>0</v>
      </c>
      <c r="Z87" s="125">
        <v>0</v>
      </c>
      <c r="AA87" s="125">
        <v>56.1</v>
      </c>
      <c r="AB87" s="125">
        <v>0</v>
      </c>
      <c r="AC87" s="125">
        <v>0</v>
      </c>
      <c r="AD87" s="125">
        <v>0</v>
      </c>
      <c r="AE87" s="125">
        <v>0</v>
      </c>
      <c r="AF87" s="358"/>
    </row>
    <row r="88" spans="1:34" ht="18.75" x14ac:dyDescent="0.25">
      <c r="A88" s="103" t="s">
        <v>30</v>
      </c>
      <c r="B88" s="100">
        <f t="shared" si="96"/>
        <v>0</v>
      </c>
      <c r="C88" s="125">
        <f t="shared" ref="C88:D89" si="99">H88+J88+L88+N88+P88+R88+T88+V88+X88+Z88</f>
        <v>0</v>
      </c>
      <c r="D88" s="125">
        <f t="shared" si="99"/>
        <v>0</v>
      </c>
      <c r="E88" s="125">
        <f t="shared" si="97"/>
        <v>0</v>
      </c>
      <c r="F88" s="125">
        <v>0</v>
      </c>
      <c r="G88" s="125">
        <v>0</v>
      </c>
      <c r="H88" s="100">
        <v>0</v>
      </c>
      <c r="I88" s="125">
        <v>0</v>
      </c>
      <c r="J88" s="100">
        <v>0</v>
      </c>
      <c r="K88" s="125">
        <v>0</v>
      </c>
      <c r="L88" s="100">
        <v>0</v>
      </c>
      <c r="M88" s="125">
        <v>0</v>
      </c>
      <c r="N88" s="125">
        <v>0</v>
      </c>
      <c r="O88" s="125">
        <v>0</v>
      </c>
      <c r="P88" s="125">
        <v>0</v>
      </c>
      <c r="Q88" s="125">
        <v>0</v>
      </c>
      <c r="R88" s="100">
        <v>0</v>
      </c>
      <c r="S88" s="125">
        <v>0</v>
      </c>
      <c r="T88" s="125">
        <v>0</v>
      </c>
      <c r="U88" s="125">
        <v>0</v>
      </c>
      <c r="V88" s="125">
        <v>0</v>
      </c>
      <c r="W88" s="125">
        <v>0</v>
      </c>
      <c r="X88" s="125">
        <v>0</v>
      </c>
      <c r="Y88" s="125">
        <v>0</v>
      </c>
      <c r="Z88" s="125">
        <v>0</v>
      </c>
      <c r="AA88" s="125">
        <v>0</v>
      </c>
      <c r="AB88" s="125">
        <v>0</v>
      </c>
      <c r="AC88" s="125">
        <v>0</v>
      </c>
      <c r="AD88" s="125">
        <v>0</v>
      </c>
      <c r="AE88" s="125">
        <v>0</v>
      </c>
      <c r="AF88" s="359"/>
    </row>
    <row r="89" spans="1:34" ht="18.75" x14ac:dyDescent="0.25">
      <c r="A89" s="103" t="s">
        <v>31</v>
      </c>
      <c r="B89" s="100">
        <f t="shared" si="96"/>
        <v>0</v>
      </c>
      <c r="C89" s="125">
        <f t="shared" si="99"/>
        <v>0</v>
      </c>
      <c r="D89" s="125">
        <f t="shared" si="99"/>
        <v>0</v>
      </c>
      <c r="E89" s="125">
        <f t="shared" si="97"/>
        <v>0</v>
      </c>
      <c r="F89" s="125">
        <v>0</v>
      </c>
      <c r="G89" s="125">
        <v>0</v>
      </c>
      <c r="H89" s="100">
        <v>0</v>
      </c>
      <c r="I89" s="125">
        <v>0</v>
      </c>
      <c r="J89" s="100">
        <v>0</v>
      </c>
      <c r="K89" s="125">
        <v>0</v>
      </c>
      <c r="L89" s="100">
        <v>0</v>
      </c>
      <c r="M89" s="125">
        <v>0</v>
      </c>
      <c r="N89" s="125">
        <v>0</v>
      </c>
      <c r="O89" s="125">
        <v>0</v>
      </c>
      <c r="P89" s="125">
        <v>0</v>
      </c>
      <c r="Q89" s="125">
        <v>0</v>
      </c>
      <c r="R89" s="100">
        <v>0</v>
      </c>
      <c r="S89" s="125">
        <v>0</v>
      </c>
      <c r="T89" s="125">
        <v>0</v>
      </c>
      <c r="U89" s="125">
        <v>0</v>
      </c>
      <c r="V89" s="125">
        <v>0</v>
      </c>
      <c r="W89" s="125">
        <v>0</v>
      </c>
      <c r="X89" s="125">
        <v>0</v>
      </c>
      <c r="Y89" s="125">
        <v>0</v>
      </c>
      <c r="Z89" s="125">
        <v>0</v>
      </c>
      <c r="AA89" s="125">
        <v>0</v>
      </c>
      <c r="AB89" s="125">
        <v>0</v>
      </c>
      <c r="AC89" s="125">
        <v>0</v>
      </c>
      <c r="AD89" s="125">
        <v>0</v>
      </c>
      <c r="AE89" s="125">
        <v>0</v>
      </c>
      <c r="AF89" s="235"/>
    </row>
    <row r="90" spans="1:34" ht="99" x14ac:dyDescent="0.25">
      <c r="A90" s="153" t="s">
        <v>46</v>
      </c>
      <c r="B90" s="95">
        <f>B91</f>
        <v>106.5</v>
      </c>
      <c r="C90" s="95">
        <f t="shared" ref="C90:AE90" si="100">C91</f>
        <v>106.5</v>
      </c>
      <c r="D90" s="95">
        <f>D91</f>
        <v>106.3</v>
      </c>
      <c r="E90" s="95">
        <f t="shared" si="100"/>
        <v>106.3</v>
      </c>
      <c r="F90" s="95">
        <f t="shared" si="100"/>
        <v>99.812206572769952</v>
      </c>
      <c r="G90" s="95">
        <f t="shared" si="100"/>
        <v>99.812206572769952</v>
      </c>
      <c r="H90" s="95">
        <f t="shared" si="100"/>
        <v>0</v>
      </c>
      <c r="I90" s="95">
        <f t="shared" si="100"/>
        <v>0</v>
      </c>
      <c r="J90" s="95">
        <f t="shared" si="100"/>
        <v>0</v>
      </c>
      <c r="K90" s="95">
        <f t="shared" si="100"/>
        <v>0</v>
      </c>
      <c r="L90" s="95">
        <f t="shared" si="100"/>
        <v>21.3</v>
      </c>
      <c r="M90" s="95">
        <f t="shared" si="100"/>
        <v>0</v>
      </c>
      <c r="N90" s="95">
        <f t="shared" si="100"/>
        <v>21.3</v>
      </c>
      <c r="O90" s="95">
        <f t="shared" si="100"/>
        <v>42.3</v>
      </c>
      <c r="P90" s="95">
        <f t="shared" si="100"/>
        <v>0</v>
      </c>
      <c r="Q90" s="95">
        <f t="shared" si="100"/>
        <v>0</v>
      </c>
      <c r="R90" s="95">
        <f t="shared" si="100"/>
        <v>0</v>
      </c>
      <c r="S90" s="95">
        <f t="shared" si="100"/>
        <v>0</v>
      </c>
      <c r="T90" s="95">
        <f t="shared" si="100"/>
        <v>21.3</v>
      </c>
      <c r="U90" s="95">
        <f t="shared" si="100"/>
        <v>21</v>
      </c>
      <c r="V90" s="95">
        <f t="shared" si="100"/>
        <v>21.3</v>
      </c>
      <c r="W90" s="95">
        <f t="shared" si="100"/>
        <v>0</v>
      </c>
      <c r="X90" s="95">
        <f t="shared" si="100"/>
        <v>21.3</v>
      </c>
      <c r="Y90" s="95">
        <f t="shared" si="100"/>
        <v>43</v>
      </c>
      <c r="Z90" s="95">
        <f t="shared" si="100"/>
        <v>0</v>
      </c>
      <c r="AA90" s="95">
        <f t="shared" si="100"/>
        <v>0</v>
      </c>
      <c r="AB90" s="95">
        <f t="shared" si="100"/>
        <v>0</v>
      </c>
      <c r="AC90" s="95">
        <f t="shared" si="100"/>
        <v>0</v>
      </c>
      <c r="AD90" s="95">
        <f t="shared" si="100"/>
        <v>0</v>
      </c>
      <c r="AE90" s="95">
        <f t="shared" si="100"/>
        <v>0</v>
      </c>
      <c r="AF90" s="357" t="s">
        <v>648</v>
      </c>
      <c r="AG90" s="28"/>
      <c r="AH90" s="28"/>
    </row>
    <row r="91" spans="1:34" ht="18.75" x14ac:dyDescent="0.3">
      <c r="A91" s="137" t="s">
        <v>27</v>
      </c>
      <c r="B91" s="100">
        <f>B92+B93+B94+B95</f>
        <v>106.5</v>
      </c>
      <c r="C91" s="100">
        <f>C92+C93+C94+C95</f>
        <v>106.5</v>
      </c>
      <c r="D91" s="100">
        <f>D92+D93+D94+D95</f>
        <v>106.3</v>
      </c>
      <c r="E91" s="100">
        <f>E92+E93+E94+E95</f>
        <v>106.3</v>
      </c>
      <c r="F91" s="100">
        <f>E91/B91*100</f>
        <v>99.812206572769952</v>
      </c>
      <c r="G91" s="100">
        <f>E91/C91*100</f>
        <v>99.812206572769952</v>
      </c>
      <c r="H91" s="100">
        <f t="shared" ref="H91:AE91" si="101">H92+H93+H94+H95</f>
        <v>0</v>
      </c>
      <c r="I91" s="100">
        <f t="shared" si="101"/>
        <v>0</v>
      </c>
      <c r="J91" s="100">
        <f t="shared" si="101"/>
        <v>0</v>
      </c>
      <c r="K91" s="100">
        <f t="shared" si="101"/>
        <v>0</v>
      </c>
      <c r="L91" s="100">
        <f t="shared" si="101"/>
        <v>21.3</v>
      </c>
      <c r="M91" s="100">
        <f t="shared" si="101"/>
        <v>0</v>
      </c>
      <c r="N91" s="100">
        <f t="shared" si="101"/>
        <v>21.3</v>
      </c>
      <c r="O91" s="100">
        <f t="shared" si="101"/>
        <v>42.3</v>
      </c>
      <c r="P91" s="100">
        <f t="shared" si="101"/>
        <v>0</v>
      </c>
      <c r="Q91" s="100">
        <f t="shared" si="101"/>
        <v>0</v>
      </c>
      <c r="R91" s="100">
        <f t="shared" si="101"/>
        <v>0</v>
      </c>
      <c r="S91" s="100">
        <f t="shared" si="101"/>
        <v>0</v>
      </c>
      <c r="T91" s="100">
        <f t="shared" si="101"/>
        <v>21.3</v>
      </c>
      <c r="U91" s="100">
        <f t="shared" si="101"/>
        <v>21</v>
      </c>
      <c r="V91" s="100">
        <f t="shared" si="101"/>
        <v>21.3</v>
      </c>
      <c r="W91" s="100">
        <f t="shared" si="101"/>
        <v>0</v>
      </c>
      <c r="X91" s="100">
        <f t="shared" si="101"/>
        <v>21.3</v>
      </c>
      <c r="Y91" s="100">
        <f t="shared" si="101"/>
        <v>43</v>
      </c>
      <c r="Z91" s="100">
        <f t="shared" si="101"/>
        <v>0</v>
      </c>
      <c r="AA91" s="100">
        <f t="shared" si="101"/>
        <v>0</v>
      </c>
      <c r="AB91" s="100">
        <f t="shared" si="101"/>
        <v>0</v>
      </c>
      <c r="AC91" s="100">
        <f t="shared" si="101"/>
        <v>0</v>
      </c>
      <c r="AD91" s="100">
        <f t="shared" si="101"/>
        <v>0</v>
      </c>
      <c r="AE91" s="100">
        <f t="shared" si="101"/>
        <v>0</v>
      </c>
      <c r="AF91" s="358"/>
      <c r="AG91" s="29"/>
      <c r="AH91" s="29"/>
    </row>
    <row r="92" spans="1:34" ht="18.75" x14ac:dyDescent="0.25">
      <c r="A92" s="103" t="s">
        <v>28</v>
      </c>
      <c r="B92" s="100">
        <f>H92+J92+N92+L92+P92+R92+T92+V92+X92+Z92+AB92+AD92</f>
        <v>0</v>
      </c>
      <c r="C92" s="125">
        <f>H92+J92+L92+N92+P92+R92+T92+V92+X92</f>
        <v>0</v>
      </c>
      <c r="D92" s="125">
        <f>I92+K92+M92+O92+Q92+S92+U92+W92+Y92</f>
        <v>0</v>
      </c>
      <c r="E92" s="125">
        <f>I92+K92+M92+Q92+O92+S92+U92+W92+Y92+AA92+AC92+AE92+AG92</f>
        <v>0</v>
      </c>
      <c r="F92" s="125">
        <v>0</v>
      </c>
      <c r="G92" s="125">
        <v>0</v>
      </c>
      <c r="H92" s="100">
        <v>0</v>
      </c>
      <c r="I92" s="100">
        <v>0</v>
      </c>
      <c r="J92" s="100">
        <v>0</v>
      </c>
      <c r="K92" s="100">
        <v>0</v>
      </c>
      <c r="L92" s="100">
        <v>0</v>
      </c>
      <c r="M92" s="125">
        <v>0</v>
      </c>
      <c r="N92" s="100">
        <v>0</v>
      </c>
      <c r="O92" s="125">
        <v>0</v>
      </c>
      <c r="P92" s="125">
        <v>0</v>
      </c>
      <c r="Q92" s="125">
        <v>0</v>
      </c>
      <c r="R92" s="125">
        <v>0</v>
      </c>
      <c r="S92" s="125">
        <v>0</v>
      </c>
      <c r="T92" s="100">
        <v>0</v>
      </c>
      <c r="U92" s="125">
        <v>0</v>
      </c>
      <c r="V92" s="100">
        <v>0</v>
      </c>
      <c r="W92" s="125">
        <v>0</v>
      </c>
      <c r="X92" s="100">
        <v>0</v>
      </c>
      <c r="Y92" s="125">
        <v>0</v>
      </c>
      <c r="Z92" s="125">
        <v>0</v>
      </c>
      <c r="AA92" s="125">
        <v>0</v>
      </c>
      <c r="AB92" s="125">
        <v>0</v>
      </c>
      <c r="AC92" s="125">
        <v>0</v>
      </c>
      <c r="AD92" s="125">
        <v>0</v>
      </c>
      <c r="AE92" s="125">
        <v>0</v>
      </c>
      <c r="AF92" s="358"/>
    </row>
    <row r="93" spans="1:34" ht="18.75" x14ac:dyDescent="0.25">
      <c r="A93" s="103" t="s">
        <v>29</v>
      </c>
      <c r="B93" s="100">
        <f t="shared" ref="B93:B95" si="102">H93+J93+N93+L93+P93+R93+T93+V93+X93+Z93+AB93+AD93</f>
        <v>106.5</v>
      </c>
      <c r="C93" s="125">
        <f>H93+J93+L93+N93+P93+R93+T93+V93+X93+Z93</f>
        <v>106.5</v>
      </c>
      <c r="D93" s="125">
        <f>I93+K93+M93+O93+Q93+S93+U93+W93+Y93+AA93</f>
        <v>106.3</v>
      </c>
      <c r="E93" s="125">
        <f t="shared" ref="E93:E95" si="103">I93+K93+M93+Q93+O93+S93+U93+W93+Y93+AA93+AC93+AE93+AG93</f>
        <v>106.3</v>
      </c>
      <c r="F93" s="125">
        <f>D93/B93*100</f>
        <v>99.812206572769952</v>
      </c>
      <c r="G93" s="125">
        <f t="shared" ref="G93" si="104">E93/C93*100</f>
        <v>99.812206572769952</v>
      </c>
      <c r="H93" s="100">
        <v>0</v>
      </c>
      <c r="I93" s="100">
        <v>0</v>
      </c>
      <c r="J93" s="100">
        <v>0</v>
      </c>
      <c r="K93" s="100">
        <v>0</v>
      </c>
      <c r="L93" s="100">
        <v>21.3</v>
      </c>
      <c r="M93" s="125">
        <v>0</v>
      </c>
      <c r="N93" s="100">
        <v>21.3</v>
      </c>
      <c r="O93" s="125">
        <v>42.3</v>
      </c>
      <c r="P93" s="125">
        <v>0</v>
      </c>
      <c r="Q93" s="125">
        <v>0</v>
      </c>
      <c r="R93" s="125">
        <v>0</v>
      </c>
      <c r="S93" s="125">
        <v>0</v>
      </c>
      <c r="T93" s="100">
        <v>21.3</v>
      </c>
      <c r="U93" s="125">
        <v>21</v>
      </c>
      <c r="V93" s="100">
        <v>21.3</v>
      </c>
      <c r="W93" s="125">
        <v>0</v>
      </c>
      <c r="X93" s="100">
        <v>21.3</v>
      </c>
      <c r="Y93" s="125">
        <v>43</v>
      </c>
      <c r="Z93" s="125">
        <v>0</v>
      </c>
      <c r="AA93" s="125">
        <v>0</v>
      </c>
      <c r="AB93" s="125">
        <v>0</v>
      </c>
      <c r="AC93" s="125">
        <v>0</v>
      </c>
      <c r="AD93" s="125">
        <v>0</v>
      </c>
      <c r="AE93" s="125">
        <v>0</v>
      </c>
      <c r="AF93" s="358"/>
    </row>
    <row r="94" spans="1:34" ht="18.75" x14ac:dyDescent="0.25">
      <c r="A94" s="103" t="s">
        <v>30</v>
      </c>
      <c r="B94" s="100">
        <f t="shared" si="102"/>
        <v>0</v>
      </c>
      <c r="C94" s="125">
        <f t="shared" ref="C94:D95" si="105">H94+J94+L94+N94+P94+R94+T94+V94+X94+Z94</f>
        <v>0</v>
      </c>
      <c r="D94" s="125">
        <f t="shared" si="105"/>
        <v>0</v>
      </c>
      <c r="E94" s="125">
        <f t="shared" si="103"/>
        <v>0</v>
      </c>
      <c r="F94" s="125">
        <v>0</v>
      </c>
      <c r="G94" s="125">
        <v>0</v>
      </c>
      <c r="H94" s="100">
        <v>0</v>
      </c>
      <c r="I94" s="100">
        <v>0</v>
      </c>
      <c r="J94" s="100">
        <v>0</v>
      </c>
      <c r="K94" s="100">
        <v>0</v>
      </c>
      <c r="L94" s="100">
        <v>0</v>
      </c>
      <c r="M94" s="125">
        <v>0</v>
      </c>
      <c r="N94" s="100">
        <v>0</v>
      </c>
      <c r="O94" s="125">
        <v>0</v>
      </c>
      <c r="P94" s="125">
        <v>0</v>
      </c>
      <c r="Q94" s="125">
        <v>0</v>
      </c>
      <c r="R94" s="125">
        <v>0</v>
      </c>
      <c r="S94" s="125">
        <v>0</v>
      </c>
      <c r="T94" s="100">
        <v>0</v>
      </c>
      <c r="U94" s="125">
        <v>0</v>
      </c>
      <c r="V94" s="100">
        <v>0</v>
      </c>
      <c r="W94" s="125">
        <v>0</v>
      </c>
      <c r="X94" s="100">
        <v>0</v>
      </c>
      <c r="Y94" s="125">
        <v>0</v>
      </c>
      <c r="Z94" s="125">
        <v>0</v>
      </c>
      <c r="AA94" s="125">
        <v>0</v>
      </c>
      <c r="AB94" s="125">
        <v>0</v>
      </c>
      <c r="AC94" s="125">
        <v>0</v>
      </c>
      <c r="AD94" s="125">
        <v>0</v>
      </c>
      <c r="AE94" s="125">
        <v>0</v>
      </c>
      <c r="AF94" s="358"/>
    </row>
    <row r="95" spans="1:34" ht="18.75" x14ac:dyDescent="0.25">
      <c r="A95" s="103" t="s">
        <v>31</v>
      </c>
      <c r="B95" s="100">
        <f t="shared" si="102"/>
        <v>0</v>
      </c>
      <c r="C95" s="125">
        <f t="shared" si="105"/>
        <v>0</v>
      </c>
      <c r="D95" s="125">
        <f t="shared" si="105"/>
        <v>0</v>
      </c>
      <c r="E95" s="125">
        <f t="shared" si="103"/>
        <v>0</v>
      </c>
      <c r="F95" s="125">
        <v>0</v>
      </c>
      <c r="G95" s="125">
        <v>0</v>
      </c>
      <c r="H95" s="100">
        <v>0</v>
      </c>
      <c r="I95" s="100">
        <v>0</v>
      </c>
      <c r="J95" s="100">
        <v>0</v>
      </c>
      <c r="K95" s="100">
        <v>0</v>
      </c>
      <c r="L95" s="100">
        <v>0</v>
      </c>
      <c r="M95" s="125">
        <v>0</v>
      </c>
      <c r="N95" s="100">
        <v>0</v>
      </c>
      <c r="O95" s="125">
        <v>0</v>
      </c>
      <c r="P95" s="125">
        <v>0</v>
      </c>
      <c r="Q95" s="125">
        <v>0</v>
      </c>
      <c r="R95" s="125">
        <v>0</v>
      </c>
      <c r="S95" s="125">
        <v>0</v>
      </c>
      <c r="T95" s="100">
        <v>0</v>
      </c>
      <c r="U95" s="125">
        <v>0</v>
      </c>
      <c r="V95" s="100">
        <v>0</v>
      </c>
      <c r="W95" s="125">
        <v>0</v>
      </c>
      <c r="X95" s="100">
        <v>0</v>
      </c>
      <c r="Y95" s="125">
        <v>0</v>
      </c>
      <c r="Z95" s="125">
        <v>0</v>
      </c>
      <c r="AA95" s="125">
        <v>0</v>
      </c>
      <c r="AB95" s="125">
        <v>0</v>
      </c>
      <c r="AC95" s="125">
        <v>0</v>
      </c>
      <c r="AD95" s="125">
        <v>0</v>
      </c>
      <c r="AE95" s="125">
        <v>0</v>
      </c>
      <c r="AF95" s="359"/>
    </row>
    <row r="96" spans="1:34" ht="209.25" customHeight="1" x14ac:dyDescent="0.25">
      <c r="A96" s="153" t="s">
        <v>47</v>
      </c>
      <c r="B96" s="95">
        <f>B97</f>
        <v>150</v>
      </c>
      <c r="C96" s="95">
        <f t="shared" ref="C96:AE96" si="106">C97</f>
        <v>150</v>
      </c>
      <c r="D96" s="95">
        <f>D97</f>
        <v>150</v>
      </c>
      <c r="E96" s="95">
        <f t="shared" si="106"/>
        <v>150</v>
      </c>
      <c r="F96" s="95">
        <f t="shared" si="106"/>
        <v>100</v>
      </c>
      <c r="G96" s="95">
        <f t="shared" si="106"/>
        <v>100</v>
      </c>
      <c r="H96" s="95">
        <f t="shared" si="106"/>
        <v>0</v>
      </c>
      <c r="I96" s="95">
        <f t="shared" si="106"/>
        <v>0</v>
      </c>
      <c r="J96" s="95">
        <f t="shared" si="106"/>
        <v>0</v>
      </c>
      <c r="K96" s="95">
        <f t="shared" si="106"/>
        <v>0</v>
      </c>
      <c r="L96" s="95">
        <f t="shared" si="106"/>
        <v>150</v>
      </c>
      <c r="M96" s="95">
        <f t="shared" si="106"/>
        <v>30</v>
      </c>
      <c r="N96" s="95">
        <f t="shared" si="106"/>
        <v>0</v>
      </c>
      <c r="O96" s="95">
        <f t="shared" si="106"/>
        <v>0</v>
      </c>
      <c r="P96" s="95">
        <f t="shared" si="106"/>
        <v>0</v>
      </c>
      <c r="Q96" s="95">
        <f t="shared" si="106"/>
        <v>88</v>
      </c>
      <c r="R96" s="95">
        <f t="shared" si="106"/>
        <v>0</v>
      </c>
      <c r="S96" s="95">
        <f t="shared" si="106"/>
        <v>0</v>
      </c>
      <c r="T96" s="95">
        <f t="shared" si="106"/>
        <v>0</v>
      </c>
      <c r="U96" s="95">
        <f t="shared" si="106"/>
        <v>0</v>
      </c>
      <c r="V96" s="95">
        <f t="shared" si="106"/>
        <v>0</v>
      </c>
      <c r="W96" s="95">
        <f t="shared" si="106"/>
        <v>0</v>
      </c>
      <c r="X96" s="95">
        <f t="shared" si="106"/>
        <v>0</v>
      </c>
      <c r="Y96" s="95">
        <f t="shared" si="106"/>
        <v>0</v>
      </c>
      <c r="Z96" s="95">
        <f t="shared" si="106"/>
        <v>0</v>
      </c>
      <c r="AA96" s="95">
        <f t="shared" si="106"/>
        <v>0</v>
      </c>
      <c r="AB96" s="95">
        <f t="shared" si="106"/>
        <v>0</v>
      </c>
      <c r="AC96" s="95">
        <f t="shared" si="106"/>
        <v>0</v>
      </c>
      <c r="AD96" s="95">
        <f t="shared" si="106"/>
        <v>0</v>
      </c>
      <c r="AE96" s="95">
        <f t="shared" si="106"/>
        <v>32</v>
      </c>
      <c r="AF96" s="354" t="s">
        <v>649</v>
      </c>
    </row>
    <row r="97" spans="1:32" ht="18.75" x14ac:dyDescent="0.3">
      <c r="A97" s="137" t="s">
        <v>27</v>
      </c>
      <c r="B97" s="100">
        <f>B98+B99+B100+B101</f>
        <v>150</v>
      </c>
      <c r="C97" s="100">
        <f>C98+C99+C100+C101</f>
        <v>150</v>
      </c>
      <c r="D97" s="100">
        <f>D98+D99+D100+D101</f>
        <v>150</v>
      </c>
      <c r="E97" s="100">
        <f>E98+E99+E100+E101</f>
        <v>150</v>
      </c>
      <c r="F97" s="100">
        <f>E97/B97*100</f>
        <v>100</v>
      </c>
      <c r="G97" s="100">
        <f>E97/C97*100</f>
        <v>100</v>
      </c>
      <c r="H97" s="100">
        <f t="shared" ref="H97:AE97" si="107">H98+H99+H100+H101</f>
        <v>0</v>
      </c>
      <c r="I97" s="100">
        <f t="shared" si="107"/>
        <v>0</v>
      </c>
      <c r="J97" s="100">
        <f t="shared" si="107"/>
        <v>0</v>
      </c>
      <c r="K97" s="100">
        <f t="shared" si="107"/>
        <v>0</v>
      </c>
      <c r="L97" s="100">
        <f t="shared" si="107"/>
        <v>150</v>
      </c>
      <c r="M97" s="100">
        <f t="shared" si="107"/>
        <v>30</v>
      </c>
      <c r="N97" s="100">
        <f t="shared" si="107"/>
        <v>0</v>
      </c>
      <c r="O97" s="100">
        <f t="shared" si="107"/>
        <v>0</v>
      </c>
      <c r="P97" s="100">
        <f t="shared" si="107"/>
        <v>0</v>
      </c>
      <c r="Q97" s="100">
        <f t="shared" si="107"/>
        <v>88</v>
      </c>
      <c r="R97" s="100">
        <f t="shared" si="107"/>
        <v>0</v>
      </c>
      <c r="S97" s="100">
        <f t="shared" si="107"/>
        <v>0</v>
      </c>
      <c r="T97" s="100">
        <f t="shared" si="107"/>
        <v>0</v>
      </c>
      <c r="U97" s="100">
        <f t="shared" si="107"/>
        <v>0</v>
      </c>
      <c r="V97" s="100">
        <f t="shared" si="107"/>
        <v>0</v>
      </c>
      <c r="W97" s="100">
        <f t="shared" si="107"/>
        <v>0</v>
      </c>
      <c r="X97" s="100">
        <f t="shared" si="107"/>
        <v>0</v>
      </c>
      <c r="Y97" s="100">
        <f t="shared" si="107"/>
        <v>0</v>
      </c>
      <c r="Z97" s="100">
        <f t="shared" si="107"/>
        <v>0</v>
      </c>
      <c r="AA97" s="100">
        <f t="shared" si="107"/>
        <v>0</v>
      </c>
      <c r="AB97" s="100">
        <f t="shared" si="107"/>
        <v>0</v>
      </c>
      <c r="AC97" s="100">
        <f t="shared" si="107"/>
        <v>0</v>
      </c>
      <c r="AD97" s="100">
        <f t="shared" si="107"/>
        <v>0</v>
      </c>
      <c r="AE97" s="100">
        <f t="shared" si="107"/>
        <v>32</v>
      </c>
      <c r="AF97" s="360"/>
    </row>
    <row r="98" spans="1:32" ht="18.75" x14ac:dyDescent="0.25">
      <c r="A98" s="103" t="s">
        <v>28</v>
      </c>
      <c r="B98" s="100">
        <f>H98+J98+N98+L98+P98+R98+T98+V98+X98+Z98+AB98+AD98</f>
        <v>0</v>
      </c>
      <c r="C98" s="125">
        <f>H98+J98+L98+N98+P98+R98+T98+V98+X98</f>
        <v>0</v>
      </c>
      <c r="D98" s="125">
        <f>I98+K98+M98+O98+Q98+S98+U98+W98+Y98</f>
        <v>0</v>
      </c>
      <c r="E98" s="125">
        <f>I98+K98+M98+Q98+O98+S98+U98+W98+Y98+AA98+AC98+AE98+AG98</f>
        <v>0</v>
      </c>
      <c r="F98" s="125">
        <v>0</v>
      </c>
      <c r="G98" s="125">
        <v>0</v>
      </c>
      <c r="H98" s="100">
        <v>0</v>
      </c>
      <c r="I98" s="100">
        <v>0</v>
      </c>
      <c r="J98" s="100">
        <v>0</v>
      </c>
      <c r="K98" s="100">
        <v>0</v>
      </c>
      <c r="L98" s="100">
        <v>0</v>
      </c>
      <c r="M98" s="125">
        <v>0</v>
      </c>
      <c r="N98" s="100">
        <v>0</v>
      </c>
      <c r="O98" s="100">
        <v>0</v>
      </c>
      <c r="P98" s="100">
        <v>0</v>
      </c>
      <c r="Q98" s="125">
        <v>0</v>
      </c>
      <c r="R98" s="100">
        <v>0</v>
      </c>
      <c r="S98" s="100">
        <v>0</v>
      </c>
      <c r="T98" s="100">
        <v>0</v>
      </c>
      <c r="U98" s="100">
        <v>0</v>
      </c>
      <c r="V98" s="100">
        <v>0</v>
      </c>
      <c r="W98" s="100">
        <v>0</v>
      </c>
      <c r="X98" s="100">
        <v>0</v>
      </c>
      <c r="Y98" s="100">
        <v>0</v>
      </c>
      <c r="Z98" s="100">
        <v>0</v>
      </c>
      <c r="AA98" s="100">
        <v>0</v>
      </c>
      <c r="AB98" s="100">
        <v>0</v>
      </c>
      <c r="AC98" s="100">
        <v>0</v>
      </c>
      <c r="AD98" s="100">
        <v>0</v>
      </c>
      <c r="AE98" s="100">
        <v>0</v>
      </c>
      <c r="AF98" s="358"/>
    </row>
    <row r="99" spans="1:32" ht="18.75" x14ac:dyDescent="0.25">
      <c r="A99" s="103" t="s">
        <v>29</v>
      </c>
      <c r="B99" s="100">
        <f t="shared" ref="B99:B101" si="108">H99+J99+N99+L99+P99+R99+T99+V99+X99+Z99+AB99+AD99</f>
        <v>150</v>
      </c>
      <c r="C99" s="125">
        <f>H99+J99+L99+N99+P99+R99+T99+V99+X99</f>
        <v>150</v>
      </c>
      <c r="D99" s="125">
        <v>150</v>
      </c>
      <c r="E99" s="125">
        <f t="shared" ref="E99:E101" si="109">I99+K99+M99+Q99+O99+S99+U99+W99+Y99+AA99+AC99+AE99+AG99</f>
        <v>150</v>
      </c>
      <c r="F99" s="125">
        <f>D99/B99*100</f>
        <v>100</v>
      </c>
      <c r="G99" s="125">
        <f>E99/C99*100</f>
        <v>100</v>
      </c>
      <c r="H99" s="100">
        <v>0</v>
      </c>
      <c r="I99" s="100">
        <v>0</v>
      </c>
      <c r="J99" s="100">
        <v>0</v>
      </c>
      <c r="K99" s="100">
        <v>0</v>
      </c>
      <c r="L99" s="100">
        <v>150</v>
      </c>
      <c r="M99" s="125">
        <v>30</v>
      </c>
      <c r="N99" s="100">
        <v>0</v>
      </c>
      <c r="O99" s="100">
        <v>0</v>
      </c>
      <c r="P99" s="100">
        <v>0</v>
      </c>
      <c r="Q99" s="125">
        <v>88</v>
      </c>
      <c r="R99" s="100">
        <v>0</v>
      </c>
      <c r="S99" s="100">
        <v>0</v>
      </c>
      <c r="T99" s="100">
        <v>0</v>
      </c>
      <c r="U99" s="100">
        <v>0</v>
      </c>
      <c r="V99" s="100">
        <v>0</v>
      </c>
      <c r="W99" s="100">
        <v>0</v>
      </c>
      <c r="X99" s="100">
        <v>0</v>
      </c>
      <c r="Y99" s="100">
        <v>0</v>
      </c>
      <c r="Z99" s="100">
        <v>0</v>
      </c>
      <c r="AA99" s="100">
        <v>0</v>
      </c>
      <c r="AB99" s="100">
        <v>0</v>
      </c>
      <c r="AC99" s="100">
        <v>0</v>
      </c>
      <c r="AD99" s="100">
        <v>0</v>
      </c>
      <c r="AE99" s="100">
        <v>32</v>
      </c>
      <c r="AF99" s="358"/>
    </row>
    <row r="100" spans="1:32" ht="18.75" x14ac:dyDescent="0.25">
      <c r="A100" s="103" t="s">
        <v>30</v>
      </c>
      <c r="B100" s="100">
        <f t="shared" si="108"/>
        <v>0</v>
      </c>
      <c r="C100" s="125">
        <f t="shared" ref="C100:D101" si="110">H100+J100+L100+N100+P100+R100+T100+V100+X100</f>
        <v>0</v>
      </c>
      <c r="D100" s="125">
        <f t="shared" si="110"/>
        <v>0</v>
      </c>
      <c r="E100" s="125">
        <f t="shared" si="109"/>
        <v>0</v>
      </c>
      <c r="F100" s="125">
        <v>0</v>
      </c>
      <c r="G100" s="125">
        <v>0</v>
      </c>
      <c r="H100" s="100">
        <v>0</v>
      </c>
      <c r="I100" s="100">
        <v>0</v>
      </c>
      <c r="J100" s="100">
        <v>0</v>
      </c>
      <c r="K100" s="100">
        <v>0</v>
      </c>
      <c r="L100" s="100">
        <v>0</v>
      </c>
      <c r="M100" s="125">
        <v>0</v>
      </c>
      <c r="N100" s="100">
        <v>0</v>
      </c>
      <c r="O100" s="100">
        <v>0</v>
      </c>
      <c r="P100" s="100">
        <v>0</v>
      </c>
      <c r="Q100" s="125">
        <v>0</v>
      </c>
      <c r="R100" s="100">
        <v>0</v>
      </c>
      <c r="S100" s="100">
        <v>0</v>
      </c>
      <c r="T100" s="100">
        <v>0</v>
      </c>
      <c r="U100" s="100">
        <v>0</v>
      </c>
      <c r="V100" s="100">
        <v>0</v>
      </c>
      <c r="W100" s="100">
        <v>0</v>
      </c>
      <c r="X100" s="100">
        <v>0</v>
      </c>
      <c r="Y100" s="100">
        <v>0</v>
      </c>
      <c r="Z100" s="100">
        <v>0</v>
      </c>
      <c r="AA100" s="100">
        <v>0</v>
      </c>
      <c r="AB100" s="100">
        <v>0</v>
      </c>
      <c r="AC100" s="100">
        <v>0</v>
      </c>
      <c r="AD100" s="100">
        <v>0</v>
      </c>
      <c r="AE100" s="100">
        <v>0</v>
      </c>
      <c r="AF100" s="358"/>
    </row>
    <row r="101" spans="1:32" ht="18.75" x14ac:dyDescent="0.25">
      <c r="A101" s="103" t="s">
        <v>31</v>
      </c>
      <c r="B101" s="100">
        <f t="shared" si="108"/>
        <v>0</v>
      </c>
      <c r="C101" s="125">
        <f t="shared" si="110"/>
        <v>0</v>
      </c>
      <c r="D101" s="125">
        <f t="shared" si="110"/>
        <v>0</v>
      </c>
      <c r="E101" s="125">
        <f t="shared" si="109"/>
        <v>0</v>
      </c>
      <c r="F101" s="125">
        <v>0</v>
      </c>
      <c r="G101" s="125">
        <v>0</v>
      </c>
      <c r="H101" s="100">
        <v>0</v>
      </c>
      <c r="I101" s="100">
        <v>0</v>
      </c>
      <c r="J101" s="100">
        <v>0</v>
      </c>
      <c r="K101" s="100">
        <v>0</v>
      </c>
      <c r="L101" s="100">
        <v>0</v>
      </c>
      <c r="M101" s="125">
        <v>0</v>
      </c>
      <c r="N101" s="100">
        <v>0</v>
      </c>
      <c r="O101" s="100">
        <v>0</v>
      </c>
      <c r="P101" s="100">
        <v>0</v>
      </c>
      <c r="Q101" s="125">
        <v>0</v>
      </c>
      <c r="R101" s="100">
        <v>0</v>
      </c>
      <c r="S101" s="100">
        <v>0</v>
      </c>
      <c r="T101" s="100">
        <v>0</v>
      </c>
      <c r="U101" s="100">
        <v>0</v>
      </c>
      <c r="V101" s="100">
        <v>0</v>
      </c>
      <c r="W101" s="100">
        <v>0</v>
      </c>
      <c r="X101" s="100">
        <v>0</v>
      </c>
      <c r="Y101" s="100">
        <v>0</v>
      </c>
      <c r="Z101" s="100">
        <v>0</v>
      </c>
      <c r="AA101" s="100">
        <v>0</v>
      </c>
      <c r="AB101" s="100">
        <v>0</v>
      </c>
      <c r="AC101" s="100">
        <v>0</v>
      </c>
      <c r="AD101" s="100">
        <v>0</v>
      </c>
      <c r="AE101" s="100">
        <v>0</v>
      </c>
      <c r="AF101" s="359"/>
    </row>
    <row r="102" spans="1:32" ht="157.5" customHeight="1" x14ac:dyDescent="0.25">
      <c r="A102" s="153" t="s">
        <v>48</v>
      </c>
      <c r="B102" s="95">
        <f>B103</f>
        <v>21</v>
      </c>
      <c r="C102" s="95">
        <f t="shared" ref="C102:AE102" si="111">C103</f>
        <v>21</v>
      </c>
      <c r="D102" s="95">
        <f>D103</f>
        <v>10.3</v>
      </c>
      <c r="E102" s="95">
        <f t="shared" si="111"/>
        <v>10.3</v>
      </c>
      <c r="F102" s="95">
        <f t="shared" si="111"/>
        <v>49.047619047619051</v>
      </c>
      <c r="G102" s="95">
        <f t="shared" si="111"/>
        <v>49.047619047619051</v>
      </c>
      <c r="H102" s="95">
        <f t="shared" si="111"/>
        <v>0</v>
      </c>
      <c r="I102" s="95">
        <f t="shared" si="111"/>
        <v>0</v>
      </c>
      <c r="J102" s="95">
        <f t="shared" si="111"/>
        <v>0</v>
      </c>
      <c r="K102" s="95">
        <f t="shared" si="111"/>
        <v>0</v>
      </c>
      <c r="L102" s="95">
        <f t="shared" si="111"/>
        <v>21</v>
      </c>
      <c r="M102" s="95">
        <f t="shared" si="111"/>
        <v>0</v>
      </c>
      <c r="N102" s="95">
        <f t="shared" si="111"/>
        <v>0</v>
      </c>
      <c r="O102" s="95">
        <f t="shared" si="111"/>
        <v>13.1</v>
      </c>
      <c r="P102" s="95">
        <f t="shared" si="111"/>
        <v>0</v>
      </c>
      <c r="Q102" s="95">
        <f t="shared" si="111"/>
        <v>0</v>
      </c>
      <c r="R102" s="95">
        <f t="shared" si="111"/>
        <v>0</v>
      </c>
      <c r="S102" s="95">
        <f t="shared" si="111"/>
        <v>-2.8</v>
      </c>
      <c r="T102" s="95">
        <f t="shared" si="111"/>
        <v>0</v>
      </c>
      <c r="U102" s="95">
        <f t="shared" si="111"/>
        <v>0</v>
      </c>
      <c r="V102" s="95">
        <f t="shared" si="111"/>
        <v>0</v>
      </c>
      <c r="W102" s="95">
        <f t="shared" si="111"/>
        <v>0</v>
      </c>
      <c r="X102" s="95">
        <f t="shared" si="111"/>
        <v>0</v>
      </c>
      <c r="Y102" s="95">
        <f t="shared" si="111"/>
        <v>0</v>
      </c>
      <c r="Z102" s="95">
        <f t="shared" si="111"/>
        <v>0</v>
      </c>
      <c r="AA102" s="95">
        <f t="shared" si="111"/>
        <v>0</v>
      </c>
      <c r="AB102" s="95">
        <f t="shared" si="111"/>
        <v>0</v>
      </c>
      <c r="AC102" s="95">
        <f t="shared" si="111"/>
        <v>0</v>
      </c>
      <c r="AD102" s="95">
        <f t="shared" si="111"/>
        <v>0</v>
      </c>
      <c r="AE102" s="95">
        <f t="shared" si="111"/>
        <v>0</v>
      </c>
      <c r="AF102" s="354" t="s">
        <v>650</v>
      </c>
    </row>
    <row r="103" spans="1:32" ht="18.75" x14ac:dyDescent="0.3">
      <c r="A103" s="137" t="s">
        <v>27</v>
      </c>
      <c r="B103" s="100">
        <f>B104+B105+B106+B107</f>
        <v>21</v>
      </c>
      <c r="C103" s="100">
        <f>C104+C105+C106+C107</f>
        <v>21</v>
      </c>
      <c r="D103" s="100">
        <f>D104+D105+D106+D107</f>
        <v>10.3</v>
      </c>
      <c r="E103" s="100">
        <f>E104+E105+E106+E107</f>
        <v>10.3</v>
      </c>
      <c r="F103" s="100">
        <f>E103/B103*100</f>
        <v>49.047619047619051</v>
      </c>
      <c r="G103" s="100">
        <f>E103/C103*100</f>
        <v>49.047619047619051</v>
      </c>
      <c r="H103" s="100">
        <f t="shared" ref="H103:AE103" si="112">H104+H105+H106+H107</f>
        <v>0</v>
      </c>
      <c r="I103" s="100">
        <f t="shared" si="112"/>
        <v>0</v>
      </c>
      <c r="J103" s="100">
        <f t="shared" si="112"/>
        <v>0</v>
      </c>
      <c r="K103" s="100">
        <f t="shared" si="112"/>
        <v>0</v>
      </c>
      <c r="L103" s="100">
        <f t="shared" si="112"/>
        <v>21</v>
      </c>
      <c r="M103" s="100">
        <f t="shared" si="112"/>
        <v>0</v>
      </c>
      <c r="N103" s="100">
        <f t="shared" si="112"/>
        <v>0</v>
      </c>
      <c r="O103" s="100">
        <f t="shared" si="112"/>
        <v>13.1</v>
      </c>
      <c r="P103" s="100">
        <f t="shared" si="112"/>
        <v>0</v>
      </c>
      <c r="Q103" s="100">
        <f t="shared" si="112"/>
        <v>0</v>
      </c>
      <c r="R103" s="100">
        <f t="shared" si="112"/>
        <v>0</v>
      </c>
      <c r="S103" s="100">
        <f t="shared" si="112"/>
        <v>-2.8</v>
      </c>
      <c r="T103" s="100">
        <f t="shared" si="112"/>
        <v>0</v>
      </c>
      <c r="U103" s="100">
        <f t="shared" si="112"/>
        <v>0</v>
      </c>
      <c r="V103" s="100">
        <f t="shared" si="112"/>
        <v>0</v>
      </c>
      <c r="W103" s="100">
        <f t="shared" si="112"/>
        <v>0</v>
      </c>
      <c r="X103" s="100">
        <f t="shared" si="112"/>
        <v>0</v>
      </c>
      <c r="Y103" s="100">
        <f t="shared" si="112"/>
        <v>0</v>
      </c>
      <c r="Z103" s="100">
        <f t="shared" si="112"/>
        <v>0</v>
      </c>
      <c r="AA103" s="100">
        <f t="shared" si="112"/>
        <v>0</v>
      </c>
      <c r="AB103" s="100">
        <f t="shared" si="112"/>
        <v>0</v>
      </c>
      <c r="AC103" s="100">
        <f t="shared" si="112"/>
        <v>0</v>
      </c>
      <c r="AD103" s="100">
        <f t="shared" si="112"/>
        <v>0</v>
      </c>
      <c r="AE103" s="100">
        <f t="shared" si="112"/>
        <v>0</v>
      </c>
      <c r="AF103" s="360"/>
    </row>
    <row r="104" spans="1:32" ht="18.75" x14ac:dyDescent="0.25">
      <c r="A104" s="103" t="s">
        <v>28</v>
      </c>
      <c r="B104" s="100">
        <f>H104+J104+N104+L104+P104+R104+T104+V104+X104+Z104+AB104+AD104</f>
        <v>0</v>
      </c>
      <c r="C104" s="125">
        <f>H104+J104+L104+N104+P104+R104+T104+V104+X104</f>
        <v>0</v>
      </c>
      <c r="D104" s="125">
        <f>I104+K104+M104+O104+Q104+S104+U104+W104+Y104</f>
        <v>0</v>
      </c>
      <c r="E104" s="125">
        <f>I104+K104+M104+Q104+O104+S104+U104+W104+Y104+AA104+AC104+AE104+AG104</f>
        <v>0</v>
      </c>
      <c r="F104" s="125">
        <v>0</v>
      </c>
      <c r="G104" s="125">
        <v>0</v>
      </c>
      <c r="H104" s="100">
        <v>0</v>
      </c>
      <c r="I104" s="100">
        <v>0</v>
      </c>
      <c r="J104" s="100">
        <v>0</v>
      </c>
      <c r="K104" s="100">
        <v>0</v>
      </c>
      <c r="L104" s="100">
        <v>0</v>
      </c>
      <c r="M104" s="100">
        <v>0</v>
      </c>
      <c r="N104" s="100">
        <v>0</v>
      </c>
      <c r="O104" s="125">
        <v>0</v>
      </c>
      <c r="P104" s="100">
        <v>0</v>
      </c>
      <c r="Q104" s="100">
        <v>0</v>
      </c>
      <c r="R104" s="100">
        <v>0</v>
      </c>
      <c r="S104" s="125">
        <v>0</v>
      </c>
      <c r="T104" s="100">
        <v>0</v>
      </c>
      <c r="U104" s="100">
        <v>0</v>
      </c>
      <c r="V104" s="100">
        <v>0</v>
      </c>
      <c r="W104" s="100">
        <v>0</v>
      </c>
      <c r="X104" s="100">
        <v>0</v>
      </c>
      <c r="Y104" s="100">
        <v>0</v>
      </c>
      <c r="Z104" s="100">
        <v>0</v>
      </c>
      <c r="AA104" s="100">
        <v>0</v>
      </c>
      <c r="AB104" s="100">
        <v>0</v>
      </c>
      <c r="AC104" s="100">
        <v>0</v>
      </c>
      <c r="AD104" s="100">
        <v>0</v>
      </c>
      <c r="AE104" s="100">
        <v>0</v>
      </c>
      <c r="AF104" s="358"/>
    </row>
    <row r="105" spans="1:32" ht="18.75" x14ac:dyDescent="0.25">
      <c r="A105" s="103" t="s">
        <v>29</v>
      </c>
      <c r="B105" s="100">
        <f t="shared" ref="B105:B107" si="113">H105+J105+N105+L105+P105+R105+T105+V105+X105+Z105+AB105+AD105</f>
        <v>21</v>
      </c>
      <c r="C105" s="125">
        <f t="shared" ref="C105:D107" si="114">H105+J105+L105+N105+P105+R105+T105+V105+X105</f>
        <v>21</v>
      </c>
      <c r="D105" s="125">
        <f t="shared" si="114"/>
        <v>10.3</v>
      </c>
      <c r="E105" s="125">
        <f t="shared" ref="E105:E107" si="115">I105+K105+M105+Q105+O105+S105+U105+W105+Y105+AA105+AC105+AE105+AG105</f>
        <v>10.3</v>
      </c>
      <c r="F105" s="125">
        <f t="shared" ref="F105:G105" si="116">D105/B105*100</f>
        <v>49.047619047619051</v>
      </c>
      <c r="G105" s="125">
        <f t="shared" si="116"/>
        <v>49.047619047619051</v>
      </c>
      <c r="H105" s="100">
        <v>0</v>
      </c>
      <c r="I105" s="100">
        <v>0</v>
      </c>
      <c r="J105" s="100">
        <v>0</v>
      </c>
      <c r="K105" s="100">
        <v>0</v>
      </c>
      <c r="L105" s="100">
        <v>21</v>
      </c>
      <c r="M105" s="100">
        <v>0</v>
      </c>
      <c r="N105" s="100">
        <v>0</v>
      </c>
      <c r="O105" s="125">
        <v>13.1</v>
      </c>
      <c r="P105" s="100">
        <v>0</v>
      </c>
      <c r="Q105" s="100">
        <v>0</v>
      </c>
      <c r="R105" s="100">
        <v>0</v>
      </c>
      <c r="S105" s="125">
        <v>-2.8</v>
      </c>
      <c r="T105" s="100">
        <v>0</v>
      </c>
      <c r="U105" s="100">
        <v>0</v>
      </c>
      <c r="V105" s="100">
        <v>0</v>
      </c>
      <c r="W105" s="100">
        <v>0</v>
      </c>
      <c r="X105" s="100">
        <v>0</v>
      </c>
      <c r="Y105" s="100">
        <v>0</v>
      </c>
      <c r="Z105" s="100">
        <v>0</v>
      </c>
      <c r="AA105" s="100">
        <v>0</v>
      </c>
      <c r="AB105" s="100">
        <v>0</v>
      </c>
      <c r="AC105" s="100">
        <v>0</v>
      </c>
      <c r="AD105" s="100">
        <v>0</v>
      </c>
      <c r="AE105" s="100">
        <v>0</v>
      </c>
      <c r="AF105" s="358"/>
    </row>
    <row r="106" spans="1:32" ht="18.75" x14ac:dyDescent="0.25">
      <c r="A106" s="103" t="s">
        <v>30</v>
      </c>
      <c r="B106" s="100">
        <f t="shared" si="113"/>
        <v>0</v>
      </c>
      <c r="C106" s="125">
        <f t="shared" si="114"/>
        <v>0</v>
      </c>
      <c r="D106" s="125">
        <f t="shared" si="114"/>
        <v>0</v>
      </c>
      <c r="E106" s="125">
        <f t="shared" si="115"/>
        <v>0</v>
      </c>
      <c r="F106" s="125">
        <v>0</v>
      </c>
      <c r="G106" s="125">
        <v>0</v>
      </c>
      <c r="H106" s="100">
        <v>0</v>
      </c>
      <c r="I106" s="100">
        <v>0</v>
      </c>
      <c r="J106" s="100">
        <v>0</v>
      </c>
      <c r="K106" s="100">
        <v>0</v>
      </c>
      <c r="L106" s="100">
        <v>0</v>
      </c>
      <c r="M106" s="100">
        <v>0</v>
      </c>
      <c r="N106" s="100">
        <v>0</v>
      </c>
      <c r="O106" s="125">
        <v>0</v>
      </c>
      <c r="P106" s="100">
        <v>0</v>
      </c>
      <c r="Q106" s="100">
        <v>0</v>
      </c>
      <c r="R106" s="100">
        <v>0</v>
      </c>
      <c r="S106" s="125">
        <v>0</v>
      </c>
      <c r="T106" s="100">
        <v>0</v>
      </c>
      <c r="U106" s="100">
        <v>0</v>
      </c>
      <c r="V106" s="100">
        <v>0</v>
      </c>
      <c r="W106" s="100">
        <v>0</v>
      </c>
      <c r="X106" s="100">
        <v>0</v>
      </c>
      <c r="Y106" s="100">
        <v>0</v>
      </c>
      <c r="Z106" s="100">
        <v>0</v>
      </c>
      <c r="AA106" s="100">
        <v>0</v>
      </c>
      <c r="AB106" s="100">
        <v>0</v>
      </c>
      <c r="AC106" s="100">
        <v>0</v>
      </c>
      <c r="AD106" s="100">
        <v>0</v>
      </c>
      <c r="AE106" s="100">
        <v>0</v>
      </c>
      <c r="AF106" s="358"/>
    </row>
    <row r="107" spans="1:32" ht="18.75" x14ac:dyDescent="0.25">
      <c r="A107" s="103" t="s">
        <v>31</v>
      </c>
      <c r="B107" s="100">
        <f t="shared" si="113"/>
        <v>0</v>
      </c>
      <c r="C107" s="125">
        <f t="shared" si="114"/>
        <v>0</v>
      </c>
      <c r="D107" s="125">
        <f t="shared" si="114"/>
        <v>0</v>
      </c>
      <c r="E107" s="125">
        <f t="shared" si="115"/>
        <v>0</v>
      </c>
      <c r="F107" s="125">
        <v>0</v>
      </c>
      <c r="G107" s="125">
        <v>0</v>
      </c>
      <c r="H107" s="100">
        <v>0</v>
      </c>
      <c r="I107" s="100">
        <v>0</v>
      </c>
      <c r="J107" s="100">
        <v>0</v>
      </c>
      <c r="K107" s="100">
        <v>0</v>
      </c>
      <c r="L107" s="100">
        <v>0</v>
      </c>
      <c r="M107" s="100">
        <v>0</v>
      </c>
      <c r="N107" s="100">
        <v>0</v>
      </c>
      <c r="O107" s="125">
        <v>0</v>
      </c>
      <c r="P107" s="100">
        <v>0</v>
      </c>
      <c r="Q107" s="100">
        <v>0</v>
      </c>
      <c r="R107" s="100">
        <v>0</v>
      </c>
      <c r="S107" s="125">
        <v>0</v>
      </c>
      <c r="T107" s="100">
        <v>0</v>
      </c>
      <c r="U107" s="100">
        <v>0</v>
      </c>
      <c r="V107" s="100">
        <v>0</v>
      </c>
      <c r="W107" s="100">
        <v>0</v>
      </c>
      <c r="X107" s="100">
        <v>0</v>
      </c>
      <c r="Y107" s="100">
        <v>0</v>
      </c>
      <c r="Z107" s="100">
        <v>0</v>
      </c>
      <c r="AA107" s="100">
        <v>0</v>
      </c>
      <c r="AB107" s="100">
        <v>0</v>
      </c>
      <c r="AC107" s="100">
        <v>0</v>
      </c>
      <c r="AD107" s="100">
        <v>0</v>
      </c>
      <c r="AE107" s="100">
        <v>0</v>
      </c>
      <c r="AF107" s="359"/>
    </row>
    <row r="108" spans="1:32" ht="112.5" x14ac:dyDescent="0.25">
      <c r="A108" s="153" t="s">
        <v>49</v>
      </c>
      <c r="B108" s="95">
        <f>B109</f>
        <v>73.5</v>
      </c>
      <c r="C108" s="95">
        <f t="shared" ref="C108:AE108" si="117">C109</f>
        <v>73.5</v>
      </c>
      <c r="D108" s="95">
        <f>D109</f>
        <v>73.5</v>
      </c>
      <c r="E108" s="95">
        <f t="shared" si="117"/>
        <v>73.5</v>
      </c>
      <c r="F108" s="95">
        <f t="shared" si="117"/>
        <v>100</v>
      </c>
      <c r="G108" s="95">
        <f t="shared" si="117"/>
        <v>100</v>
      </c>
      <c r="H108" s="95">
        <f t="shared" si="117"/>
        <v>0</v>
      </c>
      <c r="I108" s="95">
        <f t="shared" si="117"/>
        <v>0</v>
      </c>
      <c r="J108" s="95">
        <f t="shared" si="117"/>
        <v>0</v>
      </c>
      <c r="K108" s="95">
        <f t="shared" si="117"/>
        <v>0</v>
      </c>
      <c r="L108" s="95">
        <f t="shared" si="117"/>
        <v>0</v>
      </c>
      <c r="M108" s="95">
        <f t="shared" si="117"/>
        <v>0</v>
      </c>
      <c r="N108" s="95">
        <f t="shared" si="117"/>
        <v>0</v>
      </c>
      <c r="O108" s="95">
        <f t="shared" si="117"/>
        <v>0</v>
      </c>
      <c r="P108" s="95">
        <f t="shared" si="117"/>
        <v>73.5</v>
      </c>
      <c r="Q108" s="95">
        <f t="shared" si="117"/>
        <v>73.5</v>
      </c>
      <c r="R108" s="95">
        <f t="shared" si="117"/>
        <v>0</v>
      </c>
      <c r="S108" s="95">
        <f t="shared" si="117"/>
        <v>0</v>
      </c>
      <c r="T108" s="95">
        <f t="shared" si="117"/>
        <v>0</v>
      </c>
      <c r="U108" s="95">
        <f t="shared" si="117"/>
        <v>0</v>
      </c>
      <c r="V108" s="95">
        <f t="shared" si="117"/>
        <v>0</v>
      </c>
      <c r="W108" s="95">
        <f t="shared" si="117"/>
        <v>0</v>
      </c>
      <c r="X108" s="95">
        <f t="shared" si="117"/>
        <v>0</v>
      </c>
      <c r="Y108" s="95">
        <f t="shared" si="117"/>
        <v>0</v>
      </c>
      <c r="Z108" s="95">
        <f t="shared" si="117"/>
        <v>0</v>
      </c>
      <c r="AA108" s="95">
        <f t="shared" si="117"/>
        <v>0</v>
      </c>
      <c r="AB108" s="95">
        <f t="shared" si="117"/>
        <v>0</v>
      </c>
      <c r="AC108" s="95">
        <f t="shared" si="117"/>
        <v>0</v>
      </c>
      <c r="AD108" s="95">
        <f t="shared" si="117"/>
        <v>0</v>
      </c>
      <c r="AE108" s="95">
        <f t="shared" si="117"/>
        <v>0</v>
      </c>
      <c r="AF108" s="357" t="s">
        <v>50</v>
      </c>
    </row>
    <row r="109" spans="1:32" ht="18.75" x14ac:dyDescent="0.3">
      <c r="A109" s="137" t="s">
        <v>27</v>
      </c>
      <c r="B109" s="100">
        <f>B110+B111+B112+B113</f>
        <v>73.5</v>
      </c>
      <c r="C109" s="100">
        <f>C110+C111+C112+C113</f>
        <v>73.5</v>
      </c>
      <c r="D109" s="100">
        <f>D110+D111+D112+D113</f>
        <v>73.5</v>
      </c>
      <c r="E109" s="100">
        <f>E110+E111+E112+E113</f>
        <v>73.5</v>
      </c>
      <c r="F109" s="100">
        <f>E109/B109*100</f>
        <v>100</v>
      </c>
      <c r="G109" s="100">
        <f>E109/C109*100</f>
        <v>100</v>
      </c>
      <c r="H109" s="100">
        <f t="shared" ref="H109:AE109" si="118">H110+H111+H112+H113</f>
        <v>0</v>
      </c>
      <c r="I109" s="100">
        <f t="shared" si="118"/>
        <v>0</v>
      </c>
      <c r="J109" s="100">
        <f t="shared" si="118"/>
        <v>0</v>
      </c>
      <c r="K109" s="100">
        <f t="shared" si="118"/>
        <v>0</v>
      </c>
      <c r="L109" s="100">
        <f t="shared" si="118"/>
        <v>0</v>
      </c>
      <c r="M109" s="100">
        <f t="shared" si="118"/>
        <v>0</v>
      </c>
      <c r="N109" s="100">
        <f t="shared" si="118"/>
        <v>0</v>
      </c>
      <c r="O109" s="100">
        <f t="shared" si="118"/>
        <v>0</v>
      </c>
      <c r="P109" s="100">
        <f t="shared" si="118"/>
        <v>73.5</v>
      </c>
      <c r="Q109" s="100">
        <f t="shared" si="118"/>
        <v>73.5</v>
      </c>
      <c r="R109" s="100">
        <f t="shared" si="118"/>
        <v>0</v>
      </c>
      <c r="S109" s="100">
        <f t="shared" si="118"/>
        <v>0</v>
      </c>
      <c r="T109" s="100">
        <f t="shared" si="118"/>
        <v>0</v>
      </c>
      <c r="U109" s="100">
        <f t="shared" si="118"/>
        <v>0</v>
      </c>
      <c r="V109" s="100">
        <f t="shared" si="118"/>
        <v>0</v>
      </c>
      <c r="W109" s="100">
        <f t="shared" si="118"/>
        <v>0</v>
      </c>
      <c r="X109" s="100">
        <f t="shared" si="118"/>
        <v>0</v>
      </c>
      <c r="Y109" s="100">
        <f t="shared" si="118"/>
        <v>0</v>
      </c>
      <c r="Z109" s="100">
        <f t="shared" si="118"/>
        <v>0</v>
      </c>
      <c r="AA109" s="100">
        <f t="shared" si="118"/>
        <v>0</v>
      </c>
      <c r="AB109" s="100">
        <f t="shared" si="118"/>
        <v>0</v>
      </c>
      <c r="AC109" s="100">
        <f t="shared" si="118"/>
        <v>0</v>
      </c>
      <c r="AD109" s="100">
        <f t="shared" si="118"/>
        <v>0</v>
      </c>
      <c r="AE109" s="100">
        <f t="shared" si="118"/>
        <v>0</v>
      </c>
      <c r="AF109" s="92"/>
    </row>
    <row r="110" spans="1:32" ht="18.75" x14ac:dyDescent="0.25">
      <c r="A110" s="103" t="s">
        <v>28</v>
      </c>
      <c r="B110" s="100">
        <f>H110+J110+N110+L110+P110+R110+T110+V110+X110+Z110+AB110+AD110</f>
        <v>0</v>
      </c>
      <c r="C110" s="125">
        <f>H110+J110+L110+N110+P110+R110+T110+V110+X110</f>
        <v>0</v>
      </c>
      <c r="D110" s="125">
        <f>I110+K110+M110+O110+Q110+S110+U110+W110+Y110</f>
        <v>0</v>
      </c>
      <c r="E110" s="125">
        <f>I110+K110+M110+Q110+O110+S110+U110+W110+Y110+AA110+AC110+AE110+AG110</f>
        <v>0</v>
      </c>
      <c r="F110" s="125">
        <v>0</v>
      </c>
      <c r="G110" s="125">
        <v>0</v>
      </c>
      <c r="H110" s="100">
        <v>0</v>
      </c>
      <c r="I110" s="100">
        <v>0</v>
      </c>
      <c r="J110" s="100">
        <v>0</v>
      </c>
      <c r="K110" s="100">
        <v>0</v>
      </c>
      <c r="L110" s="100">
        <v>0</v>
      </c>
      <c r="M110" s="100">
        <v>0</v>
      </c>
      <c r="N110" s="100">
        <v>0</v>
      </c>
      <c r="O110" s="100">
        <v>0</v>
      </c>
      <c r="P110" s="100">
        <v>0</v>
      </c>
      <c r="Q110" s="100">
        <v>0</v>
      </c>
      <c r="R110" s="100">
        <v>0</v>
      </c>
      <c r="S110" s="100">
        <v>0</v>
      </c>
      <c r="T110" s="100">
        <v>0</v>
      </c>
      <c r="U110" s="100">
        <v>0</v>
      </c>
      <c r="V110" s="100">
        <v>0</v>
      </c>
      <c r="W110" s="100">
        <v>0</v>
      </c>
      <c r="X110" s="100">
        <v>0</v>
      </c>
      <c r="Y110" s="100">
        <v>0</v>
      </c>
      <c r="Z110" s="100">
        <v>0</v>
      </c>
      <c r="AA110" s="100">
        <v>0</v>
      </c>
      <c r="AB110" s="100">
        <v>0</v>
      </c>
      <c r="AC110" s="100">
        <v>0</v>
      </c>
      <c r="AD110" s="100">
        <v>0</v>
      </c>
      <c r="AE110" s="100">
        <v>0</v>
      </c>
      <c r="AF110" s="92"/>
    </row>
    <row r="111" spans="1:32" ht="18.75" x14ac:dyDescent="0.25">
      <c r="A111" s="103" t="s">
        <v>29</v>
      </c>
      <c r="B111" s="100">
        <f t="shared" ref="B111:B113" si="119">H111+J111+N111+L111+P111+R111+T111+V111+X111+Z111+AB111+AD111</f>
        <v>73.5</v>
      </c>
      <c r="C111" s="125">
        <f t="shared" ref="C111:D113" si="120">H111+J111+L111+N111+P111+R111+T111+V111+X111</f>
        <v>73.5</v>
      </c>
      <c r="D111" s="125">
        <f t="shared" si="120"/>
        <v>73.5</v>
      </c>
      <c r="E111" s="125">
        <f t="shared" ref="E111:E113" si="121">I111+K111+M111+Q111+O111+S111+U111+W111+Y111+AA111+AC111+AE111+AG111</f>
        <v>73.5</v>
      </c>
      <c r="F111" s="125">
        <f t="shared" ref="F111:G111" si="122">D111/B111*100</f>
        <v>100</v>
      </c>
      <c r="G111" s="125">
        <f t="shared" si="122"/>
        <v>100</v>
      </c>
      <c r="H111" s="100">
        <v>0</v>
      </c>
      <c r="I111" s="100">
        <v>0</v>
      </c>
      <c r="J111" s="100">
        <v>0</v>
      </c>
      <c r="K111" s="100">
        <v>0</v>
      </c>
      <c r="L111" s="100">
        <v>0</v>
      </c>
      <c r="M111" s="100">
        <v>0</v>
      </c>
      <c r="N111" s="100">
        <v>0</v>
      </c>
      <c r="O111" s="100">
        <v>0</v>
      </c>
      <c r="P111" s="100">
        <v>73.5</v>
      </c>
      <c r="Q111" s="100">
        <v>73.5</v>
      </c>
      <c r="R111" s="100">
        <v>0</v>
      </c>
      <c r="S111" s="100">
        <v>0</v>
      </c>
      <c r="T111" s="100">
        <v>0</v>
      </c>
      <c r="U111" s="100">
        <v>0</v>
      </c>
      <c r="V111" s="100">
        <v>0</v>
      </c>
      <c r="W111" s="100">
        <v>0</v>
      </c>
      <c r="X111" s="100">
        <v>0</v>
      </c>
      <c r="Y111" s="100">
        <v>0</v>
      </c>
      <c r="Z111" s="100">
        <v>0</v>
      </c>
      <c r="AA111" s="100">
        <v>0</v>
      </c>
      <c r="AB111" s="100">
        <v>0</v>
      </c>
      <c r="AC111" s="100">
        <v>0</v>
      </c>
      <c r="AD111" s="100">
        <v>0</v>
      </c>
      <c r="AE111" s="100">
        <v>0</v>
      </c>
      <c r="AF111" s="92"/>
    </row>
    <row r="112" spans="1:32" ht="18.75" x14ac:dyDescent="0.25">
      <c r="A112" s="103" t="s">
        <v>30</v>
      </c>
      <c r="B112" s="100">
        <f t="shared" si="119"/>
        <v>0</v>
      </c>
      <c r="C112" s="125">
        <f t="shared" si="120"/>
        <v>0</v>
      </c>
      <c r="D112" s="125">
        <f t="shared" si="120"/>
        <v>0</v>
      </c>
      <c r="E112" s="125">
        <f t="shared" si="121"/>
        <v>0</v>
      </c>
      <c r="F112" s="125">
        <v>0</v>
      </c>
      <c r="G112" s="125">
        <v>0</v>
      </c>
      <c r="H112" s="100">
        <v>0</v>
      </c>
      <c r="I112" s="100">
        <v>0</v>
      </c>
      <c r="J112" s="100">
        <v>0</v>
      </c>
      <c r="K112" s="100">
        <v>0</v>
      </c>
      <c r="L112" s="100">
        <v>0</v>
      </c>
      <c r="M112" s="100">
        <v>0</v>
      </c>
      <c r="N112" s="100">
        <v>0</v>
      </c>
      <c r="O112" s="100">
        <v>0</v>
      </c>
      <c r="P112" s="100">
        <v>0</v>
      </c>
      <c r="Q112" s="100">
        <v>0</v>
      </c>
      <c r="R112" s="100">
        <v>0</v>
      </c>
      <c r="S112" s="100">
        <v>0</v>
      </c>
      <c r="T112" s="100">
        <v>0</v>
      </c>
      <c r="U112" s="100">
        <v>0</v>
      </c>
      <c r="V112" s="100">
        <v>0</v>
      </c>
      <c r="W112" s="100">
        <v>0</v>
      </c>
      <c r="X112" s="100">
        <v>0</v>
      </c>
      <c r="Y112" s="100">
        <v>0</v>
      </c>
      <c r="Z112" s="100">
        <v>0</v>
      </c>
      <c r="AA112" s="100">
        <v>0</v>
      </c>
      <c r="AB112" s="100">
        <v>0</v>
      </c>
      <c r="AC112" s="100">
        <v>0</v>
      </c>
      <c r="AD112" s="100">
        <v>0</v>
      </c>
      <c r="AE112" s="100">
        <v>0</v>
      </c>
      <c r="AF112" s="92"/>
    </row>
    <row r="113" spans="1:32" ht="18.75" x14ac:dyDescent="0.25">
      <c r="A113" s="103" t="s">
        <v>31</v>
      </c>
      <c r="B113" s="100">
        <f t="shared" si="119"/>
        <v>0</v>
      </c>
      <c r="C113" s="125">
        <f t="shared" si="120"/>
        <v>0</v>
      </c>
      <c r="D113" s="125">
        <f t="shared" si="120"/>
        <v>0</v>
      </c>
      <c r="E113" s="125">
        <f t="shared" si="121"/>
        <v>0</v>
      </c>
      <c r="F113" s="125">
        <v>0</v>
      </c>
      <c r="G113" s="125">
        <v>0</v>
      </c>
      <c r="H113" s="100">
        <v>0</v>
      </c>
      <c r="I113" s="100">
        <v>0</v>
      </c>
      <c r="J113" s="100">
        <v>0</v>
      </c>
      <c r="K113" s="100">
        <v>0</v>
      </c>
      <c r="L113" s="100">
        <v>0</v>
      </c>
      <c r="M113" s="100">
        <v>0</v>
      </c>
      <c r="N113" s="100">
        <v>0</v>
      </c>
      <c r="O113" s="100">
        <v>0</v>
      </c>
      <c r="P113" s="100">
        <v>0</v>
      </c>
      <c r="Q113" s="100">
        <v>0</v>
      </c>
      <c r="R113" s="100">
        <v>0</v>
      </c>
      <c r="S113" s="100">
        <v>0</v>
      </c>
      <c r="T113" s="100">
        <v>0</v>
      </c>
      <c r="U113" s="100">
        <v>0</v>
      </c>
      <c r="V113" s="100">
        <v>0</v>
      </c>
      <c r="W113" s="100">
        <v>0</v>
      </c>
      <c r="X113" s="100">
        <v>0</v>
      </c>
      <c r="Y113" s="100">
        <v>0</v>
      </c>
      <c r="Z113" s="100">
        <v>0</v>
      </c>
      <c r="AA113" s="100">
        <v>0</v>
      </c>
      <c r="AB113" s="100">
        <v>0</v>
      </c>
      <c r="AC113" s="100">
        <v>0</v>
      </c>
      <c r="AD113" s="100">
        <v>0</v>
      </c>
      <c r="AE113" s="100">
        <v>0</v>
      </c>
      <c r="AF113" s="92"/>
    </row>
    <row r="114" spans="1:32" ht="159" customHeight="1" x14ac:dyDescent="0.25">
      <c r="A114" s="94" t="s">
        <v>51</v>
      </c>
      <c r="B114" s="95">
        <f>B115</f>
        <v>211.7</v>
      </c>
      <c r="C114" s="95">
        <f t="shared" ref="C114:AE114" si="123">C115</f>
        <v>211.7</v>
      </c>
      <c r="D114" s="95">
        <f>D115</f>
        <v>211.65</v>
      </c>
      <c r="E114" s="95">
        <f t="shared" si="123"/>
        <v>211.65</v>
      </c>
      <c r="F114" s="95">
        <f t="shared" si="123"/>
        <v>99.97638167217761</v>
      </c>
      <c r="G114" s="95">
        <f t="shared" si="123"/>
        <v>99.97638167217761</v>
      </c>
      <c r="H114" s="95">
        <f t="shared" si="123"/>
        <v>0</v>
      </c>
      <c r="I114" s="95">
        <f t="shared" si="123"/>
        <v>0</v>
      </c>
      <c r="J114" s="95">
        <f t="shared" si="123"/>
        <v>0</v>
      </c>
      <c r="K114" s="95">
        <f t="shared" si="123"/>
        <v>0</v>
      </c>
      <c r="L114" s="95">
        <f t="shared" si="123"/>
        <v>0</v>
      </c>
      <c r="M114" s="95">
        <f t="shared" si="123"/>
        <v>0</v>
      </c>
      <c r="N114" s="95">
        <f t="shared" si="123"/>
        <v>57.1</v>
      </c>
      <c r="O114" s="95">
        <f t="shared" si="123"/>
        <v>57.1</v>
      </c>
      <c r="P114" s="95">
        <f t="shared" si="123"/>
        <v>0</v>
      </c>
      <c r="Q114" s="95">
        <f t="shared" si="123"/>
        <v>0</v>
      </c>
      <c r="R114" s="95">
        <f t="shared" si="123"/>
        <v>0</v>
      </c>
      <c r="S114" s="95">
        <f t="shared" si="123"/>
        <v>0</v>
      </c>
      <c r="T114" s="95">
        <f t="shared" si="123"/>
        <v>154.6</v>
      </c>
      <c r="U114" s="95">
        <f t="shared" si="123"/>
        <v>154.55000000000001</v>
      </c>
      <c r="V114" s="95">
        <f t="shared" si="123"/>
        <v>0</v>
      </c>
      <c r="W114" s="95">
        <f t="shared" si="123"/>
        <v>0</v>
      </c>
      <c r="X114" s="95">
        <f t="shared" si="123"/>
        <v>0</v>
      </c>
      <c r="Y114" s="95">
        <f t="shared" si="123"/>
        <v>0</v>
      </c>
      <c r="Z114" s="95">
        <f t="shared" si="123"/>
        <v>0</v>
      </c>
      <c r="AA114" s="95">
        <f t="shared" si="123"/>
        <v>0</v>
      </c>
      <c r="AB114" s="95">
        <f t="shared" si="123"/>
        <v>0</v>
      </c>
      <c r="AC114" s="95">
        <f t="shared" si="123"/>
        <v>0</v>
      </c>
      <c r="AD114" s="95">
        <f t="shared" si="123"/>
        <v>0</v>
      </c>
      <c r="AE114" s="95">
        <f t="shared" si="123"/>
        <v>0</v>
      </c>
      <c r="AF114" s="357" t="s">
        <v>651</v>
      </c>
    </row>
    <row r="115" spans="1:32" ht="18.75" x14ac:dyDescent="0.3">
      <c r="A115" s="137" t="s">
        <v>27</v>
      </c>
      <c r="B115" s="100">
        <f>B116+B117+B118+B119</f>
        <v>211.7</v>
      </c>
      <c r="C115" s="100">
        <f>C116+C117+C118+C119</f>
        <v>211.7</v>
      </c>
      <c r="D115" s="100">
        <f>D116+D117+D118+D119</f>
        <v>211.65</v>
      </c>
      <c r="E115" s="100">
        <f>E116+E117+E118+E119</f>
        <v>211.65</v>
      </c>
      <c r="F115" s="100">
        <f>E115/B115*100</f>
        <v>99.97638167217761</v>
      </c>
      <c r="G115" s="100">
        <f>E115/C115*100</f>
        <v>99.97638167217761</v>
      </c>
      <c r="H115" s="100">
        <f t="shared" ref="H115:AE115" si="124">H116+H117+H118+H119</f>
        <v>0</v>
      </c>
      <c r="I115" s="100">
        <f t="shared" si="124"/>
        <v>0</v>
      </c>
      <c r="J115" s="100">
        <f t="shared" si="124"/>
        <v>0</v>
      </c>
      <c r="K115" s="100">
        <f t="shared" si="124"/>
        <v>0</v>
      </c>
      <c r="L115" s="100">
        <f t="shared" si="124"/>
        <v>0</v>
      </c>
      <c r="M115" s="100">
        <f t="shared" si="124"/>
        <v>0</v>
      </c>
      <c r="N115" s="100">
        <f t="shared" si="124"/>
        <v>57.1</v>
      </c>
      <c r="O115" s="100">
        <f t="shared" si="124"/>
        <v>57.1</v>
      </c>
      <c r="P115" s="100">
        <f t="shared" si="124"/>
        <v>0</v>
      </c>
      <c r="Q115" s="100">
        <f t="shared" si="124"/>
        <v>0</v>
      </c>
      <c r="R115" s="100">
        <f t="shared" si="124"/>
        <v>0</v>
      </c>
      <c r="S115" s="100">
        <f t="shared" si="124"/>
        <v>0</v>
      </c>
      <c r="T115" s="100">
        <f t="shared" si="124"/>
        <v>154.6</v>
      </c>
      <c r="U115" s="100">
        <f t="shared" si="124"/>
        <v>154.55000000000001</v>
      </c>
      <c r="V115" s="100">
        <f t="shared" si="124"/>
        <v>0</v>
      </c>
      <c r="W115" s="100">
        <f t="shared" si="124"/>
        <v>0</v>
      </c>
      <c r="X115" s="100">
        <f t="shared" si="124"/>
        <v>0</v>
      </c>
      <c r="Y115" s="100">
        <f t="shared" si="124"/>
        <v>0</v>
      </c>
      <c r="Z115" s="100">
        <f t="shared" si="124"/>
        <v>0</v>
      </c>
      <c r="AA115" s="100">
        <f t="shared" si="124"/>
        <v>0</v>
      </c>
      <c r="AB115" s="100">
        <f t="shared" si="124"/>
        <v>0</v>
      </c>
      <c r="AC115" s="100">
        <f t="shared" si="124"/>
        <v>0</v>
      </c>
      <c r="AD115" s="100">
        <f t="shared" si="124"/>
        <v>0</v>
      </c>
      <c r="AE115" s="100">
        <f t="shared" si="124"/>
        <v>0</v>
      </c>
      <c r="AF115" s="361"/>
    </row>
    <row r="116" spans="1:32" ht="18.75" x14ac:dyDescent="0.25">
      <c r="A116" s="103" t="s">
        <v>28</v>
      </c>
      <c r="B116" s="100">
        <f>H116+J116+N116+L116+P116+R116+T116+V116+X116+Z116+AB116+AD116</f>
        <v>0</v>
      </c>
      <c r="C116" s="125">
        <f>H116+J116+L116+N116+P116+R116+T116+V116+X116</f>
        <v>0</v>
      </c>
      <c r="D116" s="125">
        <f>I116+K116+M116+O116+Q116+S116+U116+W116+Y116</f>
        <v>0</v>
      </c>
      <c r="E116" s="125">
        <f>I116+K116+M116+Q116+O116+S116+U116+W116+Y116+AA116+AC116+AE116+AG116</f>
        <v>0</v>
      </c>
      <c r="F116" s="125">
        <v>0</v>
      </c>
      <c r="G116" s="125">
        <v>0</v>
      </c>
      <c r="H116" s="100">
        <v>0</v>
      </c>
      <c r="I116" s="100">
        <v>0</v>
      </c>
      <c r="J116" s="100">
        <v>0</v>
      </c>
      <c r="K116" s="100">
        <v>0</v>
      </c>
      <c r="L116" s="100">
        <v>0</v>
      </c>
      <c r="M116" s="100">
        <v>0</v>
      </c>
      <c r="N116" s="100">
        <v>0</v>
      </c>
      <c r="O116" s="100">
        <v>0</v>
      </c>
      <c r="P116" s="100">
        <v>0</v>
      </c>
      <c r="Q116" s="100">
        <v>0</v>
      </c>
      <c r="R116" s="100">
        <v>0</v>
      </c>
      <c r="S116" s="100">
        <v>0</v>
      </c>
      <c r="T116" s="100">
        <v>0</v>
      </c>
      <c r="U116" s="125">
        <v>0</v>
      </c>
      <c r="V116" s="100">
        <v>0</v>
      </c>
      <c r="W116" s="100">
        <v>0</v>
      </c>
      <c r="X116" s="100">
        <v>0</v>
      </c>
      <c r="Y116" s="100">
        <v>0</v>
      </c>
      <c r="Z116" s="100">
        <v>0</v>
      </c>
      <c r="AA116" s="100">
        <v>0</v>
      </c>
      <c r="AB116" s="100">
        <v>0</v>
      </c>
      <c r="AC116" s="100">
        <v>0</v>
      </c>
      <c r="AD116" s="100">
        <v>0</v>
      </c>
      <c r="AE116" s="100">
        <v>0</v>
      </c>
      <c r="AF116" s="361"/>
    </row>
    <row r="117" spans="1:32" ht="18.75" x14ac:dyDescent="0.25">
      <c r="A117" s="103" t="s">
        <v>29</v>
      </c>
      <c r="B117" s="100">
        <f t="shared" ref="B117:B119" si="125">H117+J117+N117+L117+P117+R117+T117+V117+X117+Z117+AB117+AD117</f>
        <v>211.7</v>
      </c>
      <c r="C117" s="125">
        <f t="shared" ref="C117:D119" si="126">H117+J117+L117+N117+P117+R117+T117+V117+X117</f>
        <v>211.7</v>
      </c>
      <c r="D117" s="125">
        <v>211.65</v>
      </c>
      <c r="E117" s="125">
        <f t="shared" ref="E117:E119" si="127">I117+K117+M117+Q117+O117+S117+U117+W117+Y117+AA117+AC117+AE117+AG117</f>
        <v>211.65</v>
      </c>
      <c r="F117" s="125">
        <f t="shared" ref="F117:G117" si="128">D117/B117*100</f>
        <v>99.97638167217761</v>
      </c>
      <c r="G117" s="125">
        <f t="shared" si="128"/>
        <v>99.97638167217761</v>
      </c>
      <c r="H117" s="100">
        <v>0</v>
      </c>
      <c r="I117" s="100">
        <v>0</v>
      </c>
      <c r="J117" s="100">
        <v>0</v>
      </c>
      <c r="K117" s="100">
        <v>0</v>
      </c>
      <c r="L117" s="100">
        <v>0</v>
      </c>
      <c r="M117" s="100">
        <v>0</v>
      </c>
      <c r="N117" s="100">
        <v>57.1</v>
      </c>
      <c r="O117" s="100">
        <v>57.1</v>
      </c>
      <c r="P117" s="100">
        <v>0</v>
      </c>
      <c r="Q117" s="100">
        <v>0</v>
      </c>
      <c r="R117" s="100">
        <v>0</v>
      </c>
      <c r="S117" s="100">
        <v>0</v>
      </c>
      <c r="T117" s="100">
        <v>154.6</v>
      </c>
      <c r="U117" s="125">
        <v>154.55000000000001</v>
      </c>
      <c r="V117" s="100">
        <v>0</v>
      </c>
      <c r="W117" s="100">
        <v>0</v>
      </c>
      <c r="X117" s="100">
        <v>0</v>
      </c>
      <c r="Y117" s="100">
        <v>0</v>
      </c>
      <c r="Z117" s="100">
        <v>0</v>
      </c>
      <c r="AA117" s="100">
        <v>0</v>
      </c>
      <c r="AB117" s="100">
        <v>0</v>
      </c>
      <c r="AC117" s="100">
        <v>0</v>
      </c>
      <c r="AD117" s="100">
        <v>0</v>
      </c>
      <c r="AE117" s="100">
        <v>0</v>
      </c>
      <c r="AF117" s="361"/>
    </row>
    <row r="118" spans="1:32" ht="18.75" x14ac:dyDescent="0.25">
      <c r="A118" s="103" t="s">
        <v>30</v>
      </c>
      <c r="B118" s="100">
        <f t="shared" si="125"/>
        <v>0</v>
      </c>
      <c r="C118" s="125">
        <f t="shared" si="126"/>
        <v>0</v>
      </c>
      <c r="D118" s="125">
        <f t="shared" si="126"/>
        <v>0</v>
      </c>
      <c r="E118" s="125">
        <f t="shared" si="127"/>
        <v>0</v>
      </c>
      <c r="F118" s="125">
        <v>0</v>
      </c>
      <c r="G118" s="125">
        <v>0</v>
      </c>
      <c r="H118" s="100">
        <v>0</v>
      </c>
      <c r="I118" s="100">
        <v>0</v>
      </c>
      <c r="J118" s="100">
        <v>0</v>
      </c>
      <c r="K118" s="100">
        <v>0</v>
      </c>
      <c r="L118" s="100">
        <v>0</v>
      </c>
      <c r="M118" s="100">
        <v>0</v>
      </c>
      <c r="N118" s="100">
        <v>0</v>
      </c>
      <c r="O118" s="100">
        <v>0</v>
      </c>
      <c r="P118" s="100">
        <v>0</v>
      </c>
      <c r="Q118" s="100">
        <v>0</v>
      </c>
      <c r="R118" s="100">
        <v>0</v>
      </c>
      <c r="S118" s="100">
        <v>0</v>
      </c>
      <c r="T118" s="100">
        <v>0</v>
      </c>
      <c r="U118" s="125">
        <v>0</v>
      </c>
      <c r="V118" s="100">
        <v>0</v>
      </c>
      <c r="W118" s="100">
        <v>0</v>
      </c>
      <c r="X118" s="100">
        <v>0</v>
      </c>
      <c r="Y118" s="100">
        <v>0</v>
      </c>
      <c r="Z118" s="100">
        <v>0</v>
      </c>
      <c r="AA118" s="100">
        <v>0</v>
      </c>
      <c r="AB118" s="100">
        <v>0</v>
      </c>
      <c r="AC118" s="100">
        <v>0</v>
      </c>
      <c r="AD118" s="100">
        <v>0</v>
      </c>
      <c r="AE118" s="100">
        <v>0</v>
      </c>
      <c r="AF118" s="361"/>
    </row>
    <row r="119" spans="1:32" ht="18.75" x14ac:dyDescent="0.25">
      <c r="A119" s="103" t="s">
        <v>31</v>
      </c>
      <c r="B119" s="100">
        <f t="shared" si="125"/>
        <v>0</v>
      </c>
      <c r="C119" s="125">
        <f t="shared" si="126"/>
        <v>0</v>
      </c>
      <c r="D119" s="125">
        <f t="shared" si="126"/>
        <v>0</v>
      </c>
      <c r="E119" s="125">
        <f t="shared" si="127"/>
        <v>0</v>
      </c>
      <c r="F119" s="125">
        <v>0</v>
      </c>
      <c r="G119" s="125">
        <v>0</v>
      </c>
      <c r="H119" s="100">
        <v>0</v>
      </c>
      <c r="I119" s="100">
        <v>0</v>
      </c>
      <c r="J119" s="100">
        <v>0</v>
      </c>
      <c r="K119" s="100">
        <v>0</v>
      </c>
      <c r="L119" s="100">
        <v>0</v>
      </c>
      <c r="M119" s="100">
        <v>0</v>
      </c>
      <c r="N119" s="100">
        <v>0</v>
      </c>
      <c r="O119" s="100">
        <v>0</v>
      </c>
      <c r="P119" s="100">
        <v>0</v>
      </c>
      <c r="Q119" s="100">
        <v>0</v>
      </c>
      <c r="R119" s="100">
        <v>0</v>
      </c>
      <c r="S119" s="100">
        <v>0</v>
      </c>
      <c r="T119" s="100">
        <v>0</v>
      </c>
      <c r="U119" s="125">
        <v>0</v>
      </c>
      <c r="V119" s="100">
        <v>0</v>
      </c>
      <c r="W119" s="100">
        <v>0</v>
      </c>
      <c r="X119" s="100">
        <v>0</v>
      </c>
      <c r="Y119" s="100">
        <v>0</v>
      </c>
      <c r="Z119" s="100">
        <v>0</v>
      </c>
      <c r="AA119" s="100">
        <v>0</v>
      </c>
      <c r="AB119" s="100">
        <v>0</v>
      </c>
      <c r="AC119" s="100">
        <v>0</v>
      </c>
      <c r="AD119" s="100">
        <v>0</v>
      </c>
      <c r="AE119" s="100">
        <v>0</v>
      </c>
      <c r="AF119" s="362"/>
    </row>
    <row r="120" spans="1:32" ht="56.25" x14ac:dyDescent="0.25">
      <c r="A120" s="142" t="s">
        <v>52</v>
      </c>
      <c r="B120" s="89">
        <f>B121+B146</f>
        <v>3457</v>
      </c>
      <c r="C120" s="89">
        <f>C121+C146</f>
        <v>3457</v>
      </c>
      <c r="D120" s="89">
        <f>D121+D146</f>
        <v>3383.1800000000003</v>
      </c>
      <c r="E120" s="89">
        <f t="shared" ref="E120:AE120" si="129">E121+E146</f>
        <v>3383.3986500000001</v>
      </c>
      <c r="F120" s="89">
        <f>E120/B120*100</f>
        <v>97.870947353196414</v>
      </c>
      <c r="G120" s="89">
        <f>E120/C120*100</f>
        <v>97.870947353196414</v>
      </c>
      <c r="H120" s="89">
        <f t="shared" si="129"/>
        <v>486.45</v>
      </c>
      <c r="I120" s="89">
        <f t="shared" si="129"/>
        <v>435.74813999999998</v>
      </c>
      <c r="J120" s="89">
        <f t="shared" si="129"/>
        <v>321.64</v>
      </c>
      <c r="K120" s="89">
        <f t="shared" si="129"/>
        <v>341.35877999999997</v>
      </c>
      <c r="L120" s="89">
        <f t="shared" si="129"/>
        <v>473.4</v>
      </c>
      <c r="M120" s="89">
        <f>M121+M146</f>
        <v>473.96485000000001</v>
      </c>
      <c r="N120" s="91">
        <f t="shared" si="129"/>
        <v>402.84</v>
      </c>
      <c r="O120" s="91">
        <f t="shared" si="129"/>
        <v>306.68124999999998</v>
      </c>
      <c r="P120" s="89">
        <f t="shared" si="129"/>
        <v>219.67</v>
      </c>
      <c r="Q120" s="89">
        <f>Q121+Q146</f>
        <v>126.22620999999999</v>
      </c>
      <c r="R120" s="89">
        <f>R121+R146</f>
        <v>219.2</v>
      </c>
      <c r="S120" s="89">
        <f>S121+S146</f>
        <v>315.85336999999998</v>
      </c>
      <c r="T120" s="89">
        <f t="shared" si="129"/>
        <v>512.33000000000004</v>
      </c>
      <c r="U120" s="89">
        <f t="shared" si="129"/>
        <v>574.53706999999997</v>
      </c>
      <c r="V120" s="89">
        <f t="shared" si="129"/>
        <v>80.789999999999992</v>
      </c>
      <c r="W120" s="89">
        <f t="shared" si="129"/>
        <v>73.595820000000003</v>
      </c>
      <c r="X120" s="89">
        <f t="shared" si="129"/>
        <v>51.39</v>
      </c>
      <c r="Y120" s="89">
        <f t="shared" si="129"/>
        <v>35.199069999999999</v>
      </c>
      <c r="Z120" s="89">
        <f t="shared" si="129"/>
        <v>415.67999999999995</v>
      </c>
      <c r="AA120" s="89">
        <f t="shared" si="129"/>
        <v>210.00805</v>
      </c>
      <c r="AB120" s="89">
        <f t="shared" si="129"/>
        <v>261.72000000000003</v>
      </c>
      <c r="AC120" s="89">
        <f t="shared" si="129"/>
        <v>118.43513000000002</v>
      </c>
      <c r="AD120" s="89">
        <f>AD121+AD146</f>
        <v>11.89</v>
      </c>
      <c r="AE120" s="89">
        <f t="shared" si="129"/>
        <v>371.79091</v>
      </c>
      <c r="AF120" s="92"/>
    </row>
    <row r="121" spans="1:32" ht="66" customHeight="1" x14ac:dyDescent="0.25">
      <c r="A121" s="142" t="s">
        <v>53</v>
      </c>
      <c r="B121" s="89">
        <f>B122+B128+B134+B140</f>
        <v>3018</v>
      </c>
      <c r="C121" s="89">
        <f>C122+C128+C134+C140</f>
        <v>3018</v>
      </c>
      <c r="D121" s="89">
        <f>D122+D128+D134+D140</f>
        <v>2944.2300000000005</v>
      </c>
      <c r="E121" s="89">
        <f t="shared" ref="E121:AE121" si="130">E122+E128+E134+E140</f>
        <v>2944.4486499999998</v>
      </c>
      <c r="F121" s="89">
        <f>E121/B121*100</f>
        <v>97.562910868124575</v>
      </c>
      <c r="G121" s="160">
        <f>E121/C121*100</f>
        <v>97.562910868124575</v>
      </c>
      <c r="H121" s="89">
        <f t="shared" si="130"/>
        <v>486.45</v>
      </c>
      <c r="I121" s="89">
        <f t="shared" si="130"/>
        <v>435.74813999999998</v>
      </c>
      <c r="J121" s="89">
        <f t="shared" si="130"/>
        <v>305.74</v>
      </c>
      <c r="K121" s="89">
        <f t="shared" si="130"/>
        <v>325.45877999999999</v>
      </c>
      <c r="L121" s="89">
        <f t="shared" si="130"/>
        <v>323.39999999999998</v>
      </c>
      <c r="M121" s="89">
        <f>M122+M128+M134+M140</f>
        <v>323.96485000000001</v>
      </c>
      <c r="N121" s="91">
        <f>N122+N128+N134+N140</f>
        <v>402.84</v>
      </c>
      <c r="O121" s="91">
        <f t="shared" si="130"/>
        <v>306.68124999999998</v>
      </c>
      <c r="P121" s="89">
        <f t="shared" si="130"/>
        <v>91.07</v>
      </c>
      <c r="Q121" s="89">
        <f>Q122+Q128+Q134+Q140</f>
        <v>79.226209999999995</v>
      </c>
      <c r="R121" s="89">
        <f t="shared" si="130"/>
        <v>204.2</v>
      </c>
      <c r="S121" s="89">
        <f>S122+S128+S134+S140</f>
        <v>219.25336999999999</v>
      </c>
      <c r="T121" s="89">
        <f>T122+T128+T134+T140</f>
        <v>490.43</v>
      </c>
      <c r="U121" s="89">
        <f t="shared" si="130"/>
        <v>552.63706999999999</v>
      </c>
      <c r="V121" s="89">
        <f t="shared" si="130"/>
        <v>53.79</v>
      </c>
      <c r="W121" s="89">
        <f t="shared" si="130"/>
        <v>46.595819999999996</v>
      </c>
      <c r="X121" s="89">
        <f t="shared" si="130"/>
        <v>44.69</v>
      </c>
      <c r="Y121" s="89">
        <f t="shared" si="130"/>
        <v>28.49907</v>
      </c>
      <c r="Z121" s="89">
        <f t="shared" si="130"/>
        <v>341.78</v>
      </c>
      <c r="AA121" s="89">
        <f t="shared" si="130"/>
        <v>136.15805</v>
      </c>
      <c r="AB121" s="89">
        <f t="shared" si="130"/>
        <v>261.72000000000003</v>
      </c>
      <c r="AC121" s="89">
        <f t="shared" si="130"/>
        <v>118.43513000000002</v>
      </c>
      <c r="AD121" s="89">
        <f t="shared" si="130"/>
        <v>11.89</v>
      </c>
      <c r="AE121" s="89">
        <f t="shared" si="130"/>
        <v>371.79091</v>
      </c>
      <c r="AF121" s="92"/>
    </row>
    <row r="122" spans="1:32" ht="70.5" customHeight="1" x14ac:dyDescent="0.25">
      <c r="A122" s="98" t="s">
        <v>54</v>
      </c>
      <c r="B122" s="95">
        <f>B123</f>
        <v>2607.6</v>
      </c>
      <c r="C122" s="95">
        <f t="shared" ref="C122:AE122" si="131">C123</f>
        <v>2607.6</v>
      </c>
      <c r="D122" s="95">
        <f>D123</f>
        <v>2555.86</v>
      </c>
      <c r="E122" s="95">
        <f t="shared" si="131"/>
        <v>2556.0835199999997</v>
      </c>
      <c r="F122" s="95">
        <f t="shared" si="131"/>
        <v>98.024371836171184</v>
      </c>
      <c r="G122" s="95">
        <f t="shared" si="131"/>
        <v>98.024371836171184</v>
      </c>
      <c r="H122" s="95">
        <f t="shared" si="131"/>
        <v>486.45</v>
      </c>
      <c r="I122" s="95">
        <f t="shared" si="131"/>
        <v>435.74813999999998</v>
      </c>
      <c r="J122" s="95">
        <f t="shared" si="131"/>
        <v>196.94</v>
      </c>
      <c r="K122" s="95">
        <f t="shared" si="131"/>
        <v>216.65878000000001</v>
      </c>
      <c r="L122" s="95">
        <f t="shared" si="131"/>
        <v>320.89</v>
      </c>
      <c r="M122" s="95">
        <f t="shared" si="131"/>
        <v>323.96485000000001</v>
      </c>
      <c r="N122" s="95">
        <f t="shared" si="131"/>
        <v>333.93</v>
      </c>
      <c r="O122" s="95">
        <f t="shared" si="131"/>
        <v>301.66125</v>
      </c>
      <c r="P122" s="95">
        <f t="shared" si="131"/>
        <v>71.22</v>
      </c>
      <c r="Q122" s="95">
        <f t="shared" si="131"/>
        <v>79.226209999999995</v>
      </c>
      <c r="R122" s="95">
        <f t="shared" si="131"/>
        <v>204.2</v>
      </c>
      <c r="S122" s="95">
        <f t="shared" si="131"/>
        <v>195.50336999999999</v>
      </c>
      <c r="T122" s="95">
        <f t="shared" si="131"/>
        <v>490.43</v>
      </c>
      <c r="U122" s="95">
        <f t="shared" si="131"/>
        <v>550.56921999999997</v>
      </c>
      <c r="V122" s="95">
        <f t="shared" si="131"/>
        <v>51.28</v>
      </c>
      <c r="W122" s="95">
        <f t="shared" si="131"/>
        <v>44.085819999999998</v>
      </c>
      <c r="X122" s="95">
        <f t="shared" si="131"/>
        <v>25.44</v>
      </c>
      <c r="Y122" s="95">
        <f t="shared" si="131"/>
        <v>28.49907</v>
      </c>
      <c r="Z122" s="95">
        <f t="shared" si="131"/>
        <v>339.21</v>
      </c>
      <c r="AA122" s="95">
        <f t="shared" si="131"/>
        <v>133.58805000000001</v>
      </c>
      <c r="AB122" s="95">
        <f t="shared" si="131"/>
        <v>75.72</v>
      </c>
      <c r="AC122" s="95">
        <f t="shared" si="131"/>
        <v>85.787850000000006</v>
      </c>
      <c r="AD122" s="95">
        <f t="shared" si="131"/>
        <v>11.89</v>
      </c>
      <c r="AE122" s="95">
        <f t="shared" si="131"/>
        <v>160.79091</v>
      </c>
      <c r="AF122" s="98"/>
    </row>
    <row r="123" spans="1:32" ht="18.75" x14ac:dyDescent="0.3">
      <c r="A123" s="137" t="s">
        <v>27</v>
      </c>
      <c r="B123" s="100">
        <f>B124+B125+B126+B127</f>
        <v>2607.6</v>
      </c>
      <c r="C123" s="100">
        <f>C124+C125+C126+C127</f>
        <v>2607.6</v>
      </c>
      <c r="D123" s="100">
        <f>D124+D125+D126+D127</f>
        <v>2555.86</v>
      </c>
      <c r="E123" s="100">
        <f>E124+E125+E126+E127</f>
        <v>2556.0835199999997</v>
      </c>
      <c r="F123" s="100">
        <f>E123/B123*100</f>
        <v>98.024371836171184</v>
      </c>
      <c r="G123" s="100">
        <f>E123/C123*100</f>
        <v>98.024371836171184</v>
      </c>
      <c r="H123" s="100">
        <f t="shared" ref="H123:AE123" si="132">H124+H125+H126+H127</f>
        <v>486.45</v>
      </c>
      <c r="I123" s="100">
        <f t="shared" si="132"/>
        <v>435.74813999999998</v>
      </c>
      <c r="J123" s="100">
        <f t="shared" si="132"/>
        <v>196.94</v>
      </c>
      <c r="K123" s="100">
        <f t="shared" si="132"/>
        <v>216.65878000000001</v>
      </c>
      <c r="L123" s="100">
        <f t="shared" si="132"/>
        <v>320.89</v>
      </c>
      <c r="M123" s="100">
        <f t="shared" si="132"/>
        <v>323.96485000000001</v>
      </c>
      <c r="N123" s="100">
        <f t="shared" si="132"/>
        <v>333.93</v>
      </c>
      <c r="O123" s="100">
        <f t="shared" si="132"/>
        <v>301.66125</v>
      </c>
      <c r="P123" s="100">
        <f t="shared" si="132"/>
        <v>71.22</v>
      </c>
      <c r="Q123" s="100">
        <f t="shared" si="132"/>
        <v>79.226209999999995</v>
      </c>
      <c r="R123" s="100">
        <f t="shared" si="132"/>
        <v>204.2</v>
      </c>
      <c r="S123" s="100">
        <f t="shared" si="132"/>
        <v>195.50336999999999</v>
      </c>
      <c r="T123" s="100">
        <f t="shared" si="132"/>
        <v>490.43</v>
      </c>
      <c r="U123" s="100">
        <f t="shared" si="132"/>
        <v>550.56921999999997</v>
      </c>
      <c r="V123" s="100">
        <f t="shared" si="132"/>
        <v>51.28</v>
      </c>
      <c r="W123" s="100">
        <f t="shared" si="132"/>
        <v>44.085819999999998</v>
      </c>
      <c r="X123" s="100">
        <f t="shared" si="132"/>
        <v>25.44</v>
      </c>
      <c r="Y123" s="100">
        <f t="shared" si="132"/>
        <v>28.49907</v>
      </c>
      <c r="Z123" s="100">
        <f t="shared" si="132"/>
        <v>339.21</v>
      </c>
      <c r="AA123" s="100">
        <f t="shared" si="132"/>
        <v>133.58805000000001</v>
      </c>
      <c r="AB123" s="100">
        <f t="shared" si="132"/>
        <v>75.72</v>
      </c>
      <c r="AC123" s="100">
        <f t="shared" si="132"/>
        <v>85.787850000000006</v>
      </c>
      <c r="AD123" s="100">
        <f t="shared" si="132"/>
        <v>11.89</v>
      </c>
      <c r="AE123" s="100">
        <f t="shared" si="132"/>
        <v>160.79091</v>
      </c>
      <c r="AF123" s="92"/>
    </row>
    <row r="124" spans="1:32" ht="18.75" x14ac:dyDescent="0.25">
      <c r="A124" s="103" t="s">
        <v>28</v>
      </c>
      <c r="B124" s="100">
        <f>H124+J124+N124+L124+P124+R124+T124+V124+X124+Z124+AB124+AD124</f>
        <v>0</v>
      </c>
      <c r="C124" s="125">
        <f>H124+J124+L124+N124+P124+R124+T124+V124+X124</f>
        <v>0</v>
      </c>
      <c r="D124" s="125">
        <f>I124+K124+M124+O124+Q124+S124+U124+W124+Y124</f>
        <v>0</v>
      </c>
      <c r="E124" s="125">
        <f>I124+K124+M124+Q124+O124+S124+U124+W124+Y124+AA124+AC124+AE124+AG124</f>
        <v>0</v>
      </c>
      <c r="F124" s="125">
        <v>0</v>
      </c>
      <c r="G124" s="125">
        <v>0</v>
      </c>
      <c r="H124" s="100">
        <v>0</v>
      </c>
      <c r="I124" s="125">
        <v>0</v>
      </c>
      <c r="J124" s="100">
        <v>0</v>
      </c>
      <c r="K124" s="125">
        <v>0</v>
      </c>
      <c r="L124" s="100">
        <v>0</v>
      </c>
      <c r="M124" s="125">
        <v>0</v>
      </c>
      <c r="N124" s="100">
        <v>0</v>
      </c>
      <c r="O124" s="125">
        <v>0</v>
      </c>
      <c r="P124" s="100">
        <v>0</v>
      </c>
      <c r="Q124" s="125">
        <v>0</v>
      </c>
      <c r="R124" s="100">
        <v>0</v>
      </c>
      <c r="S124" s="125">
        <v>0</v>
      </c>
      <c r="T124" s="100">
        <v>0</v>
      </c>
      <c r="U124" s="125">
        <v>0</v>
      </c>
      <c r="V124" s="100">
        <v>0</v>
      </c>
      <c r="W124" s="125">
        <v>0</v>
      </c>
      <c r="X124" s="100">
        <v>0</v>
      </c>
      <c r="Y124" s="125">
        <v>0</v>
      </c>
      <c r="Z124" s="100">
        <v>0</v>
      </c>
      <c r="AA124" s="125">
        <v>0</v>
      </c>
      <c r="AB124" s="100">
        <v>0</v>
      </c>
      <c r="AC124" s="125">
        <v>0</v>
      </c>
      <c r="AD124" s="100">
        <v>0</v>
      </c>
      <c r="AE124" s="125">
        <v>0</v>
      </c>
      <c r="AF124" s="92"/>
    </row>
    <row r="125" spans="1:32" ht="18.75" x14ac:dyDescent="0.25">
      <c r="A125" s="103" t="s">
        <v>29</v>
      </c>
      <c r="B125" s="100">
        <f t="shared" ref="B125:B127" si="133">H125+J125+N125+L125+P125+R125+T125+V125+X125+Z125+AB125+AD125</f>
        <v>2607.6</v>
      </c>
      <c r="C125" s="125">
        <f>H125+J125+L125+N125+P125+R125+T125+V125+X125+Z125+AB125+AD125</f>
        <v>2607.6</v>
      </c>
      <c r="D125" s="125">
        <v>2555.86</v>
      </c>
      <c r="E125" s="125">
        <f t="shared" ref="E125:E127" si="134">I125+K125+M125+Q125+O125+S125+U125+W125+Y125+AA125+AC125+AE125+AG125</f>
        <v>2556.0835199999997</v>
      </c>
      <c r="F125" s="125">
        <f t="shared" ref="F125:G125" si="135">D125/B125*100</f>
        <v>98.015799969320454</v>
      </c>
      <c r="G125" s="125">
        <f t="shared" si="135"/>
        <v>98.024371836171184</v>
      </c>
      <c r="H125" s="100">
        <v>486.45</v>
      </c>
      <c r="I125" s="125">
        <v>435.74813999999998</v>
      </c>
      <c r="J125" s="100">
        <v>196.94</v>
      </c>
      <c r="K125" s="125">
        <v>216.65878000000001</v>
      </c>
      <c r="L125" s="100">
        <v>320.89</v>
      </c>
      <c r="M125" s="125">
        <v>323.96485000000001</v>
      </c>
      <c r="N125" s="100">
        <v>333.93</v>
      </c>
      <c r="O125" s="125">
        <v>301.66125</v>
      </c>
      <c r="P125" s="100">
        <v>71.22</v>
      </c>
      <c r="Q125" s="125">
        <v>79.226209999999995</v>
      </c>
      <c r="R125" s="100">
        <v>204.2</v>
      </c>
      <c r="S125" s="125">
        <v>195.50336999999999</v>
      </c>
      <c r="T125" s="100">
        <v>490.43</v>
      </c>
      <c r="U125" s="125">
        <v>550.56921999999997</v>
      </c>
      <c r="V125" s="100">
        <v>51.28</v>
      </c>
      <c r="W125" s="125">
        <v>44.085819999999998</v>
      </c>
      <c r="X125" s="100">
        <v>25.44</v>
      </c>
      <c r="Y125" s="125">
        <v>28.49907</v>
      </c>
      <c r="Z125" s="100">
        <v>339.21</v>
      </c>
      <c r="AA125" s="125">
        <v>133.58805000000001</v>
      </c>
      <c r="AB125" s="100">
        <v>75.72</v>
      </c>
      <c r="AC125" s="125">
        <v>85.787850000000006</v>
      </c>
      <c r="AD125" s="100">
        <v>11.89</v>
      </c>
      <c r="AE125" s="125">
        <v>160.79091</v>
      </c>
      <c r="AF125" s="92"/>
    </row>
    <row r="126" spans="1:32" ht="18.75" x14ac:dyDescent="0.25">
      <c r="A126" s="103" t="s">
        <v>30</v>
      </c>
      <c r="B126" s="100">
        <f t="shared" si="133"/>
        <v>0</v>
      </c>
      <c r="C126" s="125">
        <f t="shared" ref="C126:D127" si="136">H126+J126+L126+N126+P126+R126+T126+V126+X126+Z126</f>
        <v>0</v>
      </c>
      <c r="D126" s="125">
        <f t="shared" si="136"/>
        <v>0</v>
      </c>
      <c r="E126" s="125">
        <f t="shared" si="134"/>
        <v>0</v>
      </c>
      <c r="F126" s="125">
        <v>0</v>
      </c>
      <c r="G126" s="125">
        <v>0</v>
      </c>
      <c r="H126" s="100">
        <v>0</v>
      </c>
      <c r="I126" s="125">
        <v>0</v>
      </c>
      <c r="J126" s="100">
        <v>0</v>
      </c>
      <c r="K126" s="125">
        <v>0</v>
      </c>
      <c r="L126" s="100">
        <v>0</v>
      </c>
      <c r="M126" s="125">
        <v>0</v>
      </c>
      <c r="N126" s="100">
        <v>0</v>
      </c>
      <c r="O126" s="125">
        <v>0</v>
      </c>
      <c r="P126" s="100">
        <v>0</v>
      </c>
      <c r="Q126" s="125">
        <v>0</v>
      </c>
      <c r="R126" s="100">
        <v>0</v>
      </c>
      <c r="S126" s="125">
        <v>0</v>
      </c>
      <c r="T126" s="100">
        <v>0</v>
      </c>
      <c r="U126" s="125">
        <v>0</v>
      </c>
      <c r="V126" s="100">
        <v>0</v>
      </c>
      <c r="W126" s="125">
        <v>0</v>
      </c>
      <c r="X126" s="100">
        <v>0</v>
      </c>
      <c r="Y126" s="125">
        <v>0</v>
      </c>
      <c r="Z126" s="100">
        <v>0</v>
      </c>
      <c r="AA126" s="125">
        <v>0</v>
      </c>
      <c r="AB126" s="100">
        <v>0</v>
      </c>
      <c r="AC126" s="125">
        <v>0</v>
      </c>
      <c r="AD126" s="100">
        <v>0</v>
      </c>
      <c r="AE126" s="125">
        <v>0</v>
      </c>
      <c r="AF126" s="92"/>
    </row>
    <row r="127" spans="1:32" ht="18.75" x14ac:dyDescent="0.25">
      <c r="A127" s="103" t="s">
        <v>31</v>
      </c>
      <c r="B127" s="100">
        <f t="shared" si="133"/>
        <v>0</v>
      </c>
      <c r="C127" s="125">
        <f t="shared" si="136"/>
        <v>0</v>
      </c>
      <c r="D127" s="125">
        <f t="shared" si="136"/>
        <v>0</v>
      </c>
      <c r="E127" s="125">
        <f t="shared" si="134"/>
        <v>0</v>
      </c>
      <c r="F127" s="125">
        <v>0</v>
      </c>
      <c r="G127" s="125">
        <v>0</v>
      </c>
      <c r="H127" s="100">
        <v>0</v>
      </c>
      <c r="I127" s="125">
        <v>0</v>
      </c>
      <c r="J127" s="100">
        <v>0</v>
      </c>
      <c r="K127" s="125">
        <v>0</v>
      </c>
      <c r="L127" s="100">
        <v>0</v>
      </c>
      <c r="M127" s="125">
        <v>0</v>
      </c>
      <c r="N127" s="100">
        <v>0</v>
      </c>
      <c r="O127" s="125">
        <v>0</v>
      </c>
      <c r="P127" s="100">
        <v>0</v>
      </c>
      <c r="Q127" s="125">
        <v>0</v>
      </c>
      <c r="R127" s="100">
        <v>0</v>
      </c>
      <c r="S127" s="125">
        <v>0</v>
      </c>
      <c r="T127" s="100">
        <v>0</v>
      </c>
      <c r="U127" s="125">
        <v>0</v>
      </c>
      <c r="V127" s="100">
        <v>0</v>
      </c>
      <c r="W127" s="125">
        <v>0</v>
      </c>
      <c r="X127" s="100">
        <v>0</v>
      </c>
      <c r="Y127" s="125">
        <v>0</v>
      </c>
      <c r="Z127" s="100">
        <v>0</v>
      </c>
      <c r="AA127" s="125">
        <v>0</v>
      </c>
      <c r="AB127" s="100">
        <v>0</v>
      </c>
      <c r="AC127" s="125">
        <v>0</v>
      </c>
      <c r="AD127" s="100">
        <v>0</v>
      </c>
      <c r="AE127" s="125">
        <v>0</v>
      </c>
      <c r="AF127" s="92"/>
    </row>
    <row r="128" spans="1:32" ht="187.5" x14ac:dyDescent="0.25">
      <c r="A128" s="98" t="s">
        <v>573</v>
      </c>
      <c r="B128" s="95">
        <f>B129</f>
        <v>191</v>
      </c>
      <c r="C128" s="95">
        <f t="shared" ref="C128:AE128" si="137">C129</f>
        <v>191</v>
      </c>
      <c r="D128" s="95">
        <f>D129</f>
        <v>188.07</v>
      </c>
      <c r="E128" s="95">
        <f t="shared" si="137"/>
        <v>188.06784999999999</v>
      </c>
      <c r="F128" s="95">
        <f t="shared" si="137"/>
        <v>98.46484293193717</v>
      </c>
      <c r="G128" s="95">
        <f t="shared" si="137"/>
        <v>98.46484293193717</v>
      </c>
      <c r="H128" s="95">
        <f t="shared" si="137"/>
        <v>0</v>
      </c>
      <c r="I128" s="95">
        <f t="shared" si="137"/>
        <v>0</v>
      </c>
      <c r="J128" s="95">
        <f t="shared" si="137"/>
        <v>0</v>
      </c>
      <c r="K128" s="95">
        <f t="shared" si="137"/>
        <v>0</v>
      </c>
      <c r="L128" s="95">
        <f t="shared" si="137"/>
        <v>0</v>
      </c>
      <c r="M128" s="95">
        <f t="shared" si="137"/>
        <v>0</v>
      </c>
      <c r="N128" s="95">
        <f t="shared" si="137"/>
        <v>4.4000000000000004</v>
      </c>
      <c r="O128" s="95">
        <f t="shared" si="137"/>
        <v>0</v>
      </c>
      <c r="P128" s="95">
        <f t="shared" si="137"/>
        <v>0.6</v>
      </c>
      <c r="Q128" s="95">
        <f t="shared" si="137"/>
        <v>0</v>
      </c>
      <c r="R128" s="95">
        <f t="shared" si="137"/>
        <v>0</v>
      </c>
      <c r="S128" s="95">
        <f t="shared" si="137"/>
        <v>0</v>
      </c>
      <c r="T128" s="95">
        <f t="shared" si="137"/>
        <v>0</v>
      </c>
      <c r="U128" s="95">
        <f t="shared" si="137"/>
        <v>2.06785</v>
      </c>
      <c r="V128" s="95">
        <f t="shared" si="137"/>
        <v>0</v>
      </c>
      <c r="W128" s="95">
        <f t="shared" si="137"/>
        <v>0</v>
      </c>
      <c r="X128" s="95">
        <f t="shared" si="137"/>
        <v>0</v>
      </c>
      <c r="Y128" s="95">
        <f t="shared" si="137"/>
        <v>0</v>
      </c>
      <c r="Z128" s="95">
        <f t="shared" si="137"/>
        <v>0</v>
      </c>
      <c r="AA128" s="95">
        <f t="shared" si="137"/>
        <v>0</v>
      </c>
      <c r="AB128" s="95">
        <f t="shared" si="137"/>
        <v>186</v>
      </c>
      <c r="AC128" s="95">
        <f t="shared" si="137"/>
        <v>0</v>
      </c>
      <c r="AD128" s="95">
        <f t="shared" si="137"/>
        <v>0</v>
      </c>
      <c r="AE128" s="95">
        <f t="shared" si="137"/>
        <v>186</v>
      </c>
      <c r="AF128" s="98" t="s">
        <v>652</v>
      </c>
    </row>
    <row r="129" spans="1:32" ht="18.75" x14ac:dyDescent="0.3">
      <c r="A129" s="137" t="s">
        <v>27</v>
      </c>
      <c r="B129" s="100">
        <f>B130+B131+B132+B133</f>
        <v>191</v>
      </c>
      <c r="C129" s="100">
        <f>C130+C131+C132+C133</f>
        <v>191</v>
      </c>
      <c r="D129" s="100">
        <f>D130+D131+D132+D133</f>
        <v>188.07</v>
      </c>
      <c r="E129" s="100">
        <f>E130+E131+E132+E133</f>
        <v>188.06784999999999</v>
      </c>
      <c r="F129" s="100">
        <f>E129/B129*100</f>
        <v>98.46484293193717</v>
      </c>
      <c r="G129" s="100">
        <f>E129/C129*100</f>
        <v>98.46484293193717</v>
      </c>
      <c r="H129" s="154">
        <f t="shared" ref="H129:AE129" si="138">H130+H131+H132+H133</f>
        <v>0</v>
      </c>
      <c r="I129" s="154">
        <f t="shared" si="138"/>
        <v>0</v>
      </c>
      <c r="J129" s="154">
        <f t="shared" si="138"/>
        <v>0</v>
      </c>
      <c r="K129" s="154">
        <f t="shared" si="138"/>
        <v>0</v>
      </c>
      <c r="L129" s="154">
        <f t="shared" si="138"/>
        <v>0</v>
      </c>
      <c r="M129" s="154">
        <f t="shared" si="138"/>
        <v>0</v>
      </c>
      <c r="N129" s="154">
        <f t="shared" si="138"/>
        <v>4.4000000000000004</v>
      </c>
      <c r="O129" s="154">
        <f t="shared" si="138"/>
        <v>0</v>
      </c>
      <c r="P129" s="154">
        <f t="shared" si="138"/>
        <v>0.6</v>
      </c>
      <c r="Q129" s="154">
        <f t="shared" si="138"/>
        <v>0</v>
      </c>
      <c r="R129" s="154">
        <f t="shared" si="138"/>
        <v>0</v>
      </c>
      <c r="S129" s="154">
        <f t="shared" si="138"/>
        <v>0</v>
      </c>
      <c r="T129" s="154">
        <f t="shared" si="138"/>
        <v>0</v>
      </c>
      <c r="U129" s="154">
        <f t="shared" si="138"/>
        <v>2.06785</v>
      </c>
      <c r="V129" s="154">
        <f t="shared" si="138"/>
        <v>0</v>
      </c>
      <c r="W129" s="154">
        <f t="shared" si="138"/>
        <v>0</v>
      </c>
      <c r="X129" s="154">
        <f t="shared" si="138"/>
        <v>0</v>
      </c>
      <c r="Y129" s="154">
        <f t="shared" si="138"/>
        <v>0</v>
      </c>
      <c r="Z129" s="154">
        <f t="shared" si="138"/>
        <v>0</v>
      </c>
      <c r="AA129" s="154">
        <f t="shared" si="138"/>
        <v>0</v>
      </c>
      <c r="AB129" s="154">
        <f t="shared" si="138"/>
        <v>186</v>
      </c>
      <c r="AC129" s="154">
        <f t="shared" si="138"/>
        <v>0</v>
      </c>
      <c r="AD129" s="154">
        <f t="shared" si="138"/>
        <v>0</v>
      </c>
      <c r="AE129" s="154">
        <f t="shared" si="138"/>
        <v>186</v>
      </c>
      <c r="AF129" s="92"/>
    </row>
    <row r="130" spans="1:32" ht="18.75" x14ac:dyDescent="0.25">
      <c r="A130" s="103" t="s">
        <v>28</v>
      </c>
      <c r="B130" s="100">
        <f>H130+J130+N130+L130+P130+R130+T130+V130+X130+Z130+AB130+AD130</f>
        <v>0</v>
      </c>
      <c r="C130" s="125">
        <f>H130+J130+L130+N130+P130+R130+T130+V130+X130</f>
        <v>0</v>
      </c>
      <c r="D130" s="125">
        <f>I130+K130+M130+O130+Q130+S130+U130+W130+Y130</f>
        <v>0</v>
      </c>
      <c r="E130" s="125">
        <f>I130+K130+M130+Q130+O130+S130+U130+W130+Y130+AA130+AC130+AE130+AG130</f>
        <v>0</v>
      </c>
      <c r="F130" s="125">
        <v>0</v>
      </c>
      <c r="G130" s="125">
        <v>0</v>
      </c>
      <c r="H130" s="100">
        <v>0</v>
      </c>
      <c r="I130" s="100">
        <v>0</v>
      </c>
      <c r="J130" s="100">
        <v>0</v>
      </c>
      <c r="K130" s="100">
        <v>0</v>
      </c>
      <c r="L130" s="100">
        <v>0</v>
      </c>
      <c r="M130" s="100">
        <v>0</v>
      </c>
      <c r="N130" s="100">
        <v>0</v>
      </c>
      <c r="O130" s="125">
        <v>0</v>
      </c>
      <c r="P130" s="100">
        <v>0</v>
      </c>
      <c r="Q130" s="125">
        <v>0</v>
      </c>
      <c r="R130" s="125">
        <v>0</v>
      </c>
      <c r="S130" s="125">
        <v>0</v>
      </c>
      <c r="T130" s="125">
        <v>0</v>
      </c>
      <c r="U130" s="125">
        <v>0</v>
      </c>
      <c r="V130" s="125">
        <v>0</v>
      </c>
      <c r="W130" s="125">
        <v>0</v>
      </c>
      <c r="X130" s="125">
        <v>0</v>
      </c>
      <c r="Y130" s="125">
        <v>0</v>
      </c>
      <c r="Z130" s="125">
        <v>0</v>
      </c>
      <c r="AA130" s="125">
        <v>0</v>
      </c>
      <c r="AB130" s="100">
        <v>0</v>
      </c>
      <c r="AC130" s="125">
        <v>0</v>
      </c>
      <c r="AD130" s="125">
        <v>0</v>
      </c>
      <c r="AE130" s="125">
        <v>0</v>
      </c>
      <c r="AF130" s="92"/>
    </row>
    <row r="131" spans="1:32" ht="18.75" x14ac:dyDescent="0.25">
      <c r="A131" s="103" t="s">
        <v>29</v>
      </c>
      <c r="B131" s="100">
        <f t="shared" ref="B131:B133" si="139">H131+J131+N131+L131+P131+R131+T131+V131+X131+Z131+AB131+AD131</f>
        <v>191</v>
      </c>
      <c r="C131" s="125">
        <f>H131+J131+L131+N131+P131+R131+T131+V131+X131+Z131+AB131</f>
        <v>191</v>
      </c>
      <c r="D131" s="125">
        <v>188.07</v>
      </c>
      <c r="E131" s="125">
        <f t="shared" ref="E131:E133" si="140">I131+K131+M131+Q131+O131+S131+U131+W131+Y131+AA131+AC131+AE131+AG131</f>
        <v>188.06784999999999</v>
      </c>
      <c r="F131" s="125">
        <f t="shared" ref="F131:G131" si="141">D131/B131*100</f>
        <v>98.465968586387433</v>
      </c>
      <c r="G131" s="125">
        <f t="shared" si="141"/>
        <v>98.46484293193717</v>
      </c>
      <c r="H131" s="100">
        <v>0</v>
      </c>
      <c r="I131" s="100">
        <v>0</v>
      </c>
      <c r="J131" s="100">
        <v>0</v>
      </c>
      <c r="K131" s="100">
        <v>0</v>
      </c>
      <c r="L131" s="100">
        <v>0</v>
      </c>
      <c r="M131" s="100">
        <v>0</v>
      </c>
      <c r="N131" s="100">
        <v>4.4000000000000004</v>
      </c>
      <c r="O131" s="125">
        <v>0</v>
      </c>
      <c r="P131" s="100">
        <v>0.6</v>
      </c>
      <c r="Q131" s="125">
        <v>0</v>
      </c>
      <c r="R131" s="125">
        <v>0</v>
      </c>
      <c r="S131" s="125">
        <v>0</v>
      </c>
      <c r="T131" s="125">
        <v>0</v>
      </c>
      <c r="U131" s="125">
        <v>2.06785</v>
      </c>
      <c r="V131" s="125">
        <v>0</v>
      </c>
      <c r="W131" s="125">
        <v>0</v>
      </c>
      <c r="X131" s="125">
        <v>0</v>
      </c>
      <c r="Y131" s="125">
        <v>0</v>
      </c>
      <c r="Z131" s="125">
        <v>0</v>
      </c>
      <c r="AA131" s="125">
        <v>0</v>
      </c>
      <c r="AB131" s="100">
        <v>186</v>
      </c>
      <c r="AC131" s="125">
        <v>0</v>
      </c>
      <c r="AD131" s="125">
        <v>0</v>
      </c>
      <c r="AE131" s="125">
        <v>186</v>
      </c>
      <c r="AF131" s="92"/>
    </row>
    <row r="132" spans="1:32" ht="18.75" x14ac:dyDescent="0.25">
      <c r="A132" s="103" t="s">
        <v>30</v>
      </c>
      <c r="B132" s="100">
        <f t="shared" si="139"/>
        <v>0</v>
      </c>
      <c r="C132" s="125">
        <f t="shared" ref="C132:D133" si="142">H132+J132+L132+N132+P132+R132+T132+V132+X132+Z132</f>
        <v>0</v>
      </c>
      <c r="D132" s="125">
        <f t="shared" si="142"/>
        <v>0</v>
      </c>
      <c r="E132" s="125">
        <f t="shared" si="140"/>
        <v>0</v>
      </c>
      <c r="F132" s="125">
        <v>0</v>
      </c>
      <c r="G132" s="125">
        <v>0</v>
      </c>
      <c r="H132" s="100">
        <v>0</v>
      </c>
      <c r="I132" s="100">
        <v>0</v>
      </c>
      <c r="J132" s="100">
        <v>0</v>
      </c>
      <c r="K132" s="100">
        <v>0</v>
      </c>
      <c r="L132" s="100">
        <v>0</v>
      </c>
      <c r="M132" s="100">
        <v>0</v>
      </c>
      <c r="N132" s="100">
        <v>0</v>
      </c>
      <c r="O132" s="125">
        <v>0</v>
      </c>
      <c r="P132" s="100">
        <v>0</v>
      </c>
      <c r="Q132" s="125">
        <v>0</v>
      </c>
      <c r="R132" s="125">
        <v>0</v>
      </c>
      <c r="S132" s="125">
        <v>0</v>
      </c>
      <c r="T132" s="125">
        <v>0</v>
      </c>
      <c r="U132" s="125">
        <v>0</v>
      </c>
      <c r="V132" s="125">
        <v>0</v>
      </c>
      <c r="W132" s="125">
        <v>0</v>
      </c>
      <c r="X132" s="125">
        <v>0</v>
      </c>
      <c r="Y132" s="125">
        <v>0</v>
      </c>
      <c r="Z132" s="125">
        <v>0</v>
      </c>
      <c r="AA132" s="125">
        <v>0</v>
      </c>
      <c r="AB132" s="100">
        <v>0</v>
      </c>
      <c r="AC132" s="125">
        <v>0</v>
      </c>
      <c r="AD132" s="125">
        <v>0</v>
      </c>
      <c r="AE132" s="125">
        <v>0</v>
      </c>
      <c r="AF132" s="92"/>
    </row>
    <row r="133" spans="1:32" ht="18.75" x14ac:dyDescent="0.25">
      <c r="A133" s="103" t="s">
        <v>31</v>
      </c>
      <c r="B133" s="100">
        <f t="shared" si="139"/>
        <v>0</v>
      </c>
      <c r="C133" s="125">
        <f t="shared" si="142"/>
        <v>0</v>
      </c>
      <c r="D133" s="125">
        <f t="shared" si="142"/>
        <v>0</v>
      </c>
      <c r="E133" s="125">
        <f t="shared" si="140"/>
        <v>0</v>
      </c>
      <c r="F133" s="125">
        <v>0</v>
      </c>
      <c r="G133" s="125">
        <v>0</v>
      </c>
      <c r="H133" s="100">
        <v>0</v>
      </c>
      <c r="I133" s="100">
        <v>0</v>
      </c>
      <c r="J133" s="100">
        <v>0</v>
      </c>
      <c r="K133" s="100">
        <v>0</v>
      </c>
      <c r="L133" s="100">
        <v>0</v>
      </c>
      <c r="M133" s="100">
        <v>0</v>
      </c>
      <c r="N133" s="100">
        <v>0</v>
      </c>
      <c r="O133" s="125">
        <v>0</v>
      </c>
      <c r="P133" s="100">
        <v>0</v>
      </c>
      <c r="Q133" s="125">
        <v>0</v>
      </c>
      <c r="R133" s="125">
        <v>0</v>
      </c>
      <c r="S133" s="125">
        <v>0</v>
      </c>
      <c r="T133" s="125">
        <v>0</v>
      </c>
      <c r="U133" s="125">
        <v>0</v>
      </c>
      <c r="V133" s="125">
        <v>0</v>
      </c>
      <c r="W133" s="125">
        <v>0</v>
      </c>
      <c r="X133" s="125">
        <v>0</v>
      </c>
      <c r="Y133" s="125">
        <v>0</v>
      </c>
      <c r="Z133" s="125">
        <v>0</v>
      </c>
      <c r="AA133" s="125">
        <v>0</v>
      </c>
      <c r="AB133" s="100">
        <v>0</v>
      </c>
      <c r="AC133" s="125">
        <v>0</v>
      </c>
      <c r="AD133" s="125">
        <v>0</v>
      </c>
      <c r="AE133" s="125">
        <v>0</v>
      </c>
      <c r="AF133" s="92"/>
    </row>
    <row r="134" spans="1:32" ht="93.75" x14ac:dyDescent="0.25">
      <c r="A134" s="98" t="s">
        <v>55</v>
      </c>
      <c r="B134" s="95">
        <f>B135</f>
        <v>135.5</v>
      </c>
      <c r="C134" s="95">
        <f t="shared" ref="C134:AE134" si="143">C135</f>
        <v>135.5</v>
      </c>
      <c r="D134" s="95">
        <f>D135</f>
        <v>116.4</v>
      </c>
      <c r="E134" s="95">
        <f t="shared" si="143"/>
        <v>116.39727999999999</v>
      </c>
      <c r="F134" s="95">
        <f t="shared" si="143"/>
        <v>85.902051660516605</v>
      </c>
      <c r="G134" s="95">
        <f t="shared" si="143"/>
        <v>85.902051660516605</v>
      </c>
      <c r="H134" s="95">
        <f t="shared" si="143"/>
        <v>0</v>
      </c>
      <c r="I134" s="95">
        <f t="shared" si="143"/>
        <v>0</v>
      </c>
      <c r="J134" s="95">
        <f t="shared" si="143"/>
        <v>35</v>
      </c>
      <c r="K134" s="95">
        <f t="shared" si="143"/>
        <v>35</v>
      </c>
      <c r="L134" s="95">
        <f t="shared" si="143"/>
        <v>0</v>
      </c>
      <c r="M134" s="95">
        <f t="shared" si="143"/>
        <v>0</v>
      </c>
      <c r="N134" s="95">
        <f t="shared" si="143"/>
        <v>62</v>
      </c>
      <c r="O134" s="95">
        <f t="shared" si="143"/>
        <v>0</v>
      </c>
      <c r="P134" s="95">
        <f t="shared" si="143"/>
        <v>19.25</v>
      </c>
      <c r="Q134" s="95">
        <f t="shared" si="143"/>
        <v>0</v>
      </c>
      <c r="R134" s="95">
        <f t="shared" si="143"/>
        <v>0</v>
      </c>
      <c r="S134" s="95">
        <f t="shared" si="143"/>
        <v>23.75</v>
      </c>
      <c r="T134" s="95">
        <f t="shared" si="143"/>
        <v>0</v>
      </c>
      <c r="U134" s="95">
        <f t="shared" si="143"/>
        <v>0</v>
      </c>
      <c r="V134" s="95">
        <f t="shared" si="143"/>
        <v>0</v>
      </c>
      <c r="W134" s="95">
        <f t="shared" si="143"/>
        <v>0</v>
      </c>
      <c r="X134" s="95">
        <f t="shared" si="143"/>
        <v>19.25</v>
      </c>
      <c r="Y134" s="95">
        <f t="shared" si="143"/>
        <v>0</v>
      </c>
      <c r="Z134" s="95">
        <f t="shared" si="143"/>
        <v>0</v>
      </c>
      <c r="AA134" s="95">
        <f t="shared" si="143"/>
        <v>0</v>
      </c>
      <c r="AB134" s="95">
        <f t="shared" si="143"/>
        <v>0</v>
      </c>
      <c r="AC134" s="95">
        <f t="shared" si="143"/>
        <v>32.647280000000002</v>
      </c>
      <c r="AD134" s="95">
        <f t="shared" si="143"/>
        <v>0</v>
      </c>
      <c r="AE134" s="95">
        <f t="shared" si="143"/>
        <v>25</v>
      </c>
      <c r="AF134" s="98" t="s">
        <v>653</v>
      </c>
    </row>
    <row r="135" spans="1:32" ht="18.75" x14ac:dyDescent="0.3">
      <c r="A135" s="137" t="s">
        <v>27</v>
      </c>
      <c r="B135" s="100">
        <f>B136+B137+B138+B139</f>
        <v>135.5</v>
      </c>
      <c r="C135" s="100">
        <f>C136+C137+C138+C139</f>
        <v>135.5</v>
      </c>
      <c r="D135" s="100">
        <f>D136+D137+D138+D139</f>
        <v>116.4</v>
      </c>
      <c r="E135" s="100">
        <f>E136+E137+E138+E139</f>
        <v>116.39727999999999</v>
      </c>
      <c r="F135" s="100">
        <f>E135/B135*100</f>
        <v>85.902051660516605</v>
      </c>
      <c r="G135" s="100">
        <f>E135/C135*100</f>
        <v>85.902051660516605</v>
      </c>
      <c r="H135" s="100">
        <f t="shared" ref="H135:AE135" si="144">H136+H137+H138+H139</f>
        <v>0</v>
      </c>
      <c r="I135" s="100">
        <f t="shared" si="144"/>
        <v>0</v>
      </c>
      <c r="J135" s="100">
        <f t="shared" si="144"/>
        <v>35</v>
      </c>
      <c r="K135" s="100">
        <f t="shared" si="144"/>
        <v>35</v>
      </c>
      <c r="L135" s="100">
        <f t="shared" si="144"/>
        <v>0</v>
      </c>
      <c r="M135" s="100">
        <f t="shared" si="144"/>
        <v>0</v>
      </c>
      <c r="N135" s="100">
        <f t="shared" si="144"/>
        <v>62</v>
      </c>
      <c r="O135" s="100">
        <f t="shared" si="144"/>
        <v>0</v>
      </c>
      <c r="P135" s="100">
        <f t="shared" si="144"/>
        <v>19.25</v>
      </c>
      <c r="Q135" s="100">
        <f t="shared" si="144"/>
        <v>0</v>
      </c>
      <c r="R135" s="100">
        <f t="shared" si="144"/>
        <v>0</v>
      </c>
      <c r="S135" s="100">
        <f t="shared" si="144"/>
        <v>23.75</v>
      </c>
      <c r="T135" s="100">
        <f t="shared" si="144"/>
        <v>0</v>
      </c>
      <c r="U135" s="100">
        <f t="shared" si="144"/>
        <v>0</v>
      </c>
      <c r="V135" s="100">
        <f t="shared" si="144"/>
        <v>0</v>
      </c>
      <c r="W135" s="100">
        <f t="shared" si="144"/>
        <v>0</v>
      </c>
      <c r="X135" s="100">
        <f t="shared" si="144"/>
        <v>19.25</v>
      </c>
      <c r="Y135" s="100">
        <f t="shared" si="144"/>
        <v>0</v>
      </c>
      <c r="Z135" s="100">
        <f t="shared" si="144"/>
        <v>0</v>
      </c>
      <c r="AA135" s="100">
        <f t="shared" si="144"/>
        <v>0</v>
      </c>
      <c r="AB135" s="100">
        <f t="shared" si="144"/>
        <v>0</v>
      </c>
      <c r="AC135" s="100">
        <f t="shared" si="144"/>
        <v>32.647280000000002</v>
      </c>
      <c r="AD135" s="100">
        <f t="shared" si="144"/>
        <v>0</v>
      </c>
      <c r="AE135" s="100">
        <f t="shared" si="144"/>
        <v>25</v>
      </c>
      <c r="AF135" s="92"/>
    </row>
    <row r="136" spans="1:32" ht="18.75" x14ac:dyDescent="0.25">
      <c r="A136" s="103" t="s">
        <v>28</v>
      </c>
      <c r="B136" s="100">
        <f>H136+J136+N136+L136+P136+R136+T136+V136+X136+Z136+AB136+AD136</f>
        <v>0</v>
      </c>
      <c r="C136" s="125">
        <f>H136+J136+L136+N136+P136+R136+T136+V136+X136</f>
        <v>0</v>
      </c>
      <c r="D136" s="125">
        <f>I136+K136+M136+O136+Q136+S136+U136+W136+Y136</f>
        <v>0</v>
      </c>
      <c r="E136" s="125">
        <f>I136+K136+M136+Q136+O136+S136+U136+W136+Y136+AA136+AC136+AE136+AG136</f>
        <v>0</v>
      </c>
      <c r="F136" s="125">
        <v>0</v>
      </c>
      <c r="G136" s="125">
        <v>0</v>
      </c>
      <c r="H136" s="100">
        <v>0</v>
      </c>
      <c r="I136" s="100">
        <v>0</v>
      </c>
      <c r="J136" s="100">
        <v>0</v>
      </c>
      <c r="K136" s="100">
        <v>0</v>
      </c>
      <c r="L136" s="100">
        <v>0</v>
      </c>
      <c r="M136" s="100">
        <v>0</v>
      </c>
      <c r="N136" s="100">
        <v>0</v>
      </c>
      <c r="O136" s="100">
        <v>0</v>
      </c>
      <c r="P136" s="100">
        <v>0</v>
      </c>
      <c r="Q136" s="100">
        <v>0</v>
      </c>
      <c r="R136" s="100">
        <v>0</v>
      </c>
      <c r="S136" s="125">
        <v>0</v>
      </c>
      <c r="T136" s="100">
        <v>0</v>
      </c>
      <c r="U136" s="100">
        <v>0</v>
      </c>
      <c r="V136" s="100">
        <v>0</v>
      </c>
      <c r="W136" s="100">
        <v>0</v>
      </c>
      <c r="X136" s="100">
        <v>0</v>
      </c>
      <c r="Y136" s="100">
        <v>0</v>
      </c>
      <c r="Z136" s="100">
        <v>0</v>
      </c>
      <c r="AA136" s="100">
        <v>0</v>
      </c>
      <c r="AB136" s="100">
        <v>0</v>
      </c>
      <c r="AC136" s="100">
        <v>0</v>
      </c>
      <c r="AD136" s="100">
        <v>0</v>
      </c>
      <c r="AE136" s="100">
        <v>0</v>
      </c>
      <c r="AF136" s="92"/>
    </row>
    <row r="137" spans="1:32" ht="18.75" x14ac:dyDescent="0.25">
      <c r="A137" s="103" t="s">
        <v>29</v>
      </c>
      <c r="B137" s="100">
        <f t="shared" ref="B137:B139" si="145">H137+J137+N137+L137+P137+R137+T137+V137+X137+Z137+AB137+AD137</f>
        <v>135.5</v>
      </c>
      <c r="C137" s="125">
        <f>H137+J137+L137+N137+P137+R137+T137+V137+X137+Z137</f>
        <v>135.5</v>
      </c>
      <c r="D137" s="125">
        <v>116.4</v>
      </c>
      <c r="E137" s="125">
        <f t="shared" ref="E137:E139" si="146">I137+K137+M137+Q137+O137+S137+U137+W137+Y137+AA137+AC137+AE137+AG137</f>
        <v>116.39727999999999</v>
      </c>
      <c r="F137" s="125">
        <f t="shared" ref="F137:G137" si="147">D137/B137*100</f>
        <v>85.904059040590411</v>
      </c>
      <c r="G137" s="125">
        <f t="shared" si="147"/>
        <v>85.902051660516605</v>
      </c>
      <c r="H137" s="100">
        <v>0</v>
      </c>
      <c r="I137" s="100">
        <v>0</v>
      </c>
      <c r="J137" s="100">
        <v>35</v>
      </c>
      <c r="K137" s="100">
        <v>35</v>
      </c>
      <c r="L137" s="100">
        <v>0</v>
      </c>
      <c r="M137" s="100">
        <v>0</v>
      </c>
      <c r="N137" s="100">
        <v>62</v>
      </c>
      <c r="O137" s="100">
        <v>0</v>
      </c>
      <c r="P137" s="100">
        <v>19.25</v>
      </c>
      <c r="Q137" s="100">
        <v>0</v>
      </c>
      <c r="R137" s="100">
        <v>0</v>
      </c>
      <c r="S137" s="125">
        <v>23.75</v>
      </c>
      <c r="T137" s="100">
        <v>0</v>
      </c>
      <c r="U137" s="100">
        <v>0</v>
      </c>
      <c r="V137" s="100">
        <v>0</v>
      </c>
      <c r="W137" s="100">
        <v>0</v>
      </c>
      <c r="X137" s="100">
        <v>19.25</v>
      </c>
      <c r="Y137" s="100">
        <v>0</v>
      </c>
      <c r="Z137" s="100">
        <v>0</v>
      </c>
      <c r="AA137" s="100">
        <v>0</v>
      </c>
      <c r="AB137" s="100">
        <v>0</v>
      </c>
      <c r="AC137" s="100">
        <v>32.647280000000002</v>
      </c>
      <c r="AD137" s="100">
        <v>0</v>
      </c>
      <c r="AE137" s="100">
        <v>25</v>
      </c>
      <c r="AF137" s="92"/>
    </row>
    <row r="138" spans="1:32" ht="18.75" x14ac:dyDescent="0.25">
      <c r="A138" s="103" t="s">
        <v>30</v>
      </c>
      <c r="B138" s="100">
        <f t="shared" si="145"/>
        <v>0</v>
      </c>
      <c r="C138" s="125">
        <f t="shared" ref="C138:D139" si="148">H138+J138+L138+N138+P138+R138+T138+V138+X138+Z138</f>
        <v>0</v>
      </c>
      <c r="D138" s="125">
        <f t="shared" si="148"/>
        <v>0</v>
      </c>
      <c r="E138" s="125">
        <f t="shared" si="146"/>
        <v>0</v>
      </c>
      <c r="F138" s="125">
        <v>0</v>
      </c>
      <c r="G138" s="125">
        <v>0</v>
      </c>
      <c r="H138" s="100">
        <v>0</v>
      </c>
      <c r="I138" s="100">
        <v>0</v>
      </c>
      <c r="J138" s="100">
        <v>0</v>
      </c>
      <c r="K138" s="100">
        <v>0</v>
      </c>
      <c r="L138" s="100">
        <v>0</v>
      </c>
      <c r="M138" s="100">
        <v>0</v>
      </c>
      <c r="N138" s="100">
        <v>0</v>
      </c>
      <c r="O138" s="100">
        <v>0</v>
      </c>
      <c r="P138" s="100">
        <v>0</v>
      </c>
      <c r="Q138" s="100">
        <v>0</v>
      </c>
      <c r="R138" s="100">
        <v>0</v>
      </c>
      <c r="S138" s="125">
        <v>0</v>
      </c>
      <c r="T138" s="100">
        <v>0</v>
      </c>
      <c r="U138" s="100">
        <v>0</v>
      </c>
      <c r="V138" s="100">
        <v>0</v>
      </c>
      <c r="W138" s="100">
        <v>0</v>
      </c>
      <c r="X138" s="100">
        <v>0</v>
      </c>
      <c r="Y138" s="100">
        <v>0</v>
      </c>
      <c r="Z138" s="100">
        <v>0</v>
      </c>
      <c r="AA138" s="100">
        <v>0</v>
      </c>
      <c r="AB138" s="100">
        <v>0</v>
      </c>
      <c r="AC138" s="100">
        <v>0</v>
      </c>
      <c r="AD138" s="100">
        <v>0</v>
      </c>
      <c r="AE138" s="100">
        <v>0</v>
      </c>
      <c r="AF138" s="92"/>
    </row>
    <row r="139" spans="1:32" ht="18.75" x14ac:dyDescent="0.25">
      <c r="A139" s="103" t="s">
        <v>31</v>
      </c>
      <c r="B139" s="100">
        <f t="shared" si="145"/>
        <v>0</v>
      </c>
      <c r="C139" s="125">
        <f t="shared" si="148"/>
        <v>0</v>
      </c>
      <c r="D139" s="125">
        <f t="shared" si="148"/>
        <v>0</v>
      </c>
      <c r="E139" s="125">
        <f t="shared" si="146"/>
        <v>0</v>
      </c>
      <c r="F139" s="125">
        <v>0</v>
      </c>
      <c r="G139" s="125">
        <v>0</v>
      </c>
      <c r="H139" s="100">
        <v>0</v>
      </c>
      <c r="I139" s="100">
        <v>0</v>
      </c>
      <c r="J139" s="100">
        <v>0</v>
      </c>
      <c r="K139" s="100">
        <v>0</v>
      </c>
      <c r="L139" s="100">
        <v>0</v>
      </c>
      <c r="M139" s="100">
        <v>0</v>
      </c>
      <c r="N139" s="100">
        <v>0</v>
      </c>
      <c r="O139" s="100">
        <v>0</v>
      </c>
      <c r="P139" s="100">
        <v>0</v>
      </c>
      <c r="Q139" s="100">
        <v>0</v>
      </c>
      <c r="R139" s="100">
        <v>0</v>
      </c>
      <c r="S139" s="125">
        <v>0</v>
      </c>
      <c r="T139" s="100">
        <v>0</v>
      </c>
      <c r="U139" s="100">
        <v>0</v>
      </c>
      <c r="V139" s="100">
        <v>0</v>
      </c>
      <c r="W139" s="100">
        <v>0</v>
      </c>
      <c r="X139" s="100">
        <v>0</v>
      </c>
      <c r="Y139" s="100">
        <v>0</v>
      </c>
      <c r="Z139" s="100">
        <v>0</v>
      </c>
      <c r="AA139" s="100">
        <v>0</v>
      </c>
      <c r="AB139" s="100">
        <v>0</v>
      </c>
      <c r="AC139" s="100">
        <v>0</v>
      </c>
      <c r="AD139" s="100">
        <v>0</v>
      </c>
      <c r="AE139" s="100">
        <v>0</v>
      </c>
      <c r="AF139" s="92"/>
    </row>
    <row r="140" spans="1:32" ht="56.25" x14ac:dyDescent="0.25">
      <c r="A140" s="98" t="s">
        <v>56</v>
      </c>
      <c r="B140" s="95">
        <f>B141</f>
        <v>83.9</v>
      </c>
      <c r="C140" s="95">
        <f t="shared" ref="C140:G140" si="149">C141</f>
        <v>83.9</v>
      </c>
      <c r="D140" s="95">
        <f>D141</f>
        <v>83.899999999999991</v>
      </c>
      <c r="E140" s="95">
        <f t="shared" si="149"/>
        <v>83.899999999999991</v>
      </c>
      <c r="F140" s="95">
        <f t="shared" si="149"/>
        <v>99.999999999999972</v>
      </c>
      <c r="G140" s="95">
        <f t="shared" si="149"/>
        <v>99.999999999999972</v>
      </c>
      <c r="H140" s="95">
        <f>H141</f>
        <v>0</v>
      </c>
      <c r="I140" s="95">
        <f t="shared" ref="I140:Y140" si="150">I141</f>
        <v>0</v>
      </c>
      <c r="J140" s="95">
        <f t="shared" si="150"/>
        <v>73.8</v>
      </c>
      <c r="K140" s="95">
        <f t="shared" si="150"/>
        <v>73.8</v>
      </c>
      <c r="L140" s="95">
        <f t="shared" si="150"/>
        <v>2.5099999999999998</v>
      </c>
      <c r="M140" s="95">
        <f t="shared" si="150"/>
        <v>0</v>
      </c>
      <c r="N140" s="95">
        <f t="shared" si="150"/>
        <v>2.5099999999999998</v>
      </c>
      <c r="O140" s="95">
        <f t="shared" si="150"/>
        <v>5.0199999999999996</v>
      </c>
      <c r="P140" s="95">
        <f t="shared" si="150"/>
        <v>0</v>
      </c>
      <c r="Q140" s="95">
        <f t="shared" si="150"/>
        <v>0</v>
      </c>
      <c r="R140" s="95">
        <f t="shared" si="150"/>
        <v>0</v>
      </c>
      <c r="S140" s="95">
        <f t="shared" si="150"/>
        <v>0</v>
      </c>
      <c r="T140" s="95">
        <f t="shared" si="150"/>
        <v>0</v>
      </c>
      <c r="U140" s="95">
        <f t="shared" si="150"/>
        <v>0</v>
      </c>
      <c r="V140" s="95">
        <f t="shared" si="150"/>
        <v>2.5099999999999998</v>
      </c>
      <c r="W140" s="95">
        <f t="shared" si="150"/>
        <v>2.5099999999999998</v>
      </c>
      <c r="X140" s="95">
        <f t="shared" si="150"/>
        <v>0</v>
      </c>
      <c r="Y140" s="95">
        <f t="shared" si="150"/>
        <v>0</v>
      </c>
      <c r="Z140" s="95">
        <f>Z141</f>
        <v>2.57</v>
      </c>
      <c r="AA140" s="95">
        <f>AA141</f>
        <v>2.57</v>
      </c>
      <c r="AB140" s="95">
        <f t="shared" ref="AB140:AE140" si="151">AB141</f>
        <v>0</v>
      </c>
      <c r="AC140" s="95">
        <f t="shared" si="151"/>
        <v>0</v>
      </c>
      <c r="AD140" s="100">
        <f t="shared" si="151"/>
        <v>0</v>
      </c>
      <c r="AE140" s="100">
        <f t="shared" si="151"/>
        <v>0</v>
      </c>
      <c r="AF140" s="98" t="s">
        <v>654</v>
      </c>
    </row>
    <row r="141" spans="1:32" ht="18.75" x14ac:dyDescent="0.3">
      <c r="A141" s="137" t="s">
        <v>27</v>
      </c>
      <c r="B141" s="100">
        <f>B142+B143+B144+B145</f>
        <v>83.9</v>
      </c>
      <c r="C141" s="100">
        <f>C142+C143+C144+C145</f>
        <v>83.9</v>
      </c>
      <c r="D141" s="100">
        <f>D142+D143+D144+D145</f>
        <v>83.899999999999991</v>
      </c>
      <c r="E141" s="100">
        <f>E142+E143+E144+E145</f>
        <v>83.899999999999991</v>
      </c>
      <c r="F141" s="100">
        <f>E141/B141*100</f>
        <v>99.999999999999972</v>
      </c>
      <c r="G141" s="100">
        <f>E141/C141*100</f>
        <v>99.999999999999972</v>
      </c>
      <c r="H141" s="100">
        <f>H142+H143+H144+H145</f>
        <v>0</v>
      </c>
      <c r="I141" s="100">
        <f t="shared" ref="I141:AE141" si="152">I142+I143+I144+I145</f>
        <v>0</v>
      </c>
      <c r="J141" s="100">
        <f t="shared" si="152"/>
        <v>73.8</v>
      </c>
      <c r="K141" s="100">
        <f t="shared" si="152"/>
        <v>73.8</v>
      </c>
      <c r="L141" s="100">
        <f t="shared" si="152"/>
        <v>2.5099999999999998</v>
      </c>
      <c r="M141" s="100">
        <f t="shared" si="152"/>
        <v>0</v>
      </c>
      <c r="N141" s="100">
        <f t="shared" si="152"/>
        <v>2.5099999999999998</v>
      </c>
      <c r="O141" s="100">
        <f t="shared" si="152"/>
        <v>5.0199999999999996</v>
      </c>
      <c r="P141" s="100">
        <f t="shared" si="152"/>
        <v>0</v>
      </c>
      <c r="Q141" s="100">
        <f t="shared" si="152"/>
        <v>0</v>
      </c>
      <c r="R141" s="100">
        <f t="shared" si="152"/>
        <v>0</v>
      </c>
      <c r="S141" s="100">
        <f t="shared" si="152"/>
        <v>0</v>
      </c>
      <c r="T141" s="100">
        <f t="shared" si="152"/>
        <v>0</v>
      </c>
      <c r="U141" s="100">
        <f t="shared" si="152"/>
        <v>0</v>
      </c>
      <c r="V141" s="100">
        <f t="shared" si="152"/>
        <v>2.5099999999999998</v>
      </c>
      <c r="W141" s="100">
        <f t="shared" si="152"/>
        <v>2.5099999999999998</v>
      </c>
      <c r="X141" s="100">
        <f t="shared" si="152"/>
        <v>0</v>
      </c>
      <c r="Y141" s="100">
        <f t="shared" si="152"/>
        <v>0</v>
      </c>
      <c r="Z141" s="100">
        <f t="shared" si="152"/>
        <v>2.57</v>
      </c>
      <c r="AA141" s="100">
        <f t="shared" si="152"/>
        <v>2.57</v>
      </c>
      <c r="AB141" s="100">
        <f t="shared" si="152"/>
        <v>0</v>
      </c>
      <c r="AC141" s="100">
        <f t="shared" si="152"/>
        <v>0</v>
      </c>
      <c r="AD141" s="100">
        <f t="shared" si="152"/>
        <v>0</v>
      </c>
      <c r="AE141" s="100">
        <f t="shared" si="152"/>
        <v>0</v>
      </c>
      <c r="AF141" s="92"/>
    </row>
    <row r="142" spans="1:32" s="82" customFormat="1" ht="18.75" x14ac:dyDescent="0.25">
      <c r="A142" s="103" t="s">
        <v>28</v>
      </c>
      <c r="B142" s="100">
        <f>H142+J142+N142+L142+P142+R142+T142+V142+X142+Z142+AB142+AD142</f>
        <v>0</v>
      </c>
      <c r="C142" s="125">
        <f>H142+J142+L142+N142+P142+R142+T142+V142+X142</f>
        <v>0</v>
      </c>
      <c r="D142" s="125">
        <f>I142+K142+M142+O142+Q142+S142+U142+W142+Y142</f>
        <v>0</v>
      </c>
      <c r="E142" s="125">
        <f>I142+K142+M142+Q142+O142+S142+U142+W142+Y142+AA142+AC142+AE142+AG142</f>
        <v>0</v>
      </c>
      <c r="F142" s="125">
        <v>0</v>
      </c>
      <c r="G142" s="125">
        <v>0</v>
      </c>
      <c r="H142" s="100">
        <v>0</v>
      </c>
      <c r="I142" s="100">
        <v>0</v>
      </c>
      <c r="J142" s="100">
        <v>0</v>
      </c>
      <c r="K142" s="100">
        <v>0</v>
      </c>
      <c r="L142" s="100">
        <v>0</v>
      </c>
      <c r="M142" s="100">
        <v>0</v>
      </c>
      <c r="N142" s="100">
        <v>0</v>
      </c>
      <c r="O142" s="125">
        <v>0</v>
      </c>
      <c r="P142" s="100">
        <v>0</v>
      </c>
      <c r="Q142" s="100">
        <v>0</v>
      </c>
      <c r="R142" s="100">
        <v>0</v>
      </c>
      <c r="S142" s="100">
        <v>0</v>
      </c>
      <c r="T142" s="100">
        <v>0</v>
      </c>
      <c r="U142" s="100">
        <v>0</v>
      </c>
      <c r="V142" s="100">
        <v>0</v>
      </c>
      <c r="W142" s="100">
        <v>0</v>
      </c>
      <c r="X142" s="100">
        <v>0</v>
      </c>
      <c r="Y142" s="100">
        <v>0</v>
      </c>
      <c r="Z142" s="100">
        <v>0</v>
      </c>
      <c r="AA142" s="100">
        <v>0</v>
      </c>
      <c r="AB142" s="100">
        <v>0</v>
      </c>
      <c r="AC142" s="100">
        <v>0</v>
      </c>
      <c r="AD142" s="100">
        <v>0</v>
      </c>
      <c r="AE142" s="100">
        <v>0</v>
      </c>
      <c r="AF142" s="92"/>
    </row>
    <row r="143" spans="1:32" s="82" customFormat="1" ht="18.75" x14ac:dyDescent="0.25">
      <c r="A143" s="103" t="s">
        <v>29</v>
      </c>
      <c r="B143" s="100">
        <f t="shared" ref="B143:B145" si="153">H143+J143+N143+L143+P143+R143+T143+V143+X143+Z143+AB143+AD143</f>
        <v>83.9</v>
      </c>
      <c r="C143" s="125">
        <f>H143+J143+L143+N143+P143+R143+T143+V143+X143+Z143</f>
        <v>83.9</v>
      </c>
      <c r="D143" s="125">
        <f>I143+K143+M143+O143+Q143+S143+U143+W143+Y143+AA143</f>
        <v>83.899999999999991</v>
      </c>
      <c r="E143" s="125">
        <f t="shared" ref="E143:E145" si="154">I143+K143+M143+Q143+O143+S143+U143+W143+Y143+AA143+AC143+AE143+AG143</f>
        <v>83.899999999999991</v>
      </c>
      <c r="F143" s="125">
        <f>D143/B143*100</f>
        <v>99.999999999999972</v>
      </c>
      <c r="G143" s="125">
        <f t="shared" ref="G143" si="155">E143/C143*100</f>
        <v>99.999999999999972</v>
      </c>
      <c r="H143" s="100">
        <v>0</v>
      </c>
      <c r="I143" s="100">
        <v>0</v>
      </c>
      <c r="J143" s="100">
        <v>73.8</v>
      </c>
      <c r="K143" s="100">
        <v>73.8</v>
      </c>
      <c r="L143" s="100">
        <v>2.5099999999999998</v>
      </c>
      <c r="M143" s="100">
        <v>0</v>
      </c>
      <c r="N143" s="100">
        <v>2.5099999999999998</v>
      </c>
      <c r="O143" s="125">
        <v>5.0199999999999996</v>
      </c>
      <c r="P143" s="100">
        <v>0</v>
      </c>
      <c r="Q143" s="100">
        <v>0</v>
      </c>
      <c r="R143" s="100">
        <v>0</v>
      </c>
      <c r="S143" s="100">
        <v>0</v>
      </c>
      <c r="T143" s="100">
        <v>0</v>
      </c>
      <c r="U143" s="100">
        <v>0</v>
      </c>
      <c r="V143" s="100">
        <v>2.5099999999999998</v>
      </c>
      <c r="W143" s="100">
        <v>2.5099999999999998</v>
      </c>
      <c r="X143" s="100">
        <v>0</v>
      </c>
      <c r="Y143" s="100">
        <v>0</v>
      </c>
      <c r="Z143" s="100">
        <v>2.57</v>
      </c>
      <c r="AA143" s="100">
        <v>2.57</v>
      </c>
      <c r="AB143" s="100">
        <v>0</v>
      </c>
      <c r="AC143" s="100">
        <v>0</v>
      </c>
      <c r="AD143" s="100">
        <v>0</v>
      </c>
      <c r="AE143" s="100">
        <v>0</v>
      </c>
      <c r="AF143" s="92"/>
    </row>
    <row r="144" spans="1:32" s="82" customFormat="1" ht="18.75" x14ac:dyDescent="0.25">
      <c r="A144" s="103" t="s">
        <v>30</v>
      </c>
      <c r="B144" s="100">
        <f t="shared" si="153"/>
        <v>0</v>
      </c>
      <c r="C144" s="125">
        <f t="shared" ref="C144:D145" si="156">H144+J144+L144+N144+P144+R144+T144+V144+X144+Z144</f>
        <v>0</v>
      </c>
      <c r="D144" s="125">
        <f t="shared" si="156"/>
        <v>0</v>
      </c>
      <c r="E144" s="125">
        <f t="shared" si="154"/>
        <v>0</v>
      </c>
      <c r="F144" s="125">
        <v>0</v>
      </c>
      <c r="G144" s="125">
        <v>0</v>
      </c>
      <c r="H144" s="100">
        <v>0</v>
      </c>
      <c r="I144" s="100">
        <v>0</v>
      </c>
      <c r="J144" s="100">
        <v>0</v>
      </c>
      <c r="K144" s="100">
        <v>0</v>
      </c>
      <c r="L144" s="100">
        <v>0</v>
      </c>
      <c r="M144" s="100">
        <v>0</v>
      </c>
      <c r="N144" s="100">
        <v>0</v>
      </c>
      <c r="O144" s="125">
        <v>0</v>
      </c>
      <c r="P144" s="100">
        <v>0</v>
      </c>
      <c r="Q144" s="100">
        <v>0</v>
      </c>
      <c r="R144" s="100">
        <v>0</v>
      </c>
      <c r="S144" s="100">
        <v>0</v>
      </c>
      <c r="T144" s="100">
        <v>0</v>
      </c>
      <c r="U144" s="100">
        <v>0</v>
      </c>
      <c r="V144" s="100">
        <v>0</v>
      </c>
      <c r="W144" s="100">
        <v>0</v>
      </c>
      <c r="X144" s="100">
        <v>0</v>
      </c>
      <c r="Y144" s="100">
        <v>0</v>
      </c>
      <c r="Z144" s="100">
        <v>0</v>
      </c>
      <c r="AA144" s="100">
        <v>0</v>
      </c>
      <c r="AB144" s="100">
        <v>0</v>
      </c>
      <c r="AC144" s="100">
        <v>0</v>
      </c>
      <c r="AD144" s="100">
        <v>0</v>
      </c>
      <c r="AE144" s="100">
        <v>0</v>
      </c>
      <c r="AF144" s="92"/>
    </row>
    <row r="145" spans="1:32" s="82" customFormat="1" ht="18.75" x14ac:dyDescent="0.25">
      <c r="A145" s="103" t="s">
        <v>31</v>
      </c>
      <c r="B145" s="100">
        <f t="shared" si="153"/>
        <v>0</v>
      </c>
      <c r="C145" s="125">
        <f t="shared" si="156"/>
        <v>0</v>
      </c>
      <c r="D145" s="125">
        <f t="shared" si="156"/>
        <v>0</v>
      </c>
      <c r="E145" s="125">
        <f t="shared" si="154"/>
        <v>0</v>
      </c>
      <c r="F145" s="125">
        <v>0</v>
      </c>
      <c r="G145" s="125">
        <v>0</v>
      </c>
      <c r="H145" s="100">
        <v>0</v>
      </c>
      <c r="I145" s="100">
        <v>0</v>
      </c>
      <c r="J145" s="100">
        <v>0</v>
      </c>
      <c r="K145" s="100">
        <v>0</v>
      </c>
      <c r="L145" s="100">
        <v>0</v>
      </c>
      <c r="M145" s="100">
        <v>0</v>
      </c>
      <c r="N145" s="100">
        <v>0</v>
      </c>
      <c r="O145" s="125">
        <v>0</v>
      </c>
      <c r="P145" s="100">
        <v>0</v>
      </c>
      <c r="Q145" s="100">
        <v>0</v>
      </c>
      <c r="R145" s="100">
        <v>0</v>
      </c>
      <c r="S145" s="100">
        <v>0</v>
      </c>
      <c r="T145" s="100">
        <v>0</v>
      </c>
      <c r="U145" s="100">
        <v>0</v>
      </c>
      <c r="V145" s="100">
        <v>0</v>
      </c>
      <c r="W145" s="100">
        <v>0</v>
      </c>
      <c r="X145" s="100">
        <v>0</v>
      </c>
      <c r="Y145" s="100">
        <v>0</v>
      </c>
      <c r="Z145" s="100">
        <v>0</v>
      </c>
      <c r="AA145" s="100">
        <v>0</v>
      </c>
      <c r="AB145" s="100">
        <v>0</v>
      </c>
      <c r="AC145" s="100">
        <v>0</v>
      </c>
      <c r="AD145" s="100">
        <v>0</v>
      </c>
      <c r="AE145" s="100">
        <v>0</v>
      </c>
      <c r="AF145" s="92"/>
    </row>
    <row r="146" spans="1:32" ht="37.5" x14ac:dyDescent="0.25">
      <c r="A146" s="142" t="s">
        <v>57</v>
      </c>
      <c r="B146" s="89">
        <f>B147+B153+B159+B165</f>
        <v>439</v>
      </c>
      <c r="C146" s="89">
        <f>C147+C153+C159+C165</f>
        <v>439</v>
      </c>
      <c r="D146" s="89">
        <f>D147+D153+D159+D165</f>
        <v>438.95000000000005</v>
      </c>
      <c r="E146" s="89">
        <f t="shared" ref="E146:AE146" si="157">E147+E153+E159+E165</f>
        <v>438.95000000000005</v>
      </c>
      <c r="F146" s="89">
        <f>E146/B146*100</f>
        <v>99.988610478359917</v>
      </c>
      <c r="G146" s="160">
        <f>E146/C146*100</f>
        <v>99.988610478359917</v>
      </c>
      <c r="H146" s="89">
        <f t="shared" si="157"/>
        <v>0</v>
      </c>
      <c r="I146" s="89">
        <f t="shared" si="157"/>
        <v>0</v>
      </c>
      <c r="J146" s="89">
        <f t="shared" si="157"/>
        <v>15.9</v>
      </c>
      <c r="K146" s="89">
        <f t="shared" si="157"/>
        <v>15.9</v>
      </c>
      <c r="L146" s="89">
        <f t="shared" si="157"/>
        <v>150</v>
      </c>
      <c r="M146" s="89">
        <f t="shared" si="157"/>
        <v>150</v>
      </c>
      <c r="N146" s="91">
        <f t="shared" si="157"/>
        <v>0</v>
      </c>
      <c r="O146" s="91">
        <f t="shared" si="157"/>
        <v>0</v>
      </c>
      <c r="P146" s="89">
        <f t="shared" si="157"/>
        <v>128.6</v>
      </c>
      <c r="Q146" s="89">
        <f>Q147+Q153+Q159+Q165</f>
        <v>47</v>
      </c>
      <c r="R146" s="89">
        <f t="shared" si="157"/>
        <v>15</v>
      </c>
      <c r="S146" s="89">
        <f>S147+S153+S159+S165</f>
        <v>96.6</v>
      </c>
      <c r="T146" s="89">
        <f>T147+T153+T159+T165</f>
        <v>21.9</v>
      </c>
      <c r="U146" s="89">
        <f t="shared" si="157"/>
        <v>21.9</v>
      </c>
      <c r="V146" s="89">
        <f t="shared" si="157"/>
        <v>27</v>
      </c>
      <c r="W146" s="89">
        <f t="shared" si="157"/>
        <v>27</v>
      </c>
      <c r="X146" s="89">
        <f t="shared" si="157"/>
        <v>6.7</v>
      </c>
      <c r="Y146" s="89">
        <f t="shared" si="157"/>
        <v>6.7</v>
      </c>
      <c r="Z146" s="89">
        <f t="shared" si="157"/>
        <v>73.900000000000006</v>
      </c>
      <c r="AA146" s="89">
        <f t="shared" si="157"/>
        <v>73.849999999999994</v>
      </c>
      <c r="AB146" s="89">
        <f t="shared" si="157"/>
        <v>0</v>
      </c>
      <c r="AC146" s="89">
        <f t="shared" si="157"/>
        <v>0</v>
      </c>
      <c r="AD146" s="89">
        <f t="shared" si="157"/>
        <v>0</v>
      </c>
      <c r="AE146" s="89">
        <f t="shared" si="157"/>
        <v>0</v>
      </c>
      <c r="AF146" s="92"/>
    </row>
    <row r="147" spans="1:32" ht="76.5" customHeight="1" x14ac:dyDescent="0.25">
      <c r="A147" s="98" t="s">
        <v>58</v>
      </c>
      <c r="B147" s="95">
        <f>B148</f>
        <v>64.2</v>
      </c>
      <c r="C147" s="95">
        <f t="shared" ref="C147:G147" si="158">C148</f>
        <v>64.2</v>
      </c>
      <c r="D147" s="95">
        <f>D148</f>
        <v>64.2</v>
      </c>
      <c r="E147" s="95">
        <f t="shared" si="158"/>
        <v>64.2</v>
      </c>
      <c r="F147" s="95">
        <f t="shared" si="158"/>
        <v>100</v>
      </c>
      <c r="G147" s="95">
        <f t="shared" si="158"/>
        <v>100</v>
      </c>
      <c r="H147" s="95">
        <f>H148</f>
        <v>0</v>
      </c>
      <c r="I147" s="95">
        <f t="shared" ref="I147:Y147" si="159">I148</f>
        <v>0</v>
      </c>
      <c r="J147" s="95">
        <f t="shared" si="159"/>
        <v>15.9</v>
      </c>
      <c r="K147" s="95">
        <f t="shared" si="159"/>
        <v>15.9</v>
      </c>
      <c r="L147" s="95">
        <f t="shared" si="159"/>
        <v>0</v>
      </c>
      <c r="M147" s="95">
        <f t="shared" si="159"/>
        <v>0</v>
      </c>
      <c r="N147" s="95">
        <f t="shared" si="159"/>
        <v>0</v>
      </c>
      <c r="O147" s="95">
        <f t="shared" si="159"/>
        <v>0</v>
      </c>
      <c r="P147" s="95">
        <f t="shared" si="159"/>
        <v>14.6</v>
      </c>
      <c r="Q147" s="95">
        <f t="shared" si="159"/>
        <v>14.6</v>
      </c>
      <c r="R147" s="95">
        <f t="shared" si="159"/>
        <v>0</v>
      </c>
      <c r="S147" s="95">
        <f t="shared" si="159"/>
        <v>0</v>
      </c>
      <c r="T147" s="95">
        <f t="shared" si="159"/>
        <v>0</v>
      </c>
      <c r="U147" s="95">
        <f t="shared" si="159"/>
        <v>0</v>
      </c>
      <c r="V147" s="95">
        <f t="shared" si="159"/>
        <v>27</v>
      </c>
      <c r="W147" s="95">
        <f t="shared" si="159"/>
        <v>27</v>
      </c>
      <c r="X147" s="95">
        <f t="shared" si="159"/>
        <v>6.7</v>
      </c>
      <c r="Y147" s="95">
        <f t="shared" si="159"/>
        <v>6.7</v>
      </c>
      <c r="Z147" s="95">
        <f>Z148</f>
        <v>0</v>
      </c>
      <c r="AA147" s="95">
        <f>AA148</f>
        <v>0</v>
      </c>
      <c r="AB147" s="95">
        <f t="shared" ref="AB147:AE147" si="160">AB148</f>
        <v>0</v>
      </c>
      <c r="AC147" s="95">
        <f t="shared" si="160"/>
        <v>0</v>
      </c>
      <c r="AD147" s="100">
        <f t="shared" si="160"/>
        <v>0</v>
      </c>
      <c r="AE147" s="100">
        <f t="shared" si="160"/>
        <v>0</v>
      </c>
      <c r="AF147" s="98"/>
    </row>
    <row r="148" spans="1:32" ht="18.75" x14ac:dyDescent="0.3">
      <c r="A148" s="137" t="s">
        <v>27</v>
      </c>
      <c r="B148" s="100">
        <f>B149+B150+B151+B152</f>
        <v>64.2</v>
      </c>
      <c r="C148" s="100">
        <f>C149+C150+C151+C152</f>
        <v>64.2</v>
      </c>
      <c r="D148" s="100">
        <f>D149+D150+D151+D152</f>
        <v>64.2</v>
      </c>
      <c r="E148" s="100">
        <f>E149+E150+E151+E152</f>
        <v>64.2</v>
      </c>
      <c r="F148" s="100">
        <f>E148/B148*100</f>
        <v>100</v>
      </c>
      <c r="G148" s="100">
        <f>E148/C148*100</f>
        <v>100</v>
      </c>
      <c r="H148" s="100">
        <f>H149+H150+H151+H152</f>
        <v>0</v>
      </c>
      <c r="I148" s="100">
        <f t="shared" ref="I148:AE148" si="161">I149+I150+I151+I152</f>
        <v>0</v>
      </c>
      <c r="J148" s="100">
        <f t="shared" si="161"/>
        <v>15.9</v>
      </c>
      <c r="K148" s="100">
        <f t="shared" si="161"/>
        <v>15.9</v>
      </c>
      <c r="L148" s="100">
        <f t="shared" si="161"/>
        <v>0</v>
      </c>
      <c r="M148" s="100">
        <f t="shared" si="161"/>
        <v>0</v>
      </c>
      <c r="N148" s="100">
        <f t="shared" si="161"/>
        <v>0</v>
      </c>
      <c r="O148" s="100">
        <f t="shared" si="161"/>
        <v>0</v>
      </c>
      <c r="P148" s="100">
        <f t="shared" si="161"/>
        <v>14.6</v>
      </c>
      <c r="Q148" s="100">
        <f t="shared" si="161"/>
        <v>14.6</v>
      </c>
      <c r="R148" s="100">
        <f t="shared" si="161"/>
        <v>0</v>
      </c>
      <c r="S148" s="100">
        <f t="shared" si="161"/>
        <v>0</v>
      </c>
      <c r="T148" s="100">
        <f t="shared" si="161"/>
        <v>0</v>
      </c>
      <c r="U148" s="100">
        <f t="shared" si="161"/>
        <v>0</v>
      </c>
      <c r="V148" s="100">
        <f t="shared" si="161"/>
        <v>27</v>
      </c>
      <c r="W148" s="100">
        <f t="shared" si="161"/>
        <v>27</v>
      </c>
      <c r="X148" s="100">
        <f t="shared" si="161"/>
        <v>6.7</v>
      </c>
      <c r="Y148" s="100">
        <f t="shared" si="161"/>
        <v>6.7</v>
      </c>
      <c r="Z148" s="100">
        <f t="shared" si="161"/>
        <v>0</v>
      </c>
      <c r="AA148" s="100">
        <f t="shared" si="161"/>
        <v>0</v>
      </c>
      <c r="AB148" s="100">
        <f t="shared" si="161"/>
        <v>0</v>
      </c>
      <c r="AC148" s="100">
        <f t="shared" si="161"/>
        <v>0</v>
      </c>
      <c r="AD148" s="100">
        <f t="shared" si="161"/>
        <v>0</v>
      </c>
      <c r="AE148" s="100">
        <f t="shared" si="161"/>
        <v>0</v>
      </c>
      <c r="AF148" s="92"/>
    </row>
    <row r="149" spans="1:32" s="82" customFormat="1" ht="18.75" x14ac:dyDescent="0.25">
      <c r="A149" s="103" t="s">
        <v>28</v>
      </c>
      <c r="B149" s="100">
        <f>H149+J149+N149+L149+P149+R149+T149+V149+X149+Z149+AB149+AD149</f>
        <v>0</v>
      </c>
      <c r="C149" s="125">
        <f>H149+J149+L149+N149+P149+R149+T149+V149+X149</f>
        <v>0</v>
      </c>
      <c r="D149" s="125">
        <f>I149+K149+M149+O149+Q149+S149+U149+W149+Y149</f>
        <v>0</v>
      </c>
      <c r="E149" s="125">
        <f>I149+K149+M149+Q149+O149+S149+U149+W149+Y149+AA149+AC149+AE149+AG149</f>
        <v>0</v>
      </c>
      <c r="F149" s="125">
        <v>0</v>
      </c>
      <c r="G149" s="125">
        <v>0</v>
      </c>
      <c r="H149" s="100">
        <v>0</v>
      </c>
      <c r="I149" s="100">
        <v>0</v>
      </c>
      <c r="J149" s="100">
        <v>0</v>
      </c>
      <c r="K149" s="100">
        <v>0</v>
      </c>
      <c r="L149" s="100">
        <v>0</v>
      </c>
      <c r="M149" s="100">
        <v>0</v>
      </c>
      <c r="N149" s="100">
        <v>0</v>
      </c>
      <c r="O149" s="100">
        <v>0</v>
      </c>
      <c r="P149" s="100">
        <v>0</v>
      </c>
      <c r="Q149" s="100">
        <v>0</v>
      </c>
      <c r="R149" s="100">
        <v>0</v>
      </c>
      <c r="S149" s="100">
        <v>0</v>
      </c>
      <c r="T149" s="100">
        <v>0</v>
      </c>
      <c r="U149" s="100">
        <v>0</v>
      </c>
      <c r="V149" s="100">
        <v>0</v>
      </c>
      <c r="W149" s="100">
        <v>0</v>
      </c>
      <c r="X149" s="100">
        <v>0</v>
      </c>
      <c r="Y149" s="100">
        <v>0</v>
      </c>
      <c r="Z149" s="100">
        <v>0</v>
      </c>
      <c r="AA149" s="100">
        <v>0</v>
      </c>
      <c r="AB149" s="100">
        <v>0</v>
      </c>
      <c r="AC149" s="100">
        <v>0</v>
      </c>
      <c r="AD149" s="100">
        <v>0</v>
      </c>
      <c r="AE149" s="100">
        <v>0</v>
      </c>
      <c r="AF149" s="92"/>
    </row>
    <row r="150" spans="1:32" s="82" customFormat="1" ht="18.75" x14ac:dyDescent="0.25">
      <c r="A150" s="103" t="s">
        <v>29</v>
      </c>
      <c r="B150" s="100">
        <f t="shared" ref="B150:B152" si="162">H150+J150+N150+L150+P150+R150+T150+V150+X150+Z150+AB150+AD150</f>
        <v>64.2</v>
      </c>
      <c r="C150" s="125">
        <f>H150+J150+L150+N150+P150+R150+T150+V150+X150+Z150</f>
        <v>64.2</v>
      </c>
      <c r="D150" s="125">
        <f>I150+K150+M150+O150+Q150+S150+U150+W150+Y150+AA150</f>
        <v>64.2</v>
      </c>
      <c r="E150" s="125">
        <f t="shared" ref="E150:E152" si="163">I150+K150+M150+Q150+O150+S150+U150+W150+Y150+AA150+AC150+AE150+AG150</f>
        <v>64.2</v>
      </c>
      <c r="F150" s="125">
        <f t="shared" ref="F150:G150" si="164">D150/B150*100</f>
        <v>100</v>
      </c>
      <c r="G150" s="125">
        <f t="shared" si="164"/>
        <v>100</v>
      </c>
      <c r="H150" s="100">
        <v>0</v>
      </c>
      <c r="I150" s="100">
        <v>0</v>
      </c>
      <c r="J150" s="100">
        <v>15.9</v>
      </c>
      <c r="K150" s="100">
        <v>15.9</v>
      </c>
      <c r="L150" s="100">
        <v>0</v>
      </c>
      <c r="M150" s="100">
        <v>0</v>
      </c>
      <c r="N150" s="100">
        <v>0</v>
      </c>
      <c r="O150" s="100">
        <v>0</v>
      </c>
      <c r="P150" s="100">
        <v>14.6</v>
      </c>
      <c r="Q150" s="100">
        <v>14.6</v>
      </c>
      <c r="R150" s="100">
        <v>0</v>
      </c>
      <c r="S150" s="100">
        <v>0</v>
      </c>
      <c r="T150" s="100">
        <v>0</v>
      </c>
      <c r="U150" s="100">
        <v>0</v>
      </c>
      <c r="V150" s="100">
        <v>27</v>
      </c>
      <c r="W150" s="100">
        <v>27</v>
      </c>
      <c r="X150" s="100">
        <v>6.7</v>
      </c>
      <c r="Y150" s="100">
        <v>6.7</v>
      </c>
      <c r="Z150" s="100">
        <v>0</v>
      </c>
      <c r="AA150" s="100">
        <v>0</v>
      </c>
      <c r="AB150" s="100">
        <v>0</v>
      </c>
      <c r="AC150" s="100">
        <v>0</v>
      </c>
      <c r="AD150" s="100">
        <v>0</v>
      </c>
      <c r="AE150" s="100">
        <v>0</v>
      </c>
      <c r="AF150" s="92"/>
    </row>
    <row r="151" spans="1:32" s="82" customFormat="1" ht="18.75" x14ac:dyDescent="0.25">
      <c r="A151" s="103" t="s">
        <v>30</v>
      </c>
      <c r="B151" s="100">
        <f t="shared" si="162"/>
        <v>0</v>
      </c>
      <c r="C151" s="125">
        <f t="shared" ref="C151:D152" si="165">H151+J151+L151+N151+P151+R151+T151+V151+X151+Z151</f>
        <v>0</v>
      </c>
      <c r="D151" s="125">
        <f t="shared" si="165"/>
        <v>0</v>
      </c>
      <c r="E151" s="125">
        <f t="shared" si="163"/>
        <v>0</v>
      </c>
      <c r="F151" s="125">
        <v>0</v>
      </c>
      <c r="G151" s="125">
        <v>0</v>
      </c>
      <c r="H151" s="100">
        <v>0</v>
      </c>
      <c r="I151" s="100">
        <v>0</v>
      </c>
      <c r="J151" s="100">
        <v>0</v>
      </c>
      <c r="K151" s="100">
        <v>0</v>
      </c>
      <c r="L151" s="100">
        <v>0</v>
      </c>
      <c r="M151" s="100">
        <v>0</v>
      </c>
      <c r="N151" s="100">
        <v>0</v>
      </c>
      <c r="O151" s="100">
        <v>0</v>
      </c>
      <c r="P151" s="100">
        <v>0</v>
      </c>
      <c r="Q151" s="100">
        <v>0</v>
      </c>
      <c r="R151" s="100">
        <v>0</v>
      </c>
      <c r="S151" s="100">
        <v>0</v>
      </c>
      <c r="T151" s="100">
        <v>0</v>
      </c>
      <c r="U151" s="100">
        <v>0</v>
      </c>
      <c r="V151" s="100">
        <v>0</v>
      </c>
      <c r="W151" s="100">
        <v>0</v>
      </c>
      <c r="X151" s="100">
        <v>0</v>
      </c>
      <c r="Y151" s="100">
        <v>0</v>
      </c>
      <c r="Z151" s="100">
        <v>0</v>
      </c>
      <c r="AA151" s="100">
        <v>0</v>
      </c>
      <c r="AB151" s="100">
        <v>0</v>
      </c>
      <c r="AC151" s="100">
        <v>0</v>
      </c>
      <c r="AD151" s="100">
        <v>0</v>
      </c>
      <c r="AE151" s="100">
        <v>0</v>
      </c>
      <c r="AF151" s="92"/>
    </row>
    <row r="152" spans="1:32" s="82" customFormat="1" ht="18.75" x14ac:dyDescent="0.25">
      <c r="A152" s="103" t="s">
        <v>31</v>
      </c>
      <c r="B152" s="100">
        <f t="shared" si="162"/>
        <v>0</v>
      </c>
      <c r="C152" s="125">
        <f t="shared" si="165"/>
        <v>0</v>
      </c>
      <c r="D152" s="125">
        <f t="shared" si="165"/>
        <v>0</v>
      </c>
      <c r="E152" s="125">
        <f t="shared" si="163"/>
        <v>0</v>
      </c>
      <c r="F152" s="125">
        <v>0</v>
      </c>
      <c r="G152" s="125">
        <v>0</v>
      </c>
      <c r="H152" s="100">
        <v>0</v>
      </c>
      <c r="I152" s="100">
        <v>0</v>
      </c>
      <c r="J152" s="100">
        <v>0</v>
      </c>
      <c r="K152" s="100">
        <v>0</v>
      </c>
      <c r="L152" s="100">
        <v>0</v>
      </c>
      <c r="M152" s="100">
        <v>0</v>
      </c>
      <c r="N152" s="100">
        <v>0</v>
      </c>
      <c r="O152" s="100">
        <v>0</v>
      </c>
      <c r="P152" s="100">
        <v>0</v>
      </c>
      <c r="Q152" s="100">
        <v>0</v>
      </c>
      <c r="R152" s="100">
        <v>0</v>
      </c>
      <c r="S152" s="100">
        <v>0</v>
      </c>
      <c r="T152" s="100">
        <v>0</v>
      </c>
      <c r="U152" s="100">
        <v>0</v>
      </c>
      <c r="V152" s="100">
        <v>0</v>
      </c>
      <c r="W152" s="100">
        <v>0</v>
      </c>
      <c r="X152" s="100">
        <v>0</v>
      </c>
      <c r="Y152" s="100">
        <v>0</v>
      </c>
      <c r="Z152" s="100">
        <v>0</v>
      </c>
      <c r="AA152" s="100">
        <v>0</v>
      </c>
      <c r="AB152" s="100">
        <v>0</v>
      </c>
      <c r="AC152" s="100">
        <v>0</v>
      </c>
      <c r="AD152" s="100">
        <v>0</v>
      </c>
      <c r="AE152" s="100">
        <v>0</v>
      </c>
      <c r="AF152" s="92"/>
    </row>
    <row r="153" spans="1:32" ht="42.75" customHeight="1" x14ac:dyDescent="0.25">
      <c r="A153" s="98" t="s">
        <v>574</v>
      </c>
      <c r="B153" s="95">
        <f>B154</f>
        <v>73.900000000000006</v>
      </c>
      <c r="C153" s="95">
        <f t="shared" ref="C153:G153" si="166">C154</f>
        <v>73.900000000000006</v>
      </c>
      <c r="D153" s="95">
        <f>D154</f>
        <v>73.849999999999994</v>
      </c>
      <c r="E153" s="95">
        <f t="shared" si="166"/>
        <v>73.849999999999994</v>
      </c>
      <c r="F153" s="95">
        <f t="shared" si="166"/>
        <v>99.932341001353166</v>
      </c>
      <c r="G153" s="95">
        <f t="shared" si="166"/>
        <v>99.932341001353166</v>
      </c>
      <c r="H153" s="95">
        <f>H154</f>
        <v>0</v>
      </c>
      <c r="I153" s="95">
        <f t="shared" ref="I153:Y153" si="167">I154</f>
        <v>0</v>
      </c>
      <c r="J153" s="95">
        <f t="shared" si="167"/>
        <v>0</v>
      </c>
      <c r="K153" s="95">
        <f t="shared" si="167"/>
        <v>0</v>
      </c>
      <c r="L153" s="95">
        <f t="shared" si="167"/>
        <v>0</v>
      </c>
      <c r="M153" s="95">
        <f t="shared" si="167"/>
        <v>0</v>
      </c>
      <c r="N153" s="95">
        <f t="shared" si="167"/>
        <v>0</v>
      </c>
      <c r="O153" s="95">
        <f t="shared" si="167"/>
        <v>0</v>
      </c>
      <c r="P153" s="95">
        <f t="shared" si="167"/>
        <v>0</v>
      </c>
      <c r="Q153" s="95">
        <f t="shared" si="167"/>
        <v>0</v>
      </c>
      <c r="R153" s="95">
        <f t="shared" si="167"/>
        <v>0</v>
      </c>
      <c r="S153" s="95">
        <f t="shared" si="167"/>
        <v>0</v>
      </c>
      <c r="T153" s="95">
        <f t="shared" si="167"/>
        <v>0</v>
      </c>
      <c r="U153" s="95">
        <f t="shared" si="167"/>
        <v>0</v>
      </c>
      <c r="V153" s="95">
        <f t="shared" si="167"/>
        <v>0</v>
      </c>
      <c r="W153" s="95">
        <f t="shared" si="167"/>
        <v>0</v>
      </c>
      <c r="X153" s="95">
        <f t="shared" si="167"/>
        <v>0</v>
      </c>
      <c r="Y153" s="95">
        <f t="shared" si="167"/>
        <v>0</v>
      </c>
      <c r="Z153" s="95">
        <f>Z154</f>
        <v>73.900000000000006</v>
      </c>
      <c r="AA153" s="95">
        <f>AA154</f>
        <v>73.849999999999994</v>
      </c>
      <c r="AB153" s="95">
        <f t="shared" ref="AB153:AE153" si="168">AB154</f>
        <v>0</v>
      </c>
      <c r="AC153" s="95">
        <f t="shared" si="168"/>
        <v>0</v>
      </c>
      <c r="AD153" s="100">
        <f t="shared" si="168"/>
        <v>0</v>
      </c>
      <c r="AE153" s="100">
        <f t="shared" si="168"/>
        <v>0</v>
      </c>
      <c r="AF153" s="98" t="s">
        <v>59</v>
      </c>
    </row>
    <row r="154" spans="1:32" ht="18.75" x14ac:dyDescent="0.3">
      <c r="A154" s="137" t="s">
        <v>27</v>
      </c>
      <c r="B154" s="100">
        <f>B155+B156+B157+B158</f>
        <v>73.900000000000006</v>
      </c>
      <c r="C154" s="100">
        <f>C155+C156+C157+C158</f>
        <v>73.900000000000006</v>
      </c>
      <c r="D154" s="100">
        <f>D155+D156+D157+D158</f>
        <v>73.849999999999994</v>
      </c>
      <c r="E154" s="100">
        <f>E155+E156+E157+E158</f>
        <v>73.849999999999994</v>
      </c>
      <c r="F154" s="100">
        <f>E154/B154*100</f>
        <v>99.932341001353166</v>
      </c>
      <c r="G154" s="100">
        <f>E154/C154*100</f>
        <v>99.932341001353166</v>
      </c>
      <c r="H154" s="100">
        <f>H155+H156+H157+H158</f>
        <v>0</v>
      </c>
      <c r="I154" s="100">
        <f t="shared" ref="I154:AE154" si="169">I155+I156+I157+I158</f>
        <v>0</v>
      </c>
      <c r="J154" s="100">
        <f t="shared" si="169"/>
        <v>0</v>
      </c>
      <c r="K154" s="100">
        <f t="shared" si="169"/>
        <v>0</v>
      </c>
      <c r="L154" s="100">
        <f t="shared" si="169"/>
        <v>0</v>
      </c>
      <c r="M154" s="100">
        <f t="shared" si="169"/>
        <v>0</v>
      </c>
      <c r="N154" s="100">
        <f t="shared" si="169"/>
        <v>0</v>
      </c>
      <c r="O154" s="100">
        <f t="shared" si="169"/>
        <v>0</v>
      </c>
      <c r="P154" s="100">
        <f t="shared" si="169"/>
        <v>0</v>
      </c>
      <c r="Q154" s="100">
        <f t="shared" si="169"/>
        <v>0</v>
      </c>
      <c r="R154" s="100">
        <f t="shared" si="169"/>
        <v>0</v>
      </c>
      <c r="S154" s="100">
        <f t="shared" si="169"/>
        <v>0</v>
      </c>
      <c r="T154" s="100">
        <f t="shared" si="169"/>
        <v>0</v>
      </c>
      <c r="U154" s="100">
        <f t="shared" si="169"/>
        <v>0</v>
      </c>
      <c r="V154" s="100">
        <f t="shared" si="169"/>
        <v>0</v>
      </c>
      <c r="W154" s="100">
        <f t="shared" si="169"/>
        <v>0</v>
      </c>
      <c r="X154" s="100">
        <f t="shared" si="169"/>
        <v>0</v>
      </c>
      <c r="Y154" s="100">
        <f t="shared" si="169"/>
        <v>0</v>
      </c>
      <c r="Z154" s="100">
        <f t="shared" si="169"/>
        <v>73.900000000000006</v>
      </c>
      <c r="AA154" s="100">
        <f t="shared" si="169"/>
        <v>73.849999999999994</v>
      </c>
      <c r="AB154" s="100">
        <f t="shared" si="169"/>
        <v>0</v>
      </c>
      <c r="AC154" s="100">
        <f t="shared" si="169"/>
        <v>0</v>
      </c>
      <c r="AD154" s="100">
        <f t="shared" si="169"/>
        <v>0</v>
      </c>
      <c r="AE154" s="100">
        <f t="shared" si="169"/>
        <v>0</v>
      </c>
      <c r="AF154" s="92"/>
    </row>
    <row r="155" spans="1:32" s="82" customFormat="1" ht="18.75" x14ac:dyDescent="0.25">
      <c r="A155" s="103" t="s">
        <v>28</v>
      </c>
      <c r="B155" s="100">
        <f>H155+J155+N155+L155+P155+R155+T155+V155+X155+Z155+AB155+AD155</f>
        <v>0</v>
      </c>
      <c r="C155" s="125">
        <f>H155+J155+L155+N155+P155+R155+T155+V155+X155</f>
        <v>0</v>
      </c>
      <c r="D155" s="125">
        <f>I155+K155+M155+O155+Q155+S155+U155+W155+Y155</f>
        <v>0</v>
      </c>
      <c r="E155" s="125">
        <f>I155+K155+M155+Q155+O155+S155+U155+W155+Y155+AA155+AC155+AE155+AG155</f>
        <v>0</v>
      </c>
      <c r="F155" s="125">
        <v>0</v>
      </c>
      <c r="G155" s="125">
        <v>0</v>
      </c>
      <c r="H155" s="100">
        <v>0</v>
      </c>
      <c r="I155" s="100">
        <v>0</v>
      </c>
      <c r="J155" s="100">
        <v>0</v>
      </c>
      <c r="K155" s="100">
        <v>0</v>
      </c>
      <c r="L155" s="100">
        <v>0</v>
      </c>
      <c r="M155" s="100">
        <v>0</v>
      </c>
      <c r="N155" s="100">
        <v>0</v>
      </c>
      <c r="O155" s="100">
        <v>0</v>
      </c>
      <c r="P155" s="100">
        <v>0</v>
      </c>
      <c r="Q155" s="100">
        <v>0</v>
      </c>
      <c r="R155" s="100">
        <v>0</v>
      </c>
      <c r="S155" s="100">
        <v>0</v>
      </c>
      <c r="T155" s="100">
        <v>0</v>
      </c>
      <c r="U155" s="100">
        <v>0</v>
      </c>
      <c r="V155" s="100">
        <v>0</v>
      </c>
      <c r="W155" s="100">
        <v>0</v>
      </c>
      <c r="X155" s="100">
        <v>0</v>
      </c>
      <c r="Y155" s="100">
        <v>0</v>
      </c>
      <c r="Z155" s="100">
        <v>0</v>
      </c>
      <c r="AA155" s="100">
        <v>0</v>
      </c>
      <c r="AB155" s="100">
        <v>0</v>
      </c>
      <c r="AC155" s="100">
        <v>0</v>
      </c>
      <c r="AD155" s="100">
        <v>0</v>
      </c>
      <c r="AE155" s="100">
        <v>0</v>
      </c>
      <c r="AF155" s="92"/>
    </row>
    <row r="156" spans="1:32" s="82" customFormat="1" ht="18.75" x14ac:dyDescent="0.25">
      <c r="A156" s="103" t="s">
        <v>29</v>
      </c>
      <c r="B156" s="100">
        <f t="shared" ref="B156:B158" si="170">H156+J156+N156+L156+P156+R156+T156+V156+X156+Z156+AB156+AD156</f>
        <v>73.900000000000006</v>
      </c>
      <c r="C156" s="125">
        <f>H156+J156+L156+N156+P156+R156+T156+V156+X156+Z156</f>
        <v>73.900000000000006</v>
      </c>
      <c r="D156" s="125">
        <f>I156+K156+M156+O156+Q156+S156+U156+W156+Y156+AA156</f>
        <v>73.849999999999994</v>
      </c>
      <c r="E156" s="125">
        <f t="shared" ref="E156:E158" si="171">I156+K156+M156+Q156+O156+S156+U156+W156+Y156+AA156+AC156+AE156+AG156</f>
        <v>73.849999999999994</v>
      </c>
      <c r="F156" s="125">
        <f t="shared" ref="F156:G156" si="172">D156/B156*100</f>
        <v>99.932341001353166</v>
      </c>
      <c r="G156" s="125">
        <f t="shared" si="172"/>
        <v>99.932341001353166</v>
      </c>
      <c r="H156" s="100">
        <v>0</v>
      </c>
      <c r="I156" s="100">
        <v>0</v>
      </c>
      <c r="J156" s="100">
        <v>0</v>
      </c>
      <c r="K156" s="100">
        <v>0</v>
      </c>
      <c r="L156" s="100">
        <v>0</v>
      </c>
      <c r="M156" s="100">
        <v>0</v>
      </c>
      <c r="N156" s="100">
        <v>0</v>
      </c>
      <c r="O156" s="100">
        <v>0</v>
      </c>
      <c r="P156" s="100">
        <v>0</v>
      </c>
      <c r="Q156" s="100">
        <v>0</v>
      </c>
      <c r="R156" s="100">
        <v>0</v>
      </c>
      <c r="S156" s="100">
        <v>0</v>
      </c>
      <c r="T156" s="100">
        <v>0</v>
      </c>
      <c r="U156" s="100">
        <v>0</v>
      </c>
      <c r="V156" s="100">
        <v>0</v>
      </c>
      <c r="W156" s="100">
        <v>0</v>
      </c>
      <c r="X156" s="100">
        <v>0</v>
      </c>
      <c r="Y156" s="100">
        <v>0</v>
      </c>
      <c r="Z156" s="100">
        <v>73.900000000000006</v>
      </c>
      <c r="AA156" s="100">
        <v>73.849999999999994</v>
      </c>
      <c r="AB156" s="100">
        <v>0</v>
      </c>
      <c r="AC156" s="100">
        <v>0</v>
      </c>
      <c r="AD156" s="100">
        <v>0</v>
      </c>
      <c r="AE156" s="100">
        <v>0</v>
      </c>
      <c r="AF156" s="92"/>
    </row>
    <row r="157" spans="1:32" s="82" customFormat="1" ht="18.75" x14ac:dyDescent="0.25">
      <c r="A157" s="103" t="s">
        <v>30</v>
      </c>
      <c r="B157" s="100">
        <f t="shared" si="170"/>
        <v>0</v>
      </c>
      <c r="C157" s="125">
        <f t="shared" ref="C157:D158" si="173">H157+J157+L157+N157+P157+R157+T157+V157+X157+Z157</f>
        <v>0</v>
      </c>
      <c r="D157" s="125">
        <f t="shared" si="173"/>
        <v>0</v>
      </c>
      <c r="E157" s="125">
        <f t="shared" si="171"/>
        <v>0</v>
      </c>
      <c r="F157" s="125">
        <v>0</v>
      </c>
      <c r="G157" s="125">
        <v>0</v>
      </c>
      <c r="H157" s="100">
        <v>0</v>
      </c>
      <c r="I157" s="100">
        <v>0</v>
      </c>
      <c r="J157" s="100">
        <v>0</v>
      </c>
      <c r="K157" s="100">
        <v>0</v>
      </c>
      <c r="L157" s="100">
        <v>0</v>
      </c>
      <c r="M157" s="100">
        <v>0</v>
      </c>
      <c r="N157" s="100">
        <v>0</v>
      </c>
      <c r="O157" s="100">
        <v>0</v>
      </c>
      <c r="P157" s="100">
        <v>0</v>
      </c>
      <c r="Q157" s="100">
        <v>0</v>
      </c>
      <c r="R157" s="100">
        <v>0</v>
      </c>
      <c r="S157" s="100">
        <v>0</v>
      </c>
      <c r="T157" s="100">
        <v>0</v>
      </c>
      <c r="U157" s="100">
        <v>0</v>
      </c>
      <c r="V157" s="100">
        <v>0</v>
      </c>
      <c r="W157" s="100">
        <v>0</v>
      </c>
      <c r="X157" s="100">
        <v>0</v>
      </c>
      <c r="Y157" s="100">
        <v>0</v>
      </c>
      <c r="Z157" s="100">
        <v>0</v>
      </c>
      <c r="AA157" s="100">
        <v>0</v>
      </c>
      <c r="AB157" s="100">
        <v>0</v>
      </c>
      <c r="AC157" s="100">
        <v>0</v>
      </c>
      <c r="AD157" s="100">
        <v>0</v>
      </c>
      <c r="AE157" s="100">
        <v>0</v>
      </c>
      <c r="AF157" s="92"/>
    </row>
    <row r="158" spans="1:32" s="82" customFormat="1" ht="18.75" x14ac:dyDescent="0.25">
      <c r="A158" s="103" t="s">
        <v>31</v>
      </c>
      <c r="B158" s="100">
        <f t="shared" si="170"/>
        <v>0</v>
      </c>
      <c r="C158" s="125">
        <f t="shared" si="173"/>
        <v>0</v>
      </c>
      <c r="D158" s="125">
        <f t="shared" si="173"/>
        <v>0</v>
      </c>
      <c r="E158" s="125">
        <f t="shared" si="171"/>
        <v>0</v>
      </c>
      <c r="F158" s="125">
        <v>0</v>
      </c>
      <c r="G158" s="125">
        <v>0</v>
      </c>
      <c r="H158" s="100">
        <v>0</v>
      </c>
      <c r="I158" s="100">
        <v>0</v>
      </c>
      <c r="J158" s="100">
        <v>0</v>
      </c>
      <c r="K158" s="100">
        <v>0</v>
      </c>
      <c r="L158" s="100">
        <v>0</v>
      </c>
      <c r="M158" s="100">
        <v>0</v>
      </c>
      <c r="N158" s="100">
        <v>0</v>
      </c>
      <c r="O158" s="100">
        <v>0</v>
      </c>
      <c r="P158" s="100">
        <v>0</v>
      </c>
      <c r="Q158" s="100">
        <v>0</v>
      </c>
      <c r="R158" s="100">
        <v>0</v>
      </c>
      <c r="S158" s="100">
        <v>0</v>
      </c>
      <c r="T158" s="100">
        <v>0</v>
      </c>
      <c r="U158" s="100">
        <v>0</v>
      </c>
      <c r="V158" s="100">
        <v>0</v>
      </c>
      <c r="W158" s="100">
        <v>0</v>
      </c>
      <c r="X158" s="100">
        <v>0</v>
      </c>
      <c r="Y158" s="100">
        <v>0</v>
      </c>
      <c r="Z158" s="100">
        <v>0</v>
      </c>
      <c r="AA158" s="100">
        <v>0</v>
      </c>
      <c r="AB158" s="100">
        <v>0</v>
      </c>
      <c r="AC158" s="100">
        <v>0</v>
      </c>
      <c r="AD158" s="100">
        <v>0</v>
      </c>
      <c r="AE158" s="100">
        <v>0</v>
      </c>
      <c r="AF158" s="92"/>
    </row>
    <row r="159" spans="1:32" ht="75" x14ac:dyDescent="0.25">
      <c r="A159" s="293" t="s">
        <v>60</v>
      </c>
      <c r="B159" s="95">
        <f>B160</f>
        <v>150.9</v>
      </c>
      <c r="C159" s="95">
        <f t="shared" ref="C159:G159" si="174">C160</f>
        <v>150.9</v>
      </c>
      <c r="D159" s="95">
        <f>D160</f>
        <v>150.9</v>
      </c>
      <c r="E159" s="95">
        <f t="shared" si="174"/>
        <v>150.9</v>
      </c>
      <c r="F159" s="95">
        <f t="shared" si="174"/>
        <v>100</v>
      </c>
      <c r="G159" s="95">
        <f t="shared" si="174"/>
        <v>100</v>
      </c>
      <c r="H159" s="95">
        <f>H160</f>
        <v>0</v>
      </c>
      <c r="I159" s="95">
        <f t="shared" ref="I159:Y159" si="175">I160</f>
        <v>0</v>
      </c>
      <c r="J159" s="95">
        <f t="shared" si="175"/>
        <v>0</v>
      </c>
      <c r="K159" s="95">
        <f t="shared" si="175"/>
        <v>0</v>
      </c>
      <c r="L159" s="95">
        <f t="shared" si="175"/>
        <v>0</v>
      </c>
      <c r="M159" s="95">
        <f t="shared" si="175"/>
        <v>0</v>
      </c>
      <c r="N159" s="95">
        <f t="shared" si="175"/>
        <v>0</v>
      </c>
      <c r="O159" s="95">
        <f t="shared" si="175"/>
        <v>0</v>
      </c>
      <c r="P159" s="95">
        <f t="shared" si="175"/>
        <v>114</v>
      </c>
      <c r="Q159" s="95">
        <f t="shared" si="175"/>
        <v>32.4</v>
      </c>
      <c r="R159" s="95">
        <f t="shared" si="175"/>
        <v>15</v>
      </c>
      <c r="S159" s="95">
        <f t="shared" si="175"/>
        <v>96.6</v>
      </c>
      <c r="T159" s="95">
        <f t="shared" si="175"/>
        <v>21.9</v>
      </c>
      <c r="U159" s="95">
        <f t="shared" si="175"/>
        <v>21.9</v>
      </c>
      <c r="V159" s="95">
        <f t="shared" si="175"/>
        <v>0</v>
      </c>
      <c r="W159" s="95">
        <f t="shared" si="175"/>
        <v>0</v>
      </c>
      <c r="X159" s="95">
        <f t="shared" si="175"/>
        <v>0</v>
      </c>
      <c r="Y159" s="95">
        <f t="shared" si="175"/>
        <v>0</v>
      </c>
      <c r="Z159" s="95">
        <f>Z160</f>
        <v>0</v>
      </c>
      <c r="AA159" s="95">
        <f>AA160</f>
        <v>0</v>
      </c>
      <c r="AB159" s="95">
        <f t="shared" ref="AB159:AE159" si="176">AB160</f>
        <v>0</v>
      </c>
      <c r="AC159" s="95">
        <f t="shared" si="176"/>
        <v>0</v>
      </c>
      <c r="AD159" s="100">
        <f t="shared" si="176"/>
        <v>0</v>
      </c>
      <c r="AE159" s="100">
        <f t="shared" si="176"/>
        <v>0</v>
      </c>
      <c r="AF159" s="98" t="s">
        <v>655</v>
      </c>
    </row>
    <row r="160" spans="1:32" ht="18.75" x14ac:dyDescent="0.3">
      <c r="A160" s="137" t="s">
        <v>27</v>
      </c>
      <c r="B160" s="100">
        <f>B161+B162+B163+B164</f>
        <v>150.9</v>
      </c>
      <c r="C160" s="100">
        <f>C161+C162+C163+C164</f>
        <v>150.9</v>
      </c>
      <c r="D160" s="100">
        <f>D161+D162+D163+D164</f>
        <v>150.9</v>
      </c>
      <c r="E160" s="100">
        <f>E161+E162+E163+E164</f>
        <v>150.9</v>
      </c>
      <c r="F160" s="100">
        <f>E160/B160*100</f>
        <v>100</v>
      </c>
      <c r="G160" s="100">
        <f>E160/C160*100</f>
        <v>100</v>
      </c>
      <c r="H160" s="100">
        <f>H161+H162+H163+H164</f>
        <v>0</v>
      </c>
      <c r="I160" s="100">
        <f t="shared" ref="I160:AE160" si="177">I161+I162+I163+I164</f>
        <v>0</v>
      </c>
      <c r="J160" s="100">
        <f t="shared" si="177"/>
        <v>0</v>
      </c>
      <c r="K160" s="100">
        <f t="shared" si="177"/>
        <v>0</v>
      </c>
      <c r="L160" s="100">
        <f t="shared" si="177"/>
        <v>0</v>
      </c>
      <c r="M160" s="100">
        <f t="shared" si="177"/>
        <v>0</v>
      </c>
      <c r="N160" s="100">
        <f t="shared" si="177"/>
        <v>0</v>
      </c>
      <c r="O160" s="100">
        <f t="shared" si="177"/>
        <v>0</v>
      </c>
      <c r="P160" s="100">
        <f t="shared" si="177"/>
        <v>114</v>
      </c>
      <c r="Q160" s="100">
        <f t="shared" si="177"/>
        <v>32.4</v>
      </c>
      <c r="R160" s="100">
        <f t="shared" si="177"/>
        <v>15</v>
      </c>
      <c r="S160" s="100">
        <f t="shared" si="177"/>
        <v>96.6</v>
      </c>
      <c r="T160" s="100">
        <f t="shared" si="177"/>
        <v>21.9</v>
      </c>
      <c r="U160" s="100">
        <f t="shared" si="177"/>
        <v>21.9</v>
      </c>
      <c r="V160" s="100">
        <f t="shared" si="177"/>
        <v>0</v>
      </c>
      <c r="W160" s="100">
        <f t="shared" si="177"/>
        <v>0</v>
      </c>
      <c r="X160" s="100">
        <f t="shared" si="177"/>
        <v>0</v>
      </c>
      <c r="Y160" s="100">
        <f t="shared" si="177"/>
        <v>0</v>
      </c>
      <c r="Z160" s="100">
        <f t="shared" si="177"/>
        <v>0</v>
      </c>
      <c r="AA160" s="100">
        <f t="shared" si="177"/>
        <v>0</v>
      </c>
      <c r="AB160" s="100">
        <f t="shared" si="177"/>
        <v>0</v>
      </c>
      <c r="AC160" s="100">
        <f t="shared" si="177"/>
        <v>0</v>
      </c>
      <c r="AD160" s="100">
        <f t="shared" si="177"/>
        <v>0</v>
      </c>
      <c r="AE160" s="100">
        <f t="shared" si="177"/>
        <v>0</v>
      </c>
      <c r="AF160" s="92"/>
    </row>
    <row r="161" spans="1:33" ht="18.75" x14ac:dyDescent="0.25">
      <c r="A161" s="103" t="s">
        <v>28</v>
      </c>
      <c r="B161" s="100">
        <f>H161+J161+N161+L161+P161+R161+T161+V161+X161+Z161+AB161+AD161</f>
        <v>0</v>
      </c>
      <c r="C161" s="125">
        <f>H161+J161+L161+N161+P161+R161+T161+V161+X161</f>
        <v>0</v>
      </c>
      <c r="D161" s="125">
        <f>I161+K161+M161+O161+Q161+S161+U161+W161+Y161</f>
        <v>0</v>
      </c>
      <c r="E161" s="125">
        <f>I161+K161+M161+Q161+O161+S161+U161+W161+Y161+AA161+AC161+AE161+AG161</f>
        <v>0</v>
      </c>
      <c r="F161" s="125">
        <v>0</v>
      </c>
      <c r="G161" s="125">
        <v>0</v>
      </c>
      <c r="H161" s="100">
        <v>0</v>
      </c>
      <c r="I161" s="100">
        <v>0</v>
      </c>
      <c r="J161" s="100">
        <v>0</v>
      </c>
      <c r="K161" s="100">
        <v>0</v>
      </c>
      <c r="L161" s="100">
        <v>0</v>
      </c>
      <c r="M161" s="100">
        <v>0</v>
      </c>
      <c r="N161" s="100">
        <v>0</v>
      </c>
      <c r="O161" s="100">
        <v>0</v>
      </c>
      <c r="P161" s="100">
        <v>0</v>
      </c>
      <c r="Q161" s="100">
        <v>0</v>
      </c>
      <c r="R161" s="100">
        <v>0</v>
      </c>
      <c r="S161" s="125">
        <v>0</v>
      </c>
      <c r="T161" s="100">
        <v>0</v>
      </c>
      <c r="U161" s="125">
        <v>0</v>
      </c>
      <c r="V161" s="100">
        <v>0</v>
      </c>
      <c r="W161" s="100">
        <v>0</v>
      </c>
      <c r="X161" s="100">
        <v>0</v>
      </c>
      <c r="Y161" s="100">
        <v>0</v>
      </c>
      <c r="Z161" s="100">
        <v>0</v>
      </c>
      <c r="AA161" s="100">
        <v>0</v>
      </c>
      <c r="AB161" s="100">
        <v>0</v>
      </c>
      <c r="AC161" s="100">
        <v>0</v>
      </c>
      <c r="AD161" s="100">
        <v>0</v>
      </c>
      <c r="AE161" s="100">
        <v>0</v>
      </c>
      <c r="AF161" s="92"/>
    </row>
    <row r="162" spans="1:33" ht="18.75" x14ac:dyDescent="0.25">
      <c r="A162" s="103" t="s">
        <v>29</v>
      </c>
      <c r="B162" s="100">
        <f t="shared" ref="B162:B164" si="178">H162+J162+N162+L162+P162+R162+T162+V162+X162+Z162+AB162+AD162</f>
        <v>150.9</v>
      </c>
      <c r="C162" s="125">
        <f>H162+J162+L162+N162+P162+R162+T162+V162+X162+Z162</f>
        <v>150.9</v>
      </c>
      <c r="D162" s="125">
        <f>I162+K162+M162+O162+Q162+S162+U162+W162+Y162+AA162</f>
        <v>150.9</v>
      </c>
      <c r="E162" s="125">
        <f t="shared" ref="E162:E164" si="179">I162+K162+M162+Q162+O162+S162+U162+W162+Y162+AA162+AC162+AE162+AG162</f>
        <v>150.9</v>
      </c>
      <c r="F162" s="125">
        <f t="shared" ref="F162:G162" si="180">D162/B162*100</f>
        <v>100</v>
      </c>
      <c r="G162" s="125">
        <f t="shared" si="180"/>
        <v>100</v>
      </c>
      <c r="H162" s="100">
        <v>0</v>
      </c>
      <c r="I162" s="100">
        <v>0</v>
      </c>
      <c r="J162" s="100">
        <v>0</v>
      </c>
      <c r="K162" s="100">
        <v>0</v>
      </c>
      <c r="L162" s="100">
        <v>0</v>
      </c>
      <c r="M162" s="100">
        <v>0</v>
      </c>
      <c r="N162" s="100">
        <v>0</v>
      </c>
      <c r="O162" s="100">
        <v>0</v>
      </c>
      <c r="P162" s="100">
        <v>114</v>
      </c>
      <c r="Q162" s="100">
        <v>32.4</v>
      </c>
      <c r="R162" s="100">
        <v>15</v>
      </c>
      <c r="S162" s="125">
        <v>96.6</v>
      </c>
      <c r="T162" s="100">
        <v>21.9</v>
      </c>
      <c r="U162" s="125">
        <v>21.9</v>
      </c>
      <c r="V162" s="100">
        <v>0</v>
      </c>
      <c r="W162" s="100">
        <v>0</v>
      </c>
      <c r="X162" s="100">
        <v>0</v>
      </c>
      <c r="Y162" s="100">
        <v>0</v>
      </c>
      <c r="Z162" s="100">
        <v>0</v>
      </c>
      <c r="AA162" s="100">
        <v>0</v>
      </c>
      <c r="AB162" s="100">
        <v>0</v>
      </c>
      <c r="AC162" s="100">
        <v>0</v>
      </c>
      <c r="AD162" s="100">
        <v>0</v>
      </c>
      <c r="AE162" s="100">
        <v>0</v>
      </c>
      <c r="AF162" s="92"/>
    </row>
    <row r="163" spans="1:33" ht="18.75" x14ac:dyDescent="0.25">
      <c r="A163" s="103" t="s">
        <v>30</v>
      </c>
      <c r="B163" s="100">
        <f t="shared" si="178"/>
        <v>0</v>
      </c>
      <c r="C163" s="125">
        <f t="shared" ref="C163:D164" si="181">H163+J163+L163+N163+P163+R163+T163+V163+X163+Z163</f>
        <v>0</v>
      </c>
      <c r="D163" s="125">
        <f t="shared" si="181"/>
        <v>0</v>
      </c>
      <c r="E163" s="125">
        <f t="shared" si="179"/>
        <v>0</v>
      </c>
      <c r="F163" s="125">
        <v>0</v>
      </c>
      <c r="G163" s="125">
        <v>0</v>
      </c>
      <c r="H163" s="100">
        <v>0</v>
      </c>
      <c r="I163" s="100">
        <v>0</v>
      </c>
      <c r="J163" s="100">
        <v>0</v>
      </c>
      <c r="K163" s="100">
        <v>0</v>
      </c>
      <c r="L163" s="100">
        <v>0</v>
      </c>
      <c r="M163" s="100">
        <v>0</v>
      </c>
      <c r="N163" s="100">
        <v>0</v>
      </c>
      <c r="O163" s="100">
        <v>0</v>
      </c>
      <c r="P163" s="100">
        <v>0</v>
      </c>
      <c r="Q163" s="100">
        <v>0</v>
      </c>
      <c r="R163" s="100">
        <v>0</v>
      </c>
      <c r="S163" s="125">
        <v>0</v>
      </c>
      <c r="T163" s="100">
        <v>0</v>
      </c>
      <c r="U163" s="125">
        <v>0</v>
      </c>
      <c r="V163" s="100">
        <v>0</v>
      </c>
      <c r="W163" s="100">
        <v>0</v>
      </c>
      <c r="X163" s="100">
        <v>0</v>
      </c>
      <c r="Y163" s="100">
        <v>0</v>
      </c>
      <c r="Z163" s="100">
        <v>0</v>
      </c>
      <c r="AA163" s="100">
        <v>0</v>
      </c>
      <c r="AB163" s="100">
        <v>0</v>
      </c>
      <c r="AC163" s="100">
        <v>0</v>
      </c>
      <c r="AD163" s="100">
        <v>0</v>
      </c>
      <c r="AE163" s="100">
        <v>0</v>
      </c>
      <c r="AF163" s="92"/>
    </row>
    <row r="164" spans="1:33" ht="18.75" x14ac:dyDescent="0.25">
      <c r="A164" s="103" t="s">
        <v>31</v>
      </c>
      <c r="B164" s="100">
        <f t="shared" si="178"/>
        <v>0</v>
      </c>
      <c r="C164" s="125">
        <f t="shared" si="181"/>
        <v>0</v>
      </c>
      <c r="D164" s="125">
        <f t="shared" si="181"/>
        <v>0</v>
      </c>
      <c r="E164" s="125">
        <f t="shared" si="179"/>
        <v>0</v>
      </c>
      <c r="F164" s="125">
        <v>0</v>
      </c>
      <c r="G164" s="125">
        <v>0</v>
      </c>
      <c r="H164" s="100">
        <v>0</v>
      </c>
      <c r="I164" s="100">
        <v>0</v>
      </c>
      <c r="J164" s="100">
        <v>0</v>
      </c>
      <c r="K164" s="100">
        <v>0</v>
      </c>
      <c r="L164" s="100">
        <v>0</v>
      </c>
      <c r="M164" s="100">
        <v>0</v>
      </c>
      <c r="N164" s="100">
        <v>0</v>
      </c>
      <c r="O164" s="100">
        <v>0</v>
      </c>
      <c r="P164" s="100">
        <v>0</v>
      </c>
      <c r="Q164" s="100">
        <v>0</v>
      </c>
      <c r="R164" s="100">
        <v>0</v>
      </c>
      <c r="S164" s="125">
        <v>0</v>
      </c>
      <c r="T164" s="100">
        <v>0</v>
      </c>
      <c r="U164" s="125">
        <v>0</v>
      </c>
      <c r="V164" s="100">
        <v>0</v>
      </c>
      <c r="W164" s="100">
        <v>0</v>
      </c>
      <c r="X164" s="100">
        <v>0</v>
      </c>
      <c r="Y164" s="100">
        <v>0</v>
      </c>
      <c r="Z164" s="100">
        <v>0</v>
      </c>
      <c r="AA164" s="100">
        <v>0</v>
      </c>
      <c r="AB164" s="100">
        <v>0</v>
      </c>
      <c r="AC164" s="100">
        <v>0</v>
      </c>
      <c r="AD164" s="100">
        <v>0</v>
      </c>
      <c r="AE164" s="100">
        <v>0</v>
      </c>
      <c r="AF164" s="92"/>
    </row>
    <row r="165" spans="1:33" ht="37.5" x14ac:dyDescent="0.25">
      <c r="A165" s="98" t="s">
        <v>61</v>
      </c>
      <c r="B165" s="95">
        <f>B166</f>
        <v>150</v>
      </c>
      <c r="C165" s="95">
        <f t="shared" ref="C165:G165" si="182">C166</f>
        <v>150</v>
      </c>
      <c r="D165" s="95">
        <f>D166</f>
        <v>150</v>
      </c>
      <c r="E165" s="95">
        <f t="shared" si="182"/>
        <v>150</v>
      </c>
      <c r="F165" s="95">
        <f t="shared" si="182"/>
        <v>100</v>
      </c>
      <c r="G165" s="95">
        <f t="shared" si="182"/>
        <v>100</v>
      </c>
      <c r="H165" s="95">
        <f>H166</f>
        <v>0</v>
      </c>
      <c r="I165" s="95">
        <f t="shared" ref="I165:Y165" si="183">I166</f>
        <v>0</v>
      </c>
      <c r="J165" s="95">
        <f t="shared" si="183"/>
        <v>0</v>
      </c>
      <c r="K165" s="95">
        <f t="shared" si="183"/>
        <v>0</v>
      </c>
      <c r="L165" s="95">
        <f t="shared" si="183"/>
        <v>150</v>
      </c>
      <c r="M165" s="95">
        <f t="shared" si="183"/>
        <v>150</v>
      </c>
      <c r="N165" s="95">
        <f t="shared" si="183"/>
        <v>0</v>
      </c>
      <c r="O165" s="95">
        <f t="shared" si="183"/>
        <v>0</v>
      </c>
      <c r="P165" s="95">
        <f t="shared" si="183"/>
        <v>0</v>
      </c>
      <c r="Q165" s="95">
        <f t="shared" si="183"/>
        <v>0</v>
      </c>
      <c r="R165" s="95">
        <f t="shared" si="183"/>
        <v>0</v>
      </c>
      <c r="S165" s="95">
        <f t="shared" si="183"/>
        <v>0</v>
      </c>
      <c r="T165" s="95">
        <f t="shared" si="183"/>
        <v>0</v>
      </c>
      <c r="U165" s="95">
        <f t="shared" si="183"/>
        <v>0</v>
      </c>
      <c r="V165" s="95">
        <f t="shared" si="183"/>
        <v>0</v>
      </c>
      <c r="W165" s="95">
        <f t="shared" si="183"/>
        <v>0</v>
      </c>
      <c r="X165" s="95">
        <f t="shared" si="183"/>
        <v>0</v>
      </c>
      <c r="Y165" s="95">
        <f t="shared" si="183"/>
        <v>0</v>
      </c>
      <c r="Z165" s="95">
        <f>Z166</f>
        <v>0</v>
      </c>
      <c r="AA165" s="95">
        <f>AA166</f>
        <v>0</v>
      </c>
      <c r="AB165" s="95">
        <f t="shared" ref="AB165:AE165" si="184">AB166</f>
        <v>0</v>
      </c>
      <c r="AC165" s="95">
        <f t="shared" si="184"/>
        <v>0</v>
      </c>
      <c r="AD165" s="100">
        <f t="shared" si="184"/>
        <v>0</v>
      </c>
      <c r="AE165" s="100">
        <f t="shared" si="184"/>
        <v>0</v>
      </c>
      <c r="AF165" s="351"/>
    </row>
    <row r="166" spans="1:33" ht="18.75" x14ac:dyDescent="0.3">
      <c r="A166" s="137" t="s">
        <v>27</v>
      </c>
      <c r="B166" s="100">
        <f>B167+B168+B169+B170</f>
        <v>150</v>
      </c>
      <c r="C166" s="100">
        <f>C167+C168+C169+C170</f>
        <v>150</v>
      </c>
      <c r="D166" s="100">
        <f>D167+D168+D169+D170</f>
        <v>150</v>
      </c>
      <c r="E166" s="100">
        <f>E167+E168+E169+E170</f>
        <v>150</v>
      </c>
      <c r="F166" s="100">
        <f>E166/B166*100</f>
        <v>100</v>
      </c>
      <c r="G166" s="100">
        <f>E166/C166*100</f>
        <v>100</v>
      </c>
      <c r="H166" s="100">
        <f>H167+H168+H169+H170</f>
        <v>0</v>
      </c>
      <c r="I166" s="100">
        <f t="shared" ref="I166:AE166" si="185">I167+I168+I169+I170</f>
        <v>0</v>
      </c>
      <c r="J166" s="100">
        <f t="shared" si="185"/>
        <v>0</v>
      </c>
      <c r="K166" s="100">
        <f t="shared" si="185"/>
        <v>0</v>
      </c>
      <c r="L166" s="100">
        <f t="shared" si="185"/>
        <v>150</v>
      </c>
      <c r="M166" s="100">
        <f t="shared" si="185"/>
        <v>150</v>
      </c>
      <c r="N166" s="100">
        <f t="shared" si="185"/>
        <v>0</v>
      </c>
      <c r="O166" s="100">
        <f t="shared" si="185"/>
        <v>0</v>
      </c>
      <c r="P166" s="100">
        <f t="shared" si="185"/>
        <v>0</v>
      </c>
      <c r="Q166" s="100">
        <f t="shared" si="185"/>
        <v>0</v>
      </c>
      <c r="R166" s="100">
        <f t="shared" si="185"/>
        <v>0</v>
      </c>
      <c r="S166" s="100">
        <f t="shared" si="185"/>
        <v>0</v>
      </c>
      <c r="T166" s="100">
        <f t="shared" si="185"/>
        <v>0</v>
      </c>
      <c r="U166" s="100">
        <f t="shared" si="185"/>
        <v>0</v>
      </c>
      <c r="V166" s="100">
        <f t="shared" si="185"/>
        <v>0</v>
      </c>
      <c r="W166" s="100">
        <f t="shared" si="185"/>
        <v>0</v>
      </c>
      <c r="X166" s="100">
        <f t="shared" si="185"/>
        <v>0</v>
      </c>
      <c r="Y166" s="100">
        <f t="shared" si="185"/>
        <v>0</v>
      </c>
      <c r="Z166" s="100">
        <f t="shared" si="185"/>
        <v>0</v>
      </c>
      <c r="AA166" s="100">
        <f t="shared" si="185"/>
        <v>0</v>
      </c>
      <c r="AB166" s="100">
        <f t="shared" si="185"/>
        <v>0</v>
      </c>
      <c r="AC166" s="100">
        <f t="shared" si="185"/>
        <v>0</v>
      </c>
      <c r="AD166" s="100">
        <f t="shared" si="185"/>
        <v>0</v>
      </c>
      <c r="AE166" s="100">
        <f t="shared" si="185"/>
        <v>0</v>
      </c>
      <c r="AF166" s="92"/>
    </row>
    <row r="167" spans="1:33" ht="18.75" x14ac:dyDescent="0.25">
      <c r="A167" s="103" t="s">
        <v>28</v>
      </c>
      <c r="B167" s="100">
        <f>H167+J167+N167+L167+P167+R167+T167+V167+X167+Z167+AB167+AD167</f>
        <v>0</v>
      </c>
      <c r="C167" s="125">
        <f>H167+J167+L167+N167+P167+R167+T167+V167+X167</f>
        <v>0</v>
      </c>
      <c r="D167" s="125">
        <f>I167+K167+M167+O167+Q167+S167+U167+W167+Y167</f>
        <v>0</v>
      </c>
      <c r="E167" s="125">
        <f>I167+K167+M167+Q167+O167+S167+U167+W167+Y167+AA167+AC167+AE167+AG167</f>
        <v>0</v>
      </c>
      <c r="F167" s="125">
        <v>0</v>
      </c>
      <c r="G167" s="125">
        <v>0</v>
      </c>
      <c r="H167" s="100">
        <v>0</v>
      </c>
      <c r="I167" s="100">
        <v>0</v>
      </c>
      <c r="J167" s="100">
        <v>0</v>
      </c>
      <c r="K167" s="100">
        <v>0</v>
      </c>
      <c r="L167" s="100">
        <v>0</v>
      </c>
      <c r="M167" s="100">
        <v>0</v>
      </c>
      <c r="N167" s="100">
        <v>0</v>
      </c>
      <c r="O167" s="100">
        <v>0</v>
      </c>
      <c r="P167" s="100">
        <v>0</v>
      </c>
      <c r="Q167" s="100">
        <v>0</v>
      </c>
      <c r="R167" s="100">
        <v>0</v>
      </c>
      <c r="S167" s="100">
        <v>0</v>
      </c>
      <c r="T167" s="100">
        <v>0</v>
      </c>
      <c r="U167" s="100">
        <v>0</v>
      </c>
      <c r="V167" s="100">
        <v>0</v>
      </c>
      <c r="W167" s="100">
        <v>0</v>
      </c>
      <c r="X167" s="100">
        <v>0</v>
      </c>
      <c r="Y167" s="100">
        <v>0</v>
      </c>
      <c r="Z167" s="100">
        <v>0</v>
      </c>
      <c r="AA167" s="100">
        <v>0</v>
      </c>
      <c r="AB167" s="100">
        <v>0</v>
      </c>
      <c r="AC167" s="100">
        <v>0</v>
      </c>
      <c r="AD167" s="100">
        <v>0</v>
      </c>
      <c r="AE167" s="100">
        <v>0</v>
      </c>
      <c r="AF167" s="92"/>
    </row>
    <row r="168" spans="1:33" ht="18.75" x14ac:dyDescent="0.25">
      <c r="A168" s="103" t="s">
        <v>29</v>
      </c>
      <c r="B168" s="100">
        <f t="shared" ref="B168:B170" si="186">H168+J168+N168+L168+P168+R168+T168+V168+X168+Z168+AB168+AD168</f>
        <v>150</v>
      </c>
      <c r="C168" s="125">
        <f t="shared" ref="C168:D170" si="187">H168+J168+L168+N168+P168+R168+T168+V168+X168</f>
        <v>150</v>
      </c>
      <c r="D168" s="125">
        <f t="shared" si="187"/>
        <v>150</v>
      </c>
      <c r="E168" s="125">
        <f t="shared" ref="E168:E170" si="188">I168+K168+M168+Q168+O168+S168+U168+W168+Y168+AA168+AC168+AE168+AG168</f>
        <v>150</v>
      </c>
      <c r="F168" s="125">
        <f t="shared" ref="F168:G168" si="189">D168/B168*100</f>
        <v>100</v>
      </c>
      <c r="G168" s="125">
        <f t="shared" si="189"/>
        <v>100</v>
      </c>
      <c r="H168" s="100">
        <v>0</v>
      </c>
      <c r="I168" s="100">
        <v>0</v>
      </c>
      <c r="J168" s="100">
        <v>0</v>
      </c>
      <c r="K168" s="100">
        <v>0</v>
      </c>
      <c r="L168" s="100">
        <v>150</v>
      </c>
      <c r="M168" s="100">
        <v>150</v>
      </c>
      <c r="N168" s="100">
        <v>0</v>
      </c>
      <c r="O168" s="100">
        <v>0</v>
      </c>
      <c r="P168" s="100">
        <v>0</v>
      </c>
      <c r="Q168" s="100">
        <v>0</v>
      </c>
      <c r="R168" s="100">
        <v>0</v>
      </c>
      <c r="S168" s="100">
        <v>0</v>
      </c>
      <c r="T168" s="100">
        <v>0</v>
      </c>
      <c r="U168" s="100">
        <v>0</v>
      </c>
      <c r="V168" s="100">
        <v>0</v>
      </c>
      <c r="W168" s="100">
        <v>0</v>
      </c>
      <c r="X168" s="100">
        <v>0</v>
      </c>
      <c r="Y168" s="100">
        <v>0</v>
      </c>
      <c r="Z168" s="100">
        <v>0</v>
      </c>
      <c r="AA168" s="100">
        <v>0</v>
      </c>
      <c r="AB168" s="100">
        <v>0</v>
      </c>
      <c r="AC168" s="100">
        <v>0</v>
      </c>
      <c r="AD168" s="100">
        <v>0</v>
      </c>
      <c r="AE168" s="100">
        <v>0</v>
      </c>
      <c r="AF168" s="92"/>
    </row>
    <row r="169" spans="1:33" ht="18.75" x14ac:dyDescent="0.25">
      <c r="A169" s="103" t="s">
        <v>30</v>
      </c>
      <c r="B169" s="100">
        <f t="shared" si="186"/>
        <v>0</v>
      </c>
      <c r="C169" s="125">
        <f t="shared" si="187"/>
        <v>0</v>
      </c>
      <c r="D169" s="125">
        <f t="shared" si="187"/>
        <v>0</v>
      </c>
      <c r="E169" s="125">
        <f t="shared" si="188"/>
        <v>0</v>
      </c>
      <c r="F169" s="125">
        <v>0</v>
      </c>
      <c r="G169" s="125">
        <v>0</v>
      </c>
      <c r="H169" s="100">
        <v>0</v>
      </c>
      <c r="I169" s="100">
        <v>0</v>
      </c>
      <c r="J169" s="100">
        <v>0</v>
      </c>
      <c r="K169" s="100">
        <v>0</v>
      </c>
      <c r="L169" s="100">
        <v>0</v>
      </c>
      <c r="M169" s="100">
        <v>0</v>
      </c>
      <c r="N169" s="100">
        <v>0</v>
      </c>
      <c r="O169" s="100">
        <v>0</v>
      </c>
      <c r="P169" s="100">
        <v>0</v>
      </c>
      <c r="Q169" s="100">
        <v>0</v>
      </c>
      <c r="R169" s="100">
        <v>0</v>
      </c>
      <c r="S169" s="100">
        <v>0</v>
      </c>
      <c r="T169" s="100">
        <v>0</v>
      </c>
      <c r="U169" s="100">
        <v>0</v>
      </c>
      <c r="V169" s="100">
        <v>0</v>
      </c>
      <c r="W169" s="100">
        <v>0</v>
      </c>
      <c r="X169" s="100">
        <v>0</v>
      </c>
      <c r="Y169" s="100">
        <v>0</v>
      </c>
      <c r="Z169" s="100">
        <v>0</v>
      </c>
      <c r="AA169" s="100">
        <v>0</v>
      </c>
      <c r="AB169" s="100">
        <v>0</v>
      </c>
      <c r="AC169" s="100">
        <v>0</v>
      </c>
      <c r="AD169" s="100">
        <v>0</v>
      </c>
      <c r="AE169" s="100">
        <v>0</v>
      </c>
      <c r="AF169" s="92"/>
    </row>
    <row r="170" spans="1:33" ht="18.75" x14ac:dyDescent="0.25">
      <c r="A170" s="103" t="s">
        <v>31</v>
      </c>
      <c r="B170" s="100">
        <f t="shared" si="186"/>
        <v>0</v>
      </c>
      <c r="C170" s="125">
        <f t="shared" si="187"/>
        <v>0</v>
      </c>
      <c r="D170" s="125">
        <f t="shared" si="187"/>
        <v>0</v>
      </c>
      <c r="E170" s="125">
        <f t="shared" si="188"/>
        <v>0</v>
      </c>
      <c r="F170" s="125">
        <v>0</v>
      </c>
      <c r="G170" s="125">
        <v>0</v>
      </c>
      <c r="H170" s="100">
        <v>0</v>
      </c>
      <c r="I170" s="100">
        <v>0</v>
      </c>
      <c r="J170" s="100">
        <v>0</v>
      </c>
      <c r="K170" s="100">
        <v>0</v>
      </c>
      <c r="L170" s="100">
        <v>0</v>
      </c>
      <c r="M170" s="100">
        <v>0</v>
      </c>
      <c r="N170" s="100">
        <v>0</v>
      </c>
      <c r="O170" s="100">
        <v>0</v>
      </c>
      <c r="P170" s="100">
        <v>0</v>
      </c>
      <c r="Q170" s="100">
        <v>0</v>
      </c>
      <c r="R170" s="100">
        <v>0</v>
      </c>
      <c r="S170" s="100">
        <v>0</v>
      </c>
      <c r="T170" s="100">
        <v>0</v>
      </c>
      <c r="U170" s="100">
        <v>0</v>
      </c>
      <c r="V170" s="100">
        <v>0</v>
      </c>
      <c r="W170" s="100">
        <v>0</v>
      </c>
      <c r="X170" s="100">
        <v>0</v>
      </c>
      <c r="Y170" s="100">
        <v>0</v>
      </c>
      <c r="Z170" s="100">
        <v>0</v>
      </c>
      <c r="AA170" s="100">
        <v>0</v>
      </c>
      <c r="AB170" s="100">
        <v>0</v>
      </c>
      <c r="AC170" s="100">
        <v>0</v>
      </c>
      <c r="AD170" s="100">
        <v>0</v>
      </c>
      <c r="AE170" s="100">
        <v>0</v>
      </c>
      <c r="AF170" s="92"/>
    </row>
    <row r="171" spans="1:33" ht="18.75" x14ac:dyDescent="0.25">
      <c r="A171" s="92" t="s">
        <v>62</v>
      </c>
      <c r="B171" s="89">
        <f>SUM(B172:B175)</f>
        <v>27663.613999999998</v>
      </c>
      <c r="C171" s="89">
        <f t="shared" ref="C171:D171" si="190">SUM(C172:C175)</f>
        <v>27663.613999999998</v>
      </c>
      <c r="D171" s="89">
        <f t="shared" si="190"/>
        <v>27176.078089999995</v>
      </c>
      <c r="E171" s="127">
        <f>E172+E173+E174+E175</f>
        <v>27176.078089999999</v>
      </c>
      <c r="F171" s="89">
        <f>E171/B171*100</f>
        <v>98.23762755654414</v>
      </c>
      <c r="G171" s="89">
        <f>E171/C171*100</f>
        <v>98.23762755654414</v>
      </c>
      <c r="H171" s="89">
        <f>H7+H120</f>
        <v>3051.0699999999997</v>
      </c>
      <c r="I171" s="89">
        <f t="shared" ref="I171:AE171" si="191">I7+I120</f>
        <v>1232.2554299999999</v>
      </c>
      <c r="J171" s="89">
        <f t="shared" si="191"/>
        <v>1456.4899999999998</v>
      </c>
      <c r="K171" s="89">
        <f t="shared" si="191"/>
        <v>2627.0766100000005</v>
      </c>
      <c r="L171" s="89">
        <f>L7+L120</f>
        <v>3033.28</v>
      </c>
      <c r="M171" s="89">
        <f t="shared" si="191"/>
        <v>2180.6370099999999</v>
      </c>
      <c r="N171" s="89">
        <f t="shared" si="191"/>
        <v>2951.69</v>
      </c>
      <c r="O171" s="89">
        <f t="shared" si="191"/>
        <v>2756.4016200000001</v>
      </c>
      <c r="P171" s="89">
        <f t="shared" si="191"/>
        <v>2848.2540000000004</v>
      </c>
      <c r="Q171" s="89">
        <f t="shared" si="191"/>
        <v>3117.88825</v>
      </c>
      <c r="R171" s="89">
        <f t="shared" si="191"/>
        <v>3311.7</v>
      </c>
      <c r="S171" s="89">
        <f t="shared" si="191"/>
        <v>2394.3359699999996</v>
      </c>
      <c r="T171" s="89">
        <f t="shared" si="191"/>
        <v>3253.6</v>
      </c>
      <c r="U171" s="89">
        <f t="shared" si="191"/>
        <v>3637.76116</v>
      </c>
      <c r="V171" s="89">
        <f>V7+V120</f>
        <v>1495.26</v>
      </c>
      <c r="W171" s="89">
        <f t="shared" si="191"/>
        <v>997.47645</v>
      </c>
      <c r="X171" s="89">
        <f t="shared" si="191"/>
        <v>1081.6100000000001</v>
      </c>
      <c r="Y171" s="89">
        <f t="shared" si="191"/>
        <v>792.05677999999989</v>
      </c>
      <c r="Z171" s="89">
        <f t="shared" si="191"/>
        <v>1260.6100000000001</v>
      </c>
      <c r="AA171" s="89">
        <f t="shared" si="191"/>
        <v>828.51030000000003</v>
      </c>
      <c r="AB171" s="89">
        <f t="shared" si="191"/>
        <v>2871.55</v>
      </c>
      <c r="AC171" s="89">
        <f t="shared" si="191"/>
        <v>2486.64905</v>
      </c>
      <c r="AD171" s="89">
        <f t="shared" si="191"/>
        <v>1048.5000000000002</v>
      </c>
      <c r="AE171" s="89">
        <f t="shared" si="191"/>
        <v>4125.0294599999997</v>
      </c>
      <c r="AF171" s="92"/>
      <c r="AG171" s="30">
        <f>H171+J171+L171+N171+P171+R171+T171+V171+X171+Z171+AB171+AD171</f>
        <v>27663.613999999998</v>
      </c>
    </row>
    <row r="172" spans="1:33" ht="18.75" x14ac:dyDescent="0.3">
      <c r="A172" s="168" t="s">
        <v>28</v>
      </c>
      <c r="B172" s="154">
        <f>H172+J172+L172++N172+P172+R172+T172+V172+X172+Z172+AB172+AD172</f>
        <v>9104.5540000000001</v>
      </c>
      <c r="C172" s="154">
        <f>H172+J172+L172+N172+P172+R172+T172+V172+X172+Z172+AB172+AD172</f>
        <v>9104.5540000000001</v>
      </c>
      <c r="D172" s="154">
        <f>I172+K172+M172+O172+Q172+S172+U172+W172+Y172+AA172+AC172+AE172</f>
        <v>8889.2309199999982</v>
      </c>
      <c r="E172" s="154">
        <f>E11+E17+E23+E30+E36+E42+E49+E55+E61+E67+E74+E80+E86+E92+E98+E104+E110+E116+E124+E130+E136+E142+E149+E155+E161+E167</f>
        <v>8889.2309200000018</v>
      </c>
      <c r="F172" s="154">
        <f>E172/B172*100</f>
        <v>97.634995849329925</v>
      </c>
      <c r="G172" s="154">
        <f>E172/C172*100</f>
        <v>97.634995849329925</v>
      </c>
      <c r="H172" s="154">
        <f>H11+H17+H23+H30+H36+H42+H49+H55+H61+H67+H74+H80+H86+H92+H98+H104+H110+H116+H124+H130+H136+H142+H149+H155+H161+H167</f>
        <v>999.78</v>
      </c>
      <c r="I172" s="154">
        <f t="shared" ref="I172:AE175" si="192">I11+I17+I23+I30+I36+I42+I49+I55+I61+I67+I74+I80+I86+I92+I98+I104+I110+I116+I124+I130+I136+I142+I149+I155+I161+I167</f>
        <v>796.50729000000001</v>
      </c>
      <c r="J172" s="154">
        <f t="shared" si="192"/>
        <v>861.27</v>
      </c>
      <c r="K172" s="154">
        <f t="shared" si="192"/>
        <v>886.66886</v>
      </c>
      <c r="L172" s="154">
        <f>L11+L17+L23+L30+L36+L42+L49+L55+L61+L67+L74+L80+L86+L92+L98+L104+L110+L116+L124+L130+L136+L142+L149+L155+L161+L167</f>
        <v>244.79</v>
      </c>
      <c r="M172" s="154">
        <f t="shared" si="192"/>
        <v>142.76172</v>
      </c>
      <c r="N172" s="154">
        <f t="shared" si="192"/>
        <v>479.7</v>
      </c>
      <c r="O172" s="154">
        <f t="shared" si="192"/>
        <v>341.13439</v>
      </c>
      <c r="P172" s="154">
        <f t="shared" si="192"/>
        <v>395.74400000000003</v>
      </c>
      <c r="Q172" s="154">
        <f t="shared" si="192"/>
        <v>434.92832999999996</v>
      </c>
      <c r="R172" s="154">
        <f t="shared" si="192"/>
        <v>909.18000000000006</v>
      </c>
      <c r="S172" s="154">
        <f t="shared" si="192"/>
        <v>355.19909999999999</v>
      </c>
      <c r="T172" s="154">
        <f t="shared" si="192"/>
        <v>512.90000000000009</v>
      </c>
      <c r="U172" s="154">
        <f t="shared" si="192"/>
        <v>386.36324000000002</v>
      </c>
      <c r="V172" s="154">
        <f t="shared" si="192"/>
        <v>1169.01</v>
      </c>
      <c r="W172" s="154">
        <f t="shared" si="192"/>
        <v>671.44268</v>
      </c>
      <c r="X172" s="154">
        <f t="shared" si="192"/>
        <v>757.65</v>
      </c>
      <c r="Y172" s="154">
        <f>Y11+Y17+Y30+Y36+Y42+Y49+Y55+Y92+Y124</f>
        <v>677.61818999999991</v>
      </c>
      <c r="Z172" s="154">
        <f t="shared" si="192"/>
        <v>363.74</v>
      </c>
      <c r="AA172" s="154">
        <f t="shared" si="192"/>
        <v>213.89758</v>
      </c>
      <c r="AB172" s="154">
        <f>AB11+AB17+AB23+AB30+AB36+AB42+AB49+AB55+AB61+AB67+AB74+AB80+AB86+AB92+AB98+AB104+AB110+AB116+AB124+AB130+AB136+AB142+AB149+AB155+AB161+AB167</f>
        <v>1544.67</v>
      </c>
      <c r="AC172" s="154">
        <f t="shared" si="192"/>
        <v>1666.5917899999999</v>
      </c>
      <c r="AD172" s="154">
        <f t="shared" si="192"/>
        <v>866.12</v>
      </c>
      <c r="AE172" s="154">
        <f t="shared" si="192"/>
        <v>2316.1177500000003</v>
      </c>
      <c r="AF172" s="92"/>
      <c r="AG172" s="31">
        <f>N172+N173+N174+N175</f>
        <v>2951.6899999999996</v>
      </c>
    </row>
    <row r="173" spans="1:33" ht="18.75" x14ac:dyDescent="0.25">
      <c r="A173" s="103" t="s">
        <v>29</v>
      </c>
      <c r="B173" s="100">
        <f>H173+J173+L173+N173+P173+R173+T173+V173+X173+Z173+AB173+AD173</f>
        <v>6678.7000000000007</v>
      </c>
      <c r="C173" s="100">
        <f t="shared" ref="C173:D175" si="193">H173+J173+L173+N173+P173+R173+T173+V173+X173+Z173+AB173+AD173</f>
        <v>6678.7000000000007</v>
      </c>
      <c r="D173" s="100">
        <f t="shared" si="193"/>
        <v>6406.4872499999992</v>
      </c>
      <c r="E173" s="100">
        <f t="shared" ref="E173:E175" si="194">E12+E18+E24+E31+E37+E43+E50+E56+E62+E68+E75+E81+E87+E93+E99+E105+E111+E117+E125+E131+E137+E143+E150+E156+E162+E168</f>
        <v>6406.4872500000001</v>
      </c>
      <c r="F173" s="100">
        <f>E173/B173*100</f>
        <v>95.924165631035976</v>
      </c>
      <c r="G173" s="100">
        <f>E173/C173*100</f>
        <v>95.924165631035976</v>
      </c>
      <c r="H173" s="100">
        <f>H12+H18+H24+H31+H37+H43+H50+H56+H62+H68+H75+H81+H87+H93+H99+H105+H111+H117+H125+H131+H137+H143+H150+H156+H162+H168</f>
        <v>557.45000000000005</v>
      </c>
      <c r="I173" s="100">
        <f t="shared" si="192"/>
        <v>435.74813999999998</v>
      </c>
      <c r="J173" s="100">
        <f t="shared" si="192"/>
        <v>420.64</v>
      </c>
      <c r="K173" s="100">
        <f t="shared" si="192"/>
        <v>389.06277999999998</v>
      </c>
      <c r="L173" s="100">
        <f>L12+L18+L24+L31+L37+L43+L50+L56+L62+L68+L75+L81+L87+L93+L99+L105+L111+L117+L125+L131+L137+L143+L150+L156+L162+L168</f>
        <v>1043.6999999999998</v>
      </c>
      <c r="M173" s="100">
        <f t="shared" si="192"/>
        <v>817.80484999999999</v>
      </c>
      <c r="N173" s="100">
        <f t="shared" si="192"/>
        <v>686.69999999999993</v>
      </c>
      <c r="O173" s="100">
        <f t="shared" si="192"/>
        <v>485.10124999999994</v>
      </c>
      <c r="P173" s="100">
        <f t="shared" si="192"/>
        <v>539.37</v>
      </c>
      <c r="Q173" s="100">
        <f t="shared" si="192"/>
        <v>386.72620999999998</v>
      </c>
      <c r="R173" s="100">
        <f t="shared" si="192"/>
        <v>533.63</v>
      </c>
      <c r="S173" s="100">
        <f t="shared" si="192"/>
        <v>435.62837000000002</v>
      </c>
      <c r="T173" s="100">
        <f t="shared" si="192"/>
        <v>763.93</v>
      </c>
      <c r="U173" s="100">
        <f t="shared" si="192"/>
        <v>1168.69947</v>
      </c>
      <c r="V173" s="100">
        <f t="shared" si="192"/>
        <v>177.75</v>
      </c>
      <c r="W173" s="100">
        <f t="shared" si="192"/>
        <v>147.89582000000001</v>
      </c>
      <c r="X173" s="100">
        <f t="shared" si="192"/>
        <v>148.31</v>
      </c>
      <c r="Y173" s="100">
        <f>Y12+Y31+Y93+Y125+Y150</f>
        <v>105.53867000000001</v>
      </c>
      <c r="Z173" s="100">
        <f t="shared" si="192"/>
        <v>491.29999999999995</v>
      </c>
      <c r="AA173" s="100">
        <f t="shared" si="192"/>
        <v>347.60804999999993</v>
      </c>
      <c r="AB173" s="100">
        <f t="shared" si="192"/>
        <v>1133.54</v>
      </c>
      <c r="AC173" s="100">
        <f t="shared" si="192"/>
        <v>652.44853000000012</v>
      </c>
      <c r="AD173" s="100">
        <f t="shared" si="192"/>
        <v>182.38</v>
      </c>
      <c r="AE173" s="100">
        <f t="shared" si="192"/>
        <v>1034.2251100000001</v>
      </c>
      <c r="AF173" s="92"/>
    </row>
    <row r="174" spans="1:33" ht="18.75" x14ac:dyDescent="0.25">
      <c r="A174" s="103" t="s">
        <v>30</v>
      </c>
      <c r="B174" s="100">
        <f>H174+J174+L174+N174+P174+R174+T174+V174+X174+Z174+AB174+AD174</f>
        <v>4846.0999999999995</v>
      </c>
      <c r="C174" s="100">
        <f t="shared" si="193"/>
        <v>4846.0999999999995</v>
      </c>
      <c r="D174" s="100">
        <f t="shared" si="193"/>
        <v>4846.0999199999997</v>
      </c>
      <c r="E174" s="100">
        <f t="shared" si="194"/>
        <v>4846.0999199999997</v>
      </c>
      <c r="F174" s="100">
        <f>E174/B174*100</f>
        <v>99.999998349188019</v>
      </c>
      <c r="G174" s="100">
        <f>E174/C174*100</f>
        <v>99.999998349188019</v>
      </c>
      <c r="H174" s="100">
        <f t="shared" ref="H174:W175" si="195">H13+H19+H25+H32+H38+H44+H51+H57+H63+H69+H76+H82+H88+H94+H100+H106+H112+H118+H126+H132+H138+H144+H151+H157+H163+H169</f>
        <v>1493.84</v>
      </c>
      <c r="I174" s="100">
        <f t="shared" si="195"/>
        <v>0</v>
      </c>
      <c r="J174" s="100">
        <f t="shared" si="195"/>
        <v>174.58</v>
      </c>
      <c r="K174" s="100">
        <f t="shared" si="195"/>
        <v>1351.3449700000001</v>
      </c>
      <c r="L174" s="100">
        <f t="shared" si="195"/>
        <v>337.94</v>
      </c>
      <c r="M174" s="100">
        <f t="shared" si="195"/>
        <v>96.540440000000004</v>
      </c>
      <c r="N174" s="100">
        <f t="shared" si="195"/>
        <v>378.44</v>
      </c>
      <c r="O174" s="100">
        <f t="shared" si="195"/>
        <v>509.35597999999999</v>
      </c>
      <c r="P174" s="100">
        <f t="shared" si="195"/>
        <v>506.29</v>
      </c>
      <c r="Q174" s="100">
        <f t="shared" si="195"/>
        <v>620.02371000000005</v>
      </c>
      <c r="R174" s="100">
        <f t="shared" si="195"/>
        <v>462.04</v>
      </c>
      <c r="S174" s="100">
        <f t="shared" si="195"/>
        <v>196.6585</v>
      </c>
      <c r="T174" s="100">
        <f t="shared" si="195"/>
        <v>569.91</v>
      </c>
      <c r="U174" s="100">
        <f t="shared" si="195"/>
        <v>675.83844999999997</v>
      </c>
      <c r="V174" s="100">
        <f t="shared" si="195"/>
        <v>148.5</v>
      </c>
      <c r="W174" s="100">
        <f t="shared" si="195"/>
        <v>178.13794999999999</v>
      </c>
      <c r="X174" s="100">
        <f t="shared" si="192"/>
        <v>175.65</v>
      </c>
      <c r="Y174" s="100">
        <f>Y13+Y19+Y25+Y32+Y38+Y44+Y51+Y57+Y63+Y69+Y76+Y82+Y88+Y94+Y100+Y106+Y112+Y118+Y126+Y132+Y138+Y144+Y151+Y157+Y163+Y169</f>
        <v>8.8999199999999998</v>
      </c>
      <c r="Z174" s="100">
        <f t="shared" si="192"/>
        <v>405.57</v>
      </c>
      <c r="AA174" s="100">
        <f t="shared" si="192"/>
        <v>267.00466999999998</v>
      </c>
      <c r="AB174" s="100">
        <f t="shared" si="192"/>
        <v>193.34</v>
      </c>
      <c r="AC174" s="100">
        <f t="shared" si="192"/>
        <v>167.60873000000001</v>
      </c>
      <c r="AD174" s="100">
        <f t="shared" si="192"/>
        <v>0</v>
      </c>
      <c r="AE174" s="100">
        <f t="shared" si="192"/>
        <v>774.6866</v>
      </c>
      <c r="AF174" s="92"/>
    </row>
    <row r="175" spans="1:33" ht="18.75" x14ac:dyDescent="0.25">
      <c r="A175" s="103" t="s">
        <v>31</v>
      </c>
      <c r="B175" s="100">
        <f>H175+J175+L175+N175+P175+R175+T175+V175+X175+Z175+AB175+AD175</f>
        <v>7034.2599999999993</v>
      </c>
      <c r="C175" s="100">
        <f t="shared" si="193"/>
        <v>7034.2599999999993</v>
      </c>
      <c r="D175" s="100">
        <f t="shared" si="193"/>
        <v>7034.2599999999993</v>
      </c>
      <c r="E175" s="100">
        <f t="shared" si="194"/>
        <v>7034.2599999999993</v>
      </c>
      <c r="F175" s="100">
        <v>0</v>
      </c>
      <c r="G175" s="125">
        <v>0</v>
      </c>
      <c r="H175" s="100">
        <f>H14+H20+H26+H33+H39+H45+H52+H58+H64+H70+H77+H83+H89+H95+H101+H107+H113+H119+H127+H133+H139+H145+H152+H158+H164+H170</f>
        <v>0</v>
      </c>
      <c r="I175" s="100">
        <f t="shared" si="195"/>
        <v>0</v>
      </c>
      <c r="J175" s="100">
        <f t="shared" si="195"/>
        <v>0</v>
      </c>
      <c r="K175" s="100">
        <f t="shared" si="195"/>
        <v>0</v>
      </c>
      <c r="L175" s="100">
        <f t="shared" si="195"/>
        <v>1406.85</v>
      </c>
      <c r="M175" s="100">
        <f t="shared" si="195"/>
        <v>1123.53</v>
      </c>
      <c r="N175" s="100">
        <f t="shared" si="195"/>
        <v>1406.85</v>
      </c>
      <c r="O175" s="100">
        <f t="shared" si="195"/>
        <v>1420.81</v>
      </c>
      <c r="P175" s="100">
        <f t="shared" si="195"/>
        <v>1406.85</v>
      </c>
      <c r="Q175" s="100">
        <f t="shared" si="195"/>
        <v>1676.21</v>
      </c>
      <c r="R175" s="100">
        <f t="shared" si="195"/>
        <v>1406.85</v>
      </c>
      <c r="S175" s="100">
        <f t="shared" si="195"/>
        <v>1406.85</v>
      </c>
      <c r="T175" s="100">
        <f t="shared" si="195"/>
        <v>1406.86</v>
      </c>
      <c r="U175" s="100">
        <f t="shared" si="195"/>
        <v>1406.86</v>
      </c>
      <c r="V175" s="100">
        <f t="shared" si="195"/>
        <v>0</v>
      </c>
      <c r="W175" s="100">
        <f t="shared" si="195"/>
        <v>0</v>
      </c>
      <c r="X175" s="100">
        <f t="shared" si="192"/>
        <v>0</v>
      </c>
      <c r="Y175" s="100">
        <f t="shared" si="192"/>
        <v>0</v>
      </c>
      <c r="Z175" s="100">
        <f t="shared" si="192"/>
        <v>0</v>
      </c>
      <c r="AA175" s="100">
        <f t="shared" si="192"/>
        <v>0</v>
      </c>
      <c r="AB175" s="100">
        <f t="shared" si="192"/>
        <v>0</v>
      </c>
      <c r="AC175" s="100">
        <f t="shared" si="192"/>
        <v>0</v>
      </c>
      <c r="AD175" s="100">
        <f t="shared" si="192"/>
        <v>0</v>
      </c>
      <c r="AE175" s="100">
        <f t="shared" si="192"/>
        <v>0</v>
      </c>
      <c r="AF175" s="92"/>
    </row>
    <row r="176" spans="1:33" ht="18.75" x14ac:dyDescent="0.25">
      <c r="A176" s="138" t="s">
        <v>63</v>
      </c>
      <c r="B176" s="138"/>
      <c r="C176" s="140"/>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35"/>
      <c r="AE176" s="135"/>
      <c r="AF176" s="140"/>
    </row>
    <row r="177" spans="1:32" ht="49.5" customHeight="1" x14ac:dyDescent="0.3">
      <c r="A177" s="346" t="s">
        <v>64</v>
      </c>
      <c r="B177" s="160">
        <f>B178+B216</f>
        <v>20395.030000000002</v>
      </c>
      <c r="C177" s="160">
        <f>C178+C216</f>
        <v>20395.030000000002</v>
      </c>
      <c r="D177" s="160">
        <f>D178+D216</f>
        <v>20395.03</v>
      </c>
      <c r="E177" s="160">
        <f t="shared" ref="E177:AE177" si="196">E178+E216</f>
        <v>20014.25</v>
      </c>
      <c r="F177" s="160">
        <f>E177/B177*100</f>
        <v>98.132976514376281</v>
      </c>
      <c r="G177" s="160">
        <f>E177/C177*100</f>
        <v>98.132976514376281</v>
      </c>
      <c r="H177" s="160">
        <f t="shared" si="196"/>
        <v>28.51</v>
      </c>
      <c r="I177" s="160">
        <f t="shared" si="196"/>
        <v>0</v>
      </c>
      <c r="J177" s="160">
        <f t="shared" si="196"/>
        <v>1006.1559999999999</v>
      </c>
      <c r="K177" s="160">
        <f t="shared" si="196"/>
        <v>600.9</v>
      </c>
      <c r="L177" s="160">
        <f t="shared" si="196"/>
        <v>718.93</v>
      </c>
      <c r="M177" s="160">
        <f t="shared" si="196"/>
        <v>742.69</v>
      </c>
      <c r="N177" s="287">
        <f t="shared" si="196"/>
        <v>750.44599999999991</v>
      </c>
      <c r="O177" s="287">
        <f t="shared" si="196"/>
        <v>642.83999999999992</v>
      </c>
      <c r="P177" s="160">
        <f t="shared" si="196"/>
        <v>1032.31</v>
      </c>
      <c r="Q177" s="160">
        <f t="shared" si="196"/>
        <v>844.5</v>
      </c>
      <c r="R177" s="160">
        <f t="shared" si="196"/>
        <v>4329.78</v>
      </c>
      <c r="S177" s="160">
        <f t="shared" si="196"/>
        <v>4183.18</v>
      </c>
      <c r="T177" s="160">
        <f>T178+T216</f>
        <v>4321.5380000000005</v>
      </c>
      <c r="U177" s="160">
        <f t="shared" si="196"/>
        <v>3956.2499999999995</v>
      </c>
      <c r="V177" s="160">
        <f t="shared" si="196"/>
        <v>4314.43</v>
      </c>
      <c r="W177" s="160">
        <f t="shared" si="196"/>
        <v>4036.5700000000006</v>
      </c>
      <c r="X177" s="160">
        <f t="shared" si="196"/>
        <v>983.07999999999993</v>
      </c>
      <c r="Y177" s="160">
        <f t="shared" si="196"/>
        <v>727.1099999999999</v>
      </c>
      <c r="Z177" s="160">
        <f t="shared" si="196"/>
        <v>942.5</v>
      </c>
      <c r="AA177" s="160">
        <f t="shared" si="196"/>
        <v>991.21</v>
      </c>
      <c r="AB177" s="160">
        <f t="shared" si="196"/>
        <v>678.25</v>
      </c>
      <c r="AC177" s="160">
        <f t="shared" si="196"/>
        <v>1033.6500000000001</v>
      </c>
      <c r="AD177" s="160">
        <f t="shared" si="196"/>
        <v>1289.1000000000001</v>
      </c>
      <c r="AE177" s="160">
        <f t="shared" si="196"/>
        <v>2324.65</v>
      </c>
      <c r="AF177" s="347"/>
    </row>
    <row r="178" spans="1:32" ht="49.5" customHeight="1" x14ac:dyDescent="0.25">
      <c r="A178" s="92" t="s">
        <v>65</v>
      </c>
      <c r="B178" s="89">
        <f>B180+B186+B192+B198+B204+B210</f>
        <v>11870.730000000001</v>
      </c>
      <c r="C178" s="89">
        <f>C180+C186+C192+C198+C204+C210</f>
        <v>11870.730000000001</v>
      </c>
      <c r="D178" s="89">
        <f>D180+D186+D192+D198+D204+D210</f>
        <v>11870.730000000001</v>
      </c>
      <c r="E178" s="89">
        <f t="shared" ref="E178:AE178" si="197">E180+E186+E192+E198+E204+E210</f>
        <v>11642.05</v>
      </c>
      <c r="F178" s="160">
        <f>E178/B178*100</f>
        <v>98.073580984488714</v>
      </c>
      <c r="G178" s="160">
        <f>E178/C178*100</f>
        <v>98.073580984488714</v>
      </c>
      <c r="H178" s="89">
        <f t="shared" si="197"/>
        <v>28.51</v>
      </c>
      <c r="I178" s="89">
        <f t="shared" si="197"/>
        <v>0</v>
      </c>
      <c r="J178" s="89">
        <f t="shared" si="197"/>
        <v>393.12599999999998</v>
      </c>
      <c r="K178" s="89">
        <f t="shared" si="197"/>
        <v>329.5</v>
      </c>
      <c r="L178" s="89">
        <f t="shared" si="197"/>
        <v>105.89999999999999</v>
      </c>
      <c r="M178" s="89">
        <f t="shared" si="197"/>
        <v>156.09</v>
      </c>
      <c r="N178" s="91">
        <f t="shared" si="197"/>
        <v>137.416</v>
      </c>
      <c r="O178" s="91">
        <f t="shared" si="197"/>
        <v>62.04</v>
      </c>
      <c r="P178" s="89">
        <f t="shared" si="197"/>
        <v>264.86</v>
      </c>
      <c r="Q178" s="89">
        <f t="shared" si="197"/>
        <v>253.5</v>
      </c>
      <c r="R178" s="89">
        <f t="shared" si="197"/>
        <v>3520.21</v>
      </c>
      <c r="S178" s="89">
        <f t="shared" si="197"/>
        <v>3521.68</v>
      </c>
      <c r="T178" s="89">
        <f>T180+T186+T192+T198+T204+T210</f>
        <v>3575.0880000000002</v>
      </c>
      <c r="U178" s="89">
        <f t="shared" si="197"/>
        <v>3442.1499999999996</v>
      </c>
      <c r="V178" s="89">
        <f t="shared" si="197"/>
        <v>3553.9400000000005</v>
      </c>
      <c r="W178" s="89">
        <f t="shared" si="197"/>
        <v>3400.3700000000003</v>
      </c>
      <c r="X178" s="89">
        <f t="shared" si="197"/>
        <v>100.94</v>
      </c>
      <c r="Y178" s="89">
        <f t="shared" si="197"/>
        <v>58.81</v>
      </c>
      <c r="Z178" s="89">
        <f t="shared" si="197"/>
        <v>104.86</v>
      </c>
      <c r="AA178" s="89">
        <f t="shared" si="197"/>
        <v>197.01000000000002</v>
      </c>
      <c r="AB178" s="89">
        <f t="shared" si="197"/>
        <v>51.179999999999993</v>
      </c>
      <c r="AC178" s="89">
        <f t="shared" si="197"/>
        <v>87.75</v>
      </c>
      <c r="AD178" s="89">
        <f t="shared" si="197"/>
        <v>34.700000000000003</v>
      </c>
      <c r="AE178" s="89">
        <f t="shared" si="197"/>
        <v>133.14999999999998</v>
      </c>
      <c r="AF178" s="92"/>
    </row>
    <row r="179" spans="1:32" ht="30" customHeight="1" x14ac:dyDescent="0.3">
      <c r="A179" s="168" t="s">
        <v>66</v>
      </c>
      <c r="B179" s="168"/>
      <c r="C179" s="148"/>
      <c r="D179" s="148"/>
      <c r="E179" s="149"/>
      <c r="F179" s="149"/>
      <c r="G179" s="149"/>
      <c r="H179" s="149"/>
      <c r="I179" s="149"/>
      <c r="J179" s="149"/>
      <c r="K179" s="149"/>
      <c r="L179" s="149"/>
      <c r="M179" s="149"/>
      <c r="N179" s="177"/>
      <c r="O179" s="177"/>
      <c r="P179" s="149"/>
      <c r="Q179" s="149"/>
      <c r="R179" s="149"/>
      <c r="S179" s="149"/>
      <c r="T179" s="149"/>
      <c r="U179" s="149"/>
      <c r="V179" s="149"/>
      <c r="W179" s="149"/>
      <c r="X179" s="149"/>
      <c r="Y179" s="149"/>
      <c r="Z179" s="149"/>
      <c r="AA179" s="149"/>
      <c r="AB179" s="149"/>
      <c r="AC179" s="149"/>
      <c r="AD179" s="149"/>
      <c r="AE179" s="149"/>
      <c r="AF179" s="92"/>
    </row>
    <row r="180" spans="1:32" ht="120.75" customHeight="1" x14ac:dyDescent="0.25">
      <c r="A180" s="153" t="s">
        <v>67</v>
      </c>
      <c r="B180" s="95">
        <f>B181</f>
        <v>9416.99</v>
      </c>
      <c r="C180" s="95">
        <f t="shared" ref="C180:G180" si="198">C181</f>
        <v>9416.99</v>
      </c>
      <c r="D180" s="95">
        <f>D181</f>
        <v>9416.99</v>
      </c>
      <c r="E180" s="95">
        <f t="shared" si="198"/>
        <v>9258.11</v>
      </c>
      <c r="F180" s="95">
        <f t="shared" si="198"/>
        <v>98.312836691979072</v>
      </c>
      <c r="G180" s="95">
        <f t="shared" si="198"/>
        <v>98.312836691979072</v>
      </c>
      <c r="H180" s="95">
        <f>H181</f>
        <v>0</v>
      </c>
      <c r="I180" s="95">
        <f t="shared" ref="I180:Y180" si="199">I181</f>
        <v>0</v>
      </c>
      <c r="J180" s="95">
        <f t="shared" si="199"/>
        <v>0</v>
      </c>
      <c r="K180" s="95">
        <f t="shared" si="199"/>
        <v>0</v>
      </c>
      <c r="L180" s="95">
        <f t="shared" si="199"/>
        <v>0</v>
      </c>
      <c r="M180" s="95">
        <f t="shared" si="199"/>
        <v>0</v>
      </c>
      <c r="N180" s="95">
        <f t="shared" si="199"/>
        <v>0</v>
      </c>
      <c r="O180" s="95">
        <f t="shared" si="199"/>
        <v>0</v>
      </c>
      <c r="P180" s="95">
        <f t="shared" si="199"/>
        <v>0</v>
      </c>
      <c r="Q180" s="95">
        <f t="shared" si="199"/>
        <v>0</v>
      </c>
      <c r="R180" s="95">
        <f t="shared" si="199"/>
        <v>3145.54</v>
      </c>
      <c r="S180" s="95">
        <f t="shared" si="199"/>
        <v>3093.47</v>
      </c>
      <c r="T180" s="95">
        <f t="shared" si="199"/>
        <v>3145.55</v>
      </c>
      <c r="U180" s="95">
        <f t="shared" si="199"/>
        <v>3041.12</v>
      </c>
      <c r="V180" s="95">
        <f t="shared" si="199"/>
        <v>3125.9</v>
      </c>
      <c r="W180" s="95">
        <f t="shared" si="199"/>
        <v>3013.8500000000004</v>
      </c>
      <c r="X180" s="95">
        <f t="shared" si="199"/>
        <v>0</v>
      </c>
      <c r="Y180" s="95">
        <f t="shared" si="199"/>
        <v>0</v>
      </c>
      <c r="Z180" s="95">
        <f>Z181</f>
        <v>0</v>
      </c>
      <c r="AA180" s="95">
        <f>AA181</f>
        <v>109.67000000000002</v>
      </c>
      <c r="AB180" s="95">
        <f t="shared" ref="AB180:AE180" si="200">AB181</f>
        <v>0</v>
      </c>
      <c r="AC180" s="95">
        <f t="shared" si="200"/>
        <v>0</v>
      </c>
      <c r="AD180" s="100">
        <f t="shared" si="200"/>
        <v>0</v>
      </c>
      <c r="AE180" s="100">
        <f t="shared" si="200"/>
        <v>0</v>
      </c>
      <c r="AF180" s="348" t="s">
        <v>656</v>
      </c>
    </row>
    <row r="181" spans="1:32" ht="18.75" x14ac:dyDescent="0.3">
      <c r="A181" s="137" t="s">
        <v>27</v>
      </c>
      <c r="B181" s="100">
        <f>B182+B183+B184+B185</f>
        <v>9416.99</v>
      </c>
      <c r="C181" s="100">
        <f>C182+C183+C184+C185</f>
        <v>9416.99</v>
      </c>
      <c r="D181" s="100">
        <f>D182+D183+D184+D185</f>
        <v>9416.99</v>
      </c>
      <c r="E181" s="100">
        <f>E182+E183+E184+E185</f>
        <v>9258.11</v>
      </c>
      <c r="F181" s="100">
        <f>E181/B181*100</f>
        <v>98.312836691979072</v>
      </c>
      <c r="G181" s="100">
        <f>E181/C181*100</f>
        <v>98.312836691979072</v>
      </c>
      <c r="H181" s="125">
        <f>H182+H183+H184+H185</f>
        <v>0</v>
      </c>
      <c r="I181" s="125">
        <f t="shared" ref="I181:AE181" si="201">I182+I183+I184+I185</f>
        <v>0</v>
      </c>
      <c r="J181" s="125">
        <f t="shared" si="201"/>
        <v>0</v>
      </c>
      <c r="K181" s="125">
        <f t="shared" si="201"/>
        <v>0</v>
      </c>
      <c r="L181" s="125">
        <f t="shared" si="201"/>
        <v>0</v>
      </c>
      <c r="M181" s="125">
        <f t="shared" si="201"/>
        <v>0</v>
      </c>
      <c r="N181" s="125">
        <f t="shared" si="201"/>
        <v>0</v>
      </c>
      <c r="O181" s="125">
        <f t="shared" si="201"/>
        <v>0</v>
      </c>
      <c r="P181" s="125">
        <f t="shared" si="201"/>
        <v>0</v>
      </c>
      <c r="Q181" s="125">
        <f t="shared" si="201"/>
        <v>0</v>
      </c>
      <c r="R181" s="125">
        <f t="shared" si="201"/>
        <v>3145.54</v>
      </c>
      <c r="S181" s="125">
        <f t="shared" si="201"/>
        <v>3093.47</v>
      </c>
      <c r="T181" s="125">
        <f t="shared" si="201"/>
        <v>3145.55</v>
      </c>
      <c r="U181" s="125">
        <f t="shared" si="201"/>
        <v>3041.12</v>
      </c>
      <c r="V181" s="125">
        <f t="shared" si="201"/>
        <v>3125.9</v>
      </c>
      <c r="W181" s="125">
        <f t="shared" si="201"/>
        <v>3013.8500000000004</v>
      </c>
      <c r="X181" s="125">
        <f t="shared" si="201"/>
        <v>0</v>
      </c>
      <c r="Y181" s="125">
        <f t="shared" si="201"/>
        <v>0</v>
      </c>
      <c r="Z181" s="125">
        <f t="shared" si="201"/>
        <v>0</v>
      </c>
      <c r="AA181" s="125">
        <f t="shared" si="201"/>
        <v>109.67000000000002</v>
      </c>
      <c r="AB181" s="125">
        <f t="shared" si="201"/>
        <v>0</v>
      </c>
      <c r="AC181" s="125">
        <f t="shared" si="201"/>
        <v>0</v>
      </c>
      <c r="AD181" s="125">
        <f t="shared" si="201"/>
        <v>0</v>
      </c>
      <c r="AE181" s="125">
        <f t="shared" si="201"/>
        <v>0</v>
      </c>
      <c r="AF181" s="92"/>
    </row>
    <row r="182" spans="1:32" ht="18.75" x14ac:dyDescent="0.25">
      <c r="A182" s="103" t="s">
        <v>28</v>
      </c>
      <c r="B182" s="100">
        <f>H182+J182+N182+L182+P182+R182+T182+V182+X182+Z182+AB182+AD182</f>
        <v>709.49</v>
      </c>
      <c r="C182" s="125">
        <f>H182+J182+L182+N182+P182+R182+T182+V182+X182+Z182+AB182</f>
        <v>709.49</v>
      </c>
      <c r="D182" s="125">
        <f>I182+K182+M182+O182+Q182+S182+U182+W182+Y182+AA182+AC182</f>
        <v>709.49</v>
      </c>
      <c r="E182" s="125">
        <f>I182+K182+M182+Q182+O182+S182+U182+W182+Y182+AA182+AC182+AE182+AG182</f>
        <v>709.49</v>
      </c>
      <c r="F182" s="125">
        <f>D182/B182*100</f>
        <v>100</v>
      </c>
      <c r="G182" s="125">
        <f>E182/C182*100</f>
        <v>100</v>
      </c>
      <c r="H182" s="100">
        <v>0</v>
      </c>
      <c r="I182" s="100">
        <v>0</v>
      </c>
      <c r="J182" s="100">
        <v>0</v>
      </c>
      <c r="K182" s="100">
        <v>0</v>
      </c>
      <c r="L182" s="100">
        <v>0</v>
      </c>
      <c r="M182" s="100">
        <v>0</v>
      </c>
      <c r="N182" s="100">
        <v>0</v>
      </c>
      <c r="O182" s="100">
        <v>0</v>
      </c>
      <c r="P182" s="100">
        <v>0</v>
      </c>
      <c r="Q182" s="100">
        <v>0</v>
      </c>
      <c r="R182" s="125">
        <v>0</v>
      </c>
      <c r="S182" s="125">
        <v>0</v>
      </c>
      <c r="T182" s="125">
        <v>240.88</v>
      </c>
      <c r="U182" s="125">
        <v>179.68</v>
      </c>
      <c r="V182" s="125">
        <v>468.61</v>
      </c>
      <c r="W182" s="125">
        <v>261.26</v>
      </c>
      <c r="X182" s="100">
        <v>0</v>
      </c>
      <c r="Y182" s="100">
        <v>0</v>
      </c>
      <c r="Z182" s="100">
        <v>0</v>
      </c>
      <c r="AA182" s="100">
        <v>268.55</v>
      </c>
      <c r="AB182" s="100">
        <v>0</v>
      </c>
      <c r="AC182" s="100">
        <v>0</v>
      </c>
      <c r="AD182" s="100">
        <v>0</v>
      </c>
      <c r="AE182" s="100">
        <v>0</v>
      </c>
      <c r="AF182" s="92"/>
    </row>
    <row r="183" spans="1:32" ht="18.75" x14ac:dyDescent="0.25">
      <c r="A183" s="103" t="s">
        <v>29</v>
      </c>
      <c r="B183" s="100">
        <f t="shared" ref="B183:B185" si="202">H183+J183+N183+L183+P183+R183+T183+V183+X183+Z183+AB183+AD183</f>
        <v>8707.5</v>
      </c>
      <c r="C183" s="125">
        <f>H183+J183+L183+N183+P183+R183+T183+V183+X183+Z183+AB183</f>
        <v>8707.5</v>
      </c>
      <c r="D183" s="125">
        <v>8707.5</v>
      </c>
      <c r="E183" s="125">
        <f>I183+K183+M183+Q183+O183+S183+U183+W183+Y183+AA183+AC183+AE183+AG183</f>
        <v>8548.6200000000008</v>
      </c>
      <c r="F183" s="125">
        <f t="shared" ref="F183" si="203">D183/B183*100</f>
        <v>100</v>
      </c>
      <c r="G183" s="125">
        <f>E183/C183*100</f>
        <v>98.175366063738167</v>
      </c>
      <c r="H183" s="100">
        <v>0</v>
      </c>
      <c r="I183" s="100">
        <v>0</v>
      </c>
      <c r="J183" s="100">
        <v>0</v>
      </c>
      <c r="K183" s="100">
        <v>0</v>
      </c>
      <c r="L183" s="100">
        <v>0</v>
      </c>
      <c r="M183" s="100">
        <v>0</v>
      </c>
      <c r="N183" s="100">
        <v>0</v>
      </c>
      <c r="O183" s="100">
        <v>0</v>
      </c>
      <c r="P183" s="100">
        <v>0</v>
      </c>
      <c r="Q183" s="100">
        <v>0</v>
      </c>
      <c r="R183" s="125">
        <v>3145.54</v>
      </c>
      <c r="S183" s="125">
        <v>3093.47</v>
      </c>
      <c r="T183" s="125">
        <v>2904.67</v>
      </c>
      <c r="U183" s="125">
        <v>2861.44</v>
      </c>
      <c r="V183" s="125">
        <v>2657.29</v>
      </c>
      <c r="W183" s="125">
        <v>2752.59</v>
      </c>
      <c r="X183" s="100">
        <v>0</v>
      </c>
      <c r="Y183" s="100">
        <v>0</v>
      </c>
      <c r="Z183" s="100">
        <v>0</v>
      </c>
      <c r="AA183" s="100">
        <v>-158.88</v>
      </c>
      <c r="AB183" s="100">
        <v>0</v>
      </c>
      <c r="AC183" s="100">
        <v>0</v>
      </c>
      <c r="AD183" s="100">
        <v>0</v>
      </c>
      <c r="AE183" s="100">
        <v>0</v>
      </c>
      <c r="AF183" s="92"/>
    </row>
    <row r="184" spans="1:32" ht="18.75" x14ac:dyDescent="0.25">
      <c r="A184" s="103" t="s">
        <v>30</v>
      </c>
      <c r="B184" s="100">
        <f t="shared" si="202"/>
        <v>0</v>
      </c>
      <c r="C184" s="125">
        <f t="shared" ref="C184:D185" si="204">H184+J184+L184+N184+P184+R184+T184+V184+X184+Z184+AB184</f>
        <v>0</v>
      </c>
      <c r="D184" s="125">
        <f t="shared" si="204"/>
        <v>0</v>
      </c>
      <c r="E184" s="125">
        <f t="shared" ref="E184:E185" si="205">I184+K184+M184+Q184+O184+S184+U184+W184+Y184+AA184+AC184+AE184+AG184</f>
        <v>0</v>
      </c>
      <c r="F184" s="125">
        <v>0</v>
      </c>
      <c r="G184" s="125">
        <v>0</v>
      </c>
      <c r="H184" s="100">
        <v>0</v>
      </c>
      <c r="I184" s="100">
        <v>0</v>
      </c>
      <c r="J184" s="100">
        <v>0</v>
      </c>
      <c r="K184" s="100">
        <v>0</v>
      </c>
      <c r="L184" s="100">
        <v>0</v>
      </c>
      <c r="M184" s="100">
        <v>0</v>
      </c>
      <c r="N184" s="100">
        <v>0</v>
      </c>
      <c r="O184" s="100">
        <v>0</v>
      </c>
      <c r="P184" s="100">
        <v>0</v>
      </c>
      <c r="Q184" s="100">
        <v>0</v>
      </c>
      <c r="R184" s="125">
        <v>0</v>
      </c>
      <c r="S184" s="125">
        <v>0</v>
      </c>
      <c r="T184" s="125">
        <v>0</v>
      </c>
      <c r="U184" s="125">
        <v>0</v>
      </c>
      <c r="V184" s="125">
        <v>0</v>
      </c>
      <c r="W184" s="125">
        <v>0</v>
      </c>
      <c r="X184" s="100">
        <v>0</v>
      </c>
      <c r="Y184" s="100">
        <v>0</v>
      </c>
      <c r="Z184" s="100">
        <v>0</v>
      </c>
      <c r="AA184" s="100">
        <v>0</v>
      </c>
      <c r="AB184" s="100">
        <v>0</v>
      </c>
      <c r="AC184" s="100">
        <v>0</v>
      </c>
      <c r="AD184" s="100">
        <v>0</v>
      </c>
      <c r="AE184" s="100">
        <v>0</v>
      </c>
      <c r="AF184" s="92"/>
    </row>
    <row r="185" spans="1:32" ht="18.75" x14ac:dyDescent="0.25">
      <c r="A185" s="103" t="s">
        <v>31</v>
      </c>
      <c r="B185" s="100">
        <f t="shared" si="202"/>
        <v>0</v>
      </c>
      <c r="C185" s="125">
        <f t="shared" si="204"/>
        <v>0</v>
      </c>
      <c r="D185" s="125">
        <f t="shared" si="204"/>
        <v>0</v>
      </c>
      <c r="E185" s="125">
        <f t="shared" si="205"/>
        <v>0</v>
      </c>
      <c r="F185" s="125">
        <v>0</v>
      </c>
      <c r="G185" s="125">
        <v>0</v>
      </c>
      <c r="H185" s="100">
        <v>0</v>
      </c>
      <c r="I185" s="100">
        <v>0</v>
      </c>
      <c r="J185" s="100">
        <v>0</v>
      </c>
      <c r="K185" s="100">
        <v>0</v>
      </c>
      <c r="L185" s="100">
        <v>0</v>
      </c>
      <c r="M185" s="100">
        <v>0</v>
      </c>
      <c r="N185" s="100">
        <v>0</v>
      </c>
      <c r="O185" s="100">
        <v>0</v>
      </c>
      <c r="P185" s="100">
        <v>0</v>
      </c>
      <c r="Q185" s="100">
        <v>0</v>
      </c>
      <c r="R185" s="125">
        <v>0</v>
      </c>
      <c r="S185" s="125">
        <v>0</v>
      </c>
      <c r="T185" s="125">
        <v>0</v>
      </c>
      <c r="U185" s="125">
        <v>0</v>
      </c>
      <c r="V185" s="125">
        <v>0</v>
      </c>
      <c r="W185" s="125">
        <v>0</v>
      </c>
      <c r="X185" s="100">
        <v>0</v>
      </c>
      <c r="Y185" s="100">
        <v>0</v>
      </c>
      <c r="Z185" s="100">
        <v>0</v>
      </c>
      <c r="AA185" s="100">
        <v>0</v>
      </c>
      <c r="AB185" s="100">
        <v>0</v>
      </c>
      <c r="AC185" s="100">
        <v>0</v>
      </c>
      <c r="AD185" s="100">
        <v>0</v>
      </c>
      <c r="AE185" s="100">
        <v>0</v>
      </c>
      <c r="AF185" s="92"/>
    </row>
    <row r="186" spans="1:32" ht="93.75" x14ac:dyDescent="0.25">
      <c r="A186" s="162" t="s">
        <v>68</v>
      </c>
      <c r="B186" s="95">
        <f>B187</f>
        <v>328.93799999999999</v>
      </c>
      <c r="C186" s="95">
        <f t="shared" ref="C186:G186" si="206">C187</f>
        <v>328.93799999999999</v>
      </c>
      <c r="D186" s="95">
        <f>D187</f>
        <v>328.94</v>
      </c>
      <c r="E186" s="95">
        <f t="shared" si="206"/>
        <v>294.71000000000004</v>
      </c>
      <c r="F186" s="95">
        <f t="shared" si="206"/>
        <v>89.594391648274154</v>
      </c>
      <c r="G186" s="95">
        <f t="shared" si="206"/>
        <v>89.594391648274154</v>
      </c>
      <c r="H186" s="169">
        <f>H187</f>
        <v>28.51</v>
      </c>
      <c r="I186" s="169">
        <f t="shared" ref="I186:Y186" si="207">I187</f>
        <v>0</v>
      </c>
      <c r="J186" s="169">
        <f t="shared" si="207"/>
        <v>34.659999999999997</v>
      </c>
      <c r="K186" s="169">
        <f t="shared" si="207"/>
        <v>16.61</v>
      </c>
      <c r="L186" s="169">
        <f t="shared" si="207"/>
        <v>34.659999999999997</v>
      </c>
      <c r="M186" s="169">
        <f t="shared" si="207"/>
        <v>46.92</v>
      </c>
      <c r="N186" s="169">
        <f t="shared" si="207"/>
        <v>34.659999999999997</v>
      </c>
      <c r="O186" s="169">
        <f t="shared" si="207"/>
        <v>28.84</v>
      </c>
      <c r="P186" s="169">
        <f t="shared" si="207"/>
        <v>34.659999999999997</v>
      </c>
      <c r="Q186" s="169">
        <f t="shared" si="207"/>
        <v>22.96</v>
      </c>
      <c r="R186" s="169">
        <f t="shared" si="207"/>
        <v>0</v>
      </c>
      <c r="S186" s="169">
        <f t="shared" si="207"/>
        <v>0</v>
      </c>
      <c r="T186" s="169">
        <f t="shared" si="207"/>
        <v>23.097999999999999</v>
      </c>
      <c r="U186" s="169">
        <f t="shared" si="207"/>
        <v>0</v>
      </c>
      <c r="V186" s="169">
        <f t="shared" si="207"/>
        <v>0.01</v>
      </c>
      <c r="W186" s="169">
        <f t="shared" si="207"/>
        <v>0</v>
      </c>
      <c r="X186" s="169">
        <f t="shared" si="207"/>
        <v>34.659999999999997</v>
      </c>
      <c r="Y186" s="169">
        <f t="shared" si="207"/>
        <v>19.739999999999998</v>
      </c>
      <c r="Z186" s="169">
        <f>Z187</f>
        <v>34.659999999999997</v>
      </c>
      <c r="AA186" s="169">
        <f>AA187</f>
        <v>48.04</v>
      </c>
      <c r="AB186" s="169">
        <f t="shared" ref="AB186:AE186" si="208">AB187</f>
        <v>34.659999999999997</v>
      </c>
      <c r="AC186" s="169">
        <f t="shared" si="208"/>
        <v>35.06</v>
      </c>
      <c r="AD186" s="125">
        <f t="shared" si="208"/>
        <v>34.700000000000003</v>
      </c>
      <c r="AE186" s="125">
        <f t="shared" si="208"/>
        <v>76.539999999999992</v>
      </c>
      <c r="AF186" s="305" t="s">
        <v>657</v>
      </c>
    </row>
    <row r="187" spans="1:32" ht="18.75" x14ac:dyDescent="0.3">
      <c r="A187" s="137" t="s">
        <v>27</v>
      </c>
      <c r="B187" s="100">
        <f>B188+B189+B190+B191</f>
        <v>328.93799999999999</v>
      </c>
      <c r="C187" s="100">
        <f>C188+C189+C190+C191</f>
        <v>328.93799999999999</v>
      </c>
      <c r="D187" s="100">
        <f>D188+D189+D190+D191</f>
        <v>328.94</v>
      </c>
      <c r="E187" s="100">
        <f>E188+E189+E190+E191</f>
        <v>294.71000000000004</v>
      </c>
      <c r="F187" s="100">
        <f>E187/B187*100</f>
        <v>89.594391648274154</v>
      </c>
      <c r="G187" s="100">
        <f>E187/C187*100</f>
        <v>89.594391648274154</v>
      </c>
      <c r="H187" s="125">
        <f>H188+H189+H190+H191</f>
        <v>28.51</v>
      </c>
      <c r="I187" s="125">
        <f t="shared" ref="I187:AE187" si="209">I188+I189+I190+I191</f>
        <v>0</v>
      </c>
      <c r="J187" s="125">
        <f t="shared" si="209"/>
        <v>34.659999999999997</v>
      </c>
      <c r="K187" s="125">
        <f t="shared" si="209"/>
        <v>16.61</v>
      </c>
      <c r="L187" s="125">
        <f t="shared" si="209"/>
        <v>34.659999999999997</v>
      </c>
      <c r="M187" s="125">
        <f t="shared" si="209"/>
        <v>46.92</v>
      </c>
      <c r="N187" s="125">
        <f t="shared" si="209"/>
        <v>34.659999999999997</v>
      </c>
      <c r="O187" s="125">
        <f t="shared" si="209"/>
        <v>28.84</v>
      </c>
      <c r="P187" s="125">
        <f t="shared" si="209"/>
        <v>34.659999999999997</v>
      </c>
      <c r="Q187" s="125">
        <f t="shared" si="209"/>
        <v>22.96</v>
      </c>
      <c r="R187" s="125">
        <f t="shared" si="209"/>
        <v>0</v>
      </c>
      <c r="S187" s="125">
        <f t="shared" si="209"/>
        <v>0</v>
      </c>
      <c r="T187" s="125">
        <f t="shared" si="209"/>
        <v>23.097999999999999</v>
      </c>
      <c r="U187" s="125">
        <f t="shared" si="209"/>
        <v>0</v>
      </c>
      <c r="V187" s="125">
        <f t="shared" si="209"/>
        <v>0.01</v>
      </c>
      <c r="W187" s="125">
        <f t="shared" si="209"/>
        <v>0</v>
      </c>
      <c r="X187" s="125">
        <f t="shared" si="209"/>
        <v>34.659999999999997</v>
      </c>
      <c r="Y187" s="125">
        <f t="shared" si="209"/>
        <v>19.739999999999998</v>
      </c>
      <c r="Z187" s="125">
        <f t="shared" si="209"/>
        <v>34.659999999999997</v>
      </c>
      <c r="AA187" s="125">
        <f t="shared" si="209"/>
        <v>48.04</v>
      </c>
      <c r="AB187" s="125">
        <f t="shared" si="209"/>
        <v>34.659999999999997</v>
      </c>
      <c r="AC187" s="125">
        <f t="shared" si="209"/>
        <v>35.06</v>
      </c>
      <c r="AD187" s="125">
        <f t="shared" si="209"/>
        <v>34.700000000000003</v>
      </c>
      <c r="AE187" s="125">
        <f t="shared" si="209"/>
        <v>76.539999999999992</v>
      </c>
      <c r="AF187" s="363"/>
    </row>
    <row r="188" spans="1:32" ht="18.75" x14ac:dyDescent="0.25">
      <c r="A188" s="103" t="s">
        <v>28</v>
      </c>
      <c r="B188" s="100">
        <f>H188+J188+N188+L188+P188+R188+T188+V188+X188+Z188+AB188+AD188</f>
        <v>23.108000000000001</v>
      </c>
      <c r="C188" s="125">
        <f>H188+J188+L188+N188+P188+R188+T188+V188+X188+Z188+AB188</f>
        <v>23.108000000000001</v>
      </c>
      <c r="D188" s="125">
        <v>23.11</v>
      </c>
      <c r="E188" s="125">
        <f>I188+K188+M188+Q188+O188+S188+U188+W188+Y188+AA188+AC188+AE188+AG188</f>
        <v>23.11</v>
      </c>
      <c r="F188" s="104">
        <f>D188/B188*100</f>
        <v>100.00865501125151</v>
      </c>
      <c r="G188" s="104">
        <f>E188/C188*100</f>
        <v>100.00865501125151</v>
      </c>
      <c r="H188" s="125">
        <v>0</v>
      </c>
      <c r="I188" s="100">
        <v>0</v>
      </c>
      <c r="J188" s="125">
        <v>0</v>
      </c>
      <c r="K188" s="125">
        <v>0</v>
      </c>
      <c r="L188" s="125">
        <v>0</v>
      </c>
      <c r="M188" s="125">
        <v>0</v>
      </c>
      <c r="N188" s="125">
        <v>0</v>
      </c>
      <c r="O188" s="125">
        <v>0</v>
      </c>
      <c r="P188" s="125">
        <v>0</v>
      </c>
      <c r="Q188" s="125">
        <v>0</v>
      </c>
      <c r="R188" s="100">
        <v>0</v>
      </c>
      <c r="S188" s="100">
        <v>0</v>
      </c>
      <c r="T188" s="125">
        <v>23.097999999999999</v>
      </c>
      <c r="U188" s="125">
        <v>0</v>
      </c>
      <c r="V188" s="100">
        <v>0.01</v>
      </c>
      <c r="W188" s="100">
        <v>0</v>
      </c>
      <c r="X188" s="125">
        <v>0</v>
      </c>
      <c r="Y188" s="125">
        <v>0</v>
      </c>
      <c r="Z188" s="125">
        <v>0</v>
      </c>
      <c r="AA188" s="100">
        <v>9</v>
      </c>
      <c r="AB188" s="125">
        <v>0</v>
      </c>
      <c r="AC188" s="100">
        <v>3.4</v>
      </c>
      <c r="AD188" s="125">
        <v>0</v>
      </c>
      <c r="AE188" s="100">
        <v>10.71</v>
      </c>
      <c r="AF188" s="235"/>
    </row>
    <row r="189" spans="1:32" ht="18.75" x14ac:dyDescent="0.25">
      <c r="A189" s="103" t="s">
        <v>29</v>
      </c>
      <c r="B189" s="100">
        <f t="shared" ref="B189:B191" si="210">H189+J189+N189+L189+P189+R189+T189+V189+X189+Z189+AB189+AD189</f>
        <v>305.83</v>
      </c>
      <c r="C189" s="125">
        <f>H189+J189+L189+N189+P189+R189+T189+V189+X189+Z189+AB189+AD189</f>
        <v>305.83</v>
      </c>
      <c r="D189" s="125">
        <v>305.83</v>
      </c>
      <c r="E189" s="125">
        <f>I189+K189+M189+Q189+O189+S189+U189+W189+Y189+AA189+AC189+AE189+AG189</f>
        <v>271.60000000000002</v>
      </c>
      <c r="F189" s="125">
        <f>D189/B189*100</f>
        <v>100</v>
      </c>
      <c r="G189" s="125">
        <f t="shared" ref="G189" si="211">E189/C189*100</f>
        <v>88.807507438773186</v>
      </c>
      <c r="H189" s="125">
        <v>28.51</v>
      </c>
      <c r="I189" s="100">
        <v>0</v>
      </c>
      <c r="J189" s="125">
        <v>34.659999999999997</v>
      </c>
      <c r="K189" s="125">
        <v>16.61</v>
      </c>
      <c r="L189" s="125">
        <v>34.659999999999997</v>
      </c>
      <c r="M189" s="125">
        <v>46.92</v>
      </c>
      <c r="N189" s="125">
        <v>34.659999999999997</v>
      </c>
      <c r="O189" s="125">
        <v>28.84</v>
      </c>
      <c r="P189" s="125">
        <v>34.659999999999997</v>
      </c>
      <c r="Q189" s="125">
        <v>22.96</v>
      </c>
      <c r="R189" s="100">
        <v>0</v>
      </c>
      <c r="S189" s="100">
        <v>0</v>
      </c>
      <c r="T189" s="125">
        <v>0</v>
      </c>
      <c r="U189" s="125">
        <v>0</v>
      </c>
      <c r="V189" s="100">
        <v>0</v>
      </c>
      <c r="W189" s="100">
        <v>0</v>
      </c>
      <c r="X189" s="125">
        <v>34.659999999999997</v>
      </c>
      <c r="Y189" s="125">
        <v>19.739999999999998</v>
      </c>
      <c r="Z189" s="125">
        <v>34.659999999999997</v>
      </c>
      <c r="AA189" s="100">
        <v>39.04</v>
      </c>
      <c r="AB189" s="125">
        <v>34.659999999999997</v>
      </c>
      <c r="AC189" s="100">
        <v>31.66</v>
      </c>
      <c r="AD189" s="125">
        <v>34.700000000000003</v>
      </c>
      <c r="AE189" s="100">
        <v>65.83</v>
      </c>
      <c r="AF189" s="92"/>
    </row>
    <row r="190" spans="1:32" ht="18.75" x14ac:dyDescent="0.25">
      <c r="A190" s="103" t="s">
        <v>30</v>
      </c>
      <c r="B190" s="100">
        <f t="shared" si="210"/>
        <v>0</v>
      </c>
      <c r="C190" s="125">
        <f t="shared" ref="C190:C191" si="212">H190+J190+L190+N190+P190+R190+T190+V190+X190+Z190+AB190</f>
        <v>0</v>
      </c>
      <c r="D190" s="125">
        <f t="shared" ref="D190:D191" si="213">I190+K190+M190+O190+Q190+S190+U190+W190+Y190+AA190</f>
        <v>0</v>
      </c>
      <c r="E190" s="125">
        <f t="shared" ref="E190:E191" si="214">I190+K190+M190+Q190+O190+S190+U190+W190+Y190+AA190+AC190+AE190+AG190</f>
        <v>0</v>
      </c>
      <c r="F190" s="125">
        <v>0</v>
      </c>
      <c r="G190" s="125">
        <v>0</v>
      </c>
      <c r="H190" s="125">
        <v>0</v>
      </c>
      <c r="I190" s="100">
        <v>0</v>
      </c>
      <c r="J190" s="125">
        <v>0</v>
      </c>
      <c r="K190" s="125">
        <v>0</v>
      </c>
      <c r="L190" s="125">
        <v>0</v>
      </c>
      <c r="M190" s="125">
        <v>0</v>
      </c>
      <c r="N190" s="125">
        <v>0</v>
      </c>
      <c r="O190" s="125">
        <v>0</v>
      </c>
      <c r="P190" s="125">
        <v>0</v>
      </c>
      <c r="Q190" s="125">
        <v>0</v>
      </c>
      <c r="R190" s="100">
        <v>0</v>
      </c>
      <c r="S190" s="100">
        <v>0</v>
      </c>
      <c r="T190" s="125">
        <v>0</v>
      </c>
      <c r="U190" s="125">
        <v>0</v>
      </c>
      <c r="V190" s="100">
        <v>0</v>
      </c>
      <c r="W190" s="100">
        <v>0</v>
      </c>
      <c r="X190" s="125">
        <v>0</v>
      </c>
      <c r="Y190" s="125">
        <v>0</v>
      </c>
      <c r="Z190" s="125">
        <v>0</v>
      </c>
      <c r="AA190" s="100">
        <v>0</v>
      </c>
      <c r="AB190" s="125">
        <v>0</v>
      </c>
      <c r="AC190" s="100">
        <v>0</v>
      </c>
      <c r="AD190" s="125">
        <v>0</v>
      </c>
      <c r="AE190" s="100">
        <v>0</v>
      </c>
      <c r="AF190" s="92"/>
    </row>
    <row r="191" spans="1:32" ht="18.75" x14ac:dyDescent="0.25">
      <c r="A191" s="103" t="s">
        <v>31</v>
      </c>
      <c r="B191" s="100">
        <f t="shared" si="210"/>
        <v>0</v>
      </c>
      <c r="C191" s="125">
        <f t="shared" si="212"/>
        <v>0</v>
      </c>
      <c r="D191" s="125">
        <f t="shared" si="213"/>
        <v>0</v>
      </c>
      <c r="E191" s="125">
        <f t="shared" si="214"/>
        <v>0</v>
      </c>
      <c r="F191" s="125">
        <v>0</v>
      </c>
      <c r="G191" s="125">
        <v>0</v>
      </c>
      <c r="H191" s="125">
        <v>0</v>
      </c>
      <c r="I191" s="100">
        <v>0</v>
      </c>
      <c r="J191" s="125">
        <v>0</v>
      </c>
      <c r="K191" s="125">
        <v>0</v>
      </c>
      <c r="L191" s="125">
        <v>0</v>
      </c>
      <c r="M191" s="125">
        <v>0</v>
      </c>
      <c r="N191" s="125">
        <v>0</v>
      </c>
      <c r="O191" s="125">
        <v>0</v>
      </c>
      <c r="P191" s="125">
        <v>0</v>
      </c>
      <c r="Q191" s="125">
        <v>0</v>
      </c>
      <c r="R191" s="100">
        <v>0</v>
      </c>
      <c r="S191" s="100">
        <v>0</v>
      </c>
      <c r="T191" s="125">
        <v>0</v>
      </c>
      <c r="U191" s="125">
        <v>0</v>
      </c>
      <c r="V191" s="100">
        <v>0</v>
      </c>
      <c r="W191" s="100">
        <v>0</v>
      </c>
      <c r="X191" s="125">
        <v>0</v>
      </c>
      <c r="Y191" s="125">
        <v>0</v>
      </c>
      <c r="Z191" s="125">
        <v>0</v>
      </c>
      <c r="AA191" s="100">
        <v>0</v>
      </c>
      <c r="AB191" s="125">
        <v>0</v>
      </c>
      <c r="AC191" s="100">
        <v>0</v>
      </c>
      <c r="AD191" s="125">
        <v>0</v>
      </c>
      <c r="AE191" s="100">
        <v>0</v>
      </c>
      <c r="AF191" s="92"/>
    </row>
    <row r="192" spans="1:32" ht="112.5" x14ac:dyDescent="0.25">
      <c r="A192" s="153" t="s">
        <v>69</v>
      </c>
      <c r="B192" s="95">
        <f>B193</f>
        <v>530.59999999999991</v>
      </c>
      <c r="C192" s="95">
        <f t="shared" ref="C192:G192" si="215">C193</f>
        <v>530.59999999999991</v>
      </c>
      <c r="D192" s="95">
        <f>D193</f>
        <v>530.6</v>
      </c>
      <c r="E192" s="95">
        <f t="shared" si="215"/>
        <v>512.56000000000006</v>
      </c>
      <c r="F192" s="95">
        <f t="shared" si="215"/>
        <v>96.600075386355101</v>
      </c>
      <c r="G192" s="95">
        <f t="shared" si="215"/>
        <v>96.600075386355101</v>
      </c>
      <c r="H192" s="95">
        <f>H193</f>
        <v>0</v>
      </c>
      <c r="I192" s="95">
        <f t="shared" ref="I192:Y192" si="216">I193</f>
        <v>0</v>
      </c>
      <c r="J192" s="95">
        <f t="shared" si="216"/>
        <v>66.900000000000006</v>
      </c>
      <c r="K192" s="95">
        <f t="shared" si="216"/>
        <v>21.38</v>
      </c>
      <c r="L192" s="95">
        <f t="shared" si="216"/>
        <v>71.239999999999995</v>
      </c>
      <c r="M192" s="95">
        <f t="shared" si="216"/>
        <v>109.17</v>
      </c>
      <c r="N192" s="95">
        <f t="shared" si="216"/>
        <v>69.59</v>
      </c>
      <c r="O192" s="95">
        <f t="shared" si="216"/>
        <v>24.52</v>
      </c>
      <c r="P192" s="95">
        <f t="shared" si="216"/>
        <v>72.05</v>
      </c>
      <c r="Q192" s="95">
        <f t="shared" si="216"/>
        <v>52.79</v>
      </c>
      <c r="R192" s="95">
        <f t="shared" si="216"/>
        <v>15.72</v>
      </c>
      <c r="S192" s="95">
        <f t="shared" si="216"/>
        <v>76.83</v>
      </c>
      <c r="T192" s="95">
        <f t="shared" si="216"/>
        <v>20.56</v>
      </c>
      <c r="U192" s="95">
        <f t="shared" si="216"/>
        <v>23.85</v>
      </c>
      <c r="V192" s="95">
        <f t="shared" si="216"/>
        <v>69.12</v>
      </c>
      <c r="W192" s="95">
        <f t="shared" si="216"/>
        <v>27.23</v>
      </c>
      <c r="X192" s="95">
        <f t="shared" si="216"/>
        <v>66.28</v>
      </c>
      <c r="Y192" s="95">
        <f t="shared" si="216"/>
        <v>39.07</v>
      </c>
      <c r="Z192" s="95">
        <f>Z193</f>
        <v>62.62</v>
      </c>
      <c r="AA192" s="95">
        <f>AA193</f>
        <v>33.33</v>
      </c>
      <c r="AB192" s="95">
        <f t="shared" ref="AB192:AE192" si="217">AB193</f>
        <v>16.52</v>
      </c>
      <c r="AC192" s="95">
        <f t="shared" si="217"/>
        <v>50.6</v>
      </c>
      <c r="AD192" s="100">
        <f t="shared" si="217"/>
        <v>0</v>
      </c>
      <c r="AE192" s="100">
        <f t="shared" si="217"/>
        <v>53.79</v>
      </c>
      <c r="AF192" s="305" t="s">
        <v>658</v>
      </c>
    </row>
    <row r="193" spans="1:32" ht="18.75" x14ac:dyDescent="0.3">
      <c r="A193" s="137" t="s">
        <v>27</v>
      </c>
      <c r="B193" s="100">
        <f>B194+B195+B196+B197</f>
        <v>530.59999999999991</v>
      </c>
      <c r="C193" s="100">
        <f>C194+C195+C196+C197</f>
        <v>530.59999999999991</v>
      </c>
      <c r="D193" s="100">
        <f>D194+D195+D196+D197</f>
        <v>530.6</v>
      </c>
      <c r="E193" s="100">
        <f>E194+E195+E196+E197</f>
        <v>512.56000000000006</v>
      </c>
      <c r="F193" s="100">
        <f>E193/B193*100</f>
        <v>96.600075386355101</v>
      </c>
      <c r="G193" s="100">
        <f>E193/C193*100</f>
        <v>96.600075386355101</v>
      </c>
      <c r="H193" s="125">
        <f>H194+H195+H196+H197</f>
        <v>0</v>
      </c>
      <c r="I193" s="125">
        <f t="shared" ref="I193:AE193" si="218">I194+I195+I196+I197</f>
        <v>0</v>
      </c>
      <c r="J193" s="125">
        <f t="shared" si="218"/>
        <v>66.900000000000006</v>
      </c>
      <c r="K193" s="125">
        <f t="shared" si="218"/>
        <v>21.38</v>
      </c>
      <c r="L193" s="125">
        <f t="shared" si="218"/>
        <v>71.239999999999995</v>
      </c>
      <c r="M193" s="125">
        <f t="shared" si="218"/>
        <v>109.17</v>
      </c>
      <c r="N193" s="125">
        <f t="shared" si="218"/>
        <v>69.59</v>
      </c>
      <c r="O193" s="125">
        <f t="shared" si="218"/>
        <v>24.52</v>
      </c>
      <c r="P193" s="125">
        <f t="shared" si="218"/>
        <v>72.05</v>
      </c>
      <c r="Q193" s="125">
        <f t="shared" si="218"/>
        <v>52.79</v>
      </c>
      <c r="R193" s="125">
        <f t="shared" si="218"/>
        <v>15.72</v>
      </c>
      <c r="S193" s="125">
        <f t="shared" si="218"/>
        <v>76.83</v>
      </c>
      <c r="T193" s="125">
        <f t="shared" si="218"/>
        <v>20.56</v>
      </c>
      <c r="U193" s="125">
        <f t="shared" si="218"/>
        <v>23.85</v>
      </c>
      <c r="V193" s="125">
        <f t="shared" si="218"/>
        <v>69.12</v>
      </c>
      <c r="W193" s="125">
        <f t="shared" si="218"/>
        <v>27.23</v>
      </c>
      <c r="X193" s="125">
        <f t="shared" si="218"/>
        <v>66.28</v>
      </c>
      <c r="Y193" s="125">
        <f t="shared" si="218"/>
        <v>39.07</v>
      </c>
      <c r="Z193" s="125">
        <f t="shared" si="218"/>
        <v>62.62</v>
      </c>
      <c r="AA193" s="125">
        <f t="shared" si="218"/>
        <v>33.33</v>
      </c>
      <c r="AB193" s="125">
        <f t="shared" si="218"/>
        <v>16.52</v>
      </c>
      <c r="AC193" s="125">
        <f t="shared" si="218"/>
        <v>50.6</v>
      </c>
      <c r="AD193" s="125">
        <f t="shared" si="218"/>
        <v>0</v>
      </c>
      <c r="AE193" s="125">
        <f t="shared" si="218"/>
        <v>53.79</v>
      </c>
      <c r="AF193" s="363"/>
    </row>
    <row r="194" spans="1:32" ht="18.75" x14ac:dyDescent="0.25">
      <c r="A194" s="103" t="s">
        <v>28</v>
      </c>
      <c r="B194" s="100">
        <f>H194+J194+N194+L194+P194+R194+T194+V194+X194+Z194+AB194+AD194</f>
        <v>463.69999999999993</v>
      </c>
      <c r="C194" s="125">
        <f>H194+J194+L194+N194+P194+R194+T194+V194+X194+Z194+AB194</f>
        <v>463.69999999999993</v>
      </c>
      <c r="D194" s="125">
        <v>463.7</v>
      </c>
      <c r="E194" s="125">
        <f>I194+K194+M194+Q194+O194+S194+U194+W194+Y194+AA194+AC194+AE194+AG194</f>
        <v>445.66</v>
      </c>
      <c r="F194" s="125">
        <f>D194/B194*100</f>
        <v>100.00000000000003</v>
      </c>
      <c r="G194" s="125">
        <f>E194/C194*100</f>
        <v>96.109553590683646</v>
      </c>
      <c r="H194" s="100">
        <v>0</v>
      </c>
      <c r="I194" s="100">
        <v>0</v>
      </c>
      <c r="J194" s="125">
        <v>0</v>
      </c>
      <c r="K194" s="125">
        <v>0</v>
      </c>
      <c r="L194" s="125">
        <v>71.239999999999995</v>
      </c>
      <c r="M194" s="125">
        <v>63.65</v>
      </c>
      <c r="N194" s="125">
        <v>69.59</v>
      </c>
      <c r="O194" s="125">
        <v>24.52</v>
      </c>
      <c r="P194" s="125">
        <v>72.05</v>
      </c>
      <c r="Q194" s="125">
        <v>52.79</v>
      </c>
      <c r="R194" s="125">
        <v>15.72</v>
      </c>
      <c r="S194" s="125">
        <v>76.83</v>
      </c>
      <c r="T194" s="125">
        <v>20.56</v>
      </c>
      <c r="U194" s="125">
        <v>23.85</v>
      </c>
      <c r="V194" s="125">
        <v>69.12</v>
      </c>
      <c r="W194" s="125">
        <v>27.23</v>
      </c>
      <c r="X194" s="125">
        <v>66.28</v>
      </c>
      <c r="Y194" s="125">
        <v>39.07</v>
      </c>
      <c r="Z194" s="125">
        <v>62.62</v>
      </c>
      <c r="AA194" s="100">
        <v>33.33</v>
      </c>
      <c r="AB194" s="125">
        <v>16.52</v>
      </c>
      <c r="AC194" s="100">
        <v>50.6</v>
      </c>
      <c r="AD194" s="100">
        <v>0</v>
      </c>
      <c r="AE194" s="100">
        <v>53.79</v>
      </c>
      <c r="AF194" s="235"/>
    </row>
    <row r="195" spans="1:32" ht="18.75" x14ac:dyDescent="0.25">
      <c r="A195" s="103" t="s">
        <v>29</v>
      </c>
      <c r="B195" s="100">
        <f t="shared" ref="B195:B197" si="219">H195+J195+N195+L195+P195+R195+T195+V195+X195+Z195+AB195+AD195</f>
        <v>66.900000000000006</v>
      </c>
      <c r="C195" s="125">
        <f t="shared" ref="C195:C197" si="220">H195+J195+L195+N195+P195+R195+T195+V195+X195+Z195+AB195</f>
        <v>66.900000000000006</v>
      </c>
      <c r="D195" s="125">
        <v>66.900000000000006</v>
      </c>
      <c r="E195" s="125">
        <f t="shared" ref="E195:E197" si="221">I195+K195+M195+Q195+O195+S195+U195+W195+Y195+AA195+AC195+AE195+AG195</f>
        <v>66.900000000000006</v>
      </c>
      <c r="F195" s="125">
        <f t="shared" ref="F195:G195" si="222">D195/B195*100</f>
        <v>100</v>
      </c>
      <c r="G195" s="125">
        <f t="shared" si="222"/>
        <v>100</v>
      </c>
      <c r="H195" s="100">
        <v>0</v>
      </c>
      <c r="I195" s="100">
        <v>0</v>
      </c>
      <c r="J195" s="125">
        <v>66.900000000000006</v>
      </c>
      <c r="K195" s="125">
        <v>21.38</v>
      </c>
      <c r="L195" s="125">
        <v>0</v>
      </c>
      <c r="M195" s="125">
        <v>45.52</v>
      </c>
      <c r="N195" s="125">
        <v>0</v>
      </c>
      <c r="O195" s="125">
        <v>0</v>
      </c>
      <c r="P195" s="125">
        <v>0</v>
      </c>
      <c r="Q195" s="125">
        <v>0</v>
      </c>
      <c r="R195" s="125">
        <v>0</v>
      </c>
      <c r="S195" s="125">
        <v>0</v>
      </c>
      <c r="T195" s="125">
        <v>0</v>
      </c>
      <c r="U195" s="125">
        <v>0</v>
      </c>
      <c r="V195" s="125">
        <v>0</v>
      </c>
      <c r="W195" s="125">
        <v>0</v>
      </c>
      <c r="X195" s="125">
        <v>0</v>
      </c>
      <c r="Y195" s="125">
        <v>0</v>
      </c>
      <c r="Z195" s="125">
        <v>0</v>
      </c>
      <c r="AA195" s="100">
        <v>0</v>
      </c>
      <c r="AB195" s="125">
        <v>0</v>
      </c>
      <c r="AC195" s="100">
        <v>0</v>
      </c>
      <c r="AD195" s="100">
        <v>0</v>
      </c>
      <c r="AE195" s="100">
        <v>0</v>
      </c>
      <c r="AF195" s="235"/>
    </row>
    <row r="196" spans="1:32" ht="18.75" x14ac:dyDescent="0.25">
      <c r="A196" s="103" t="s">
        <v>30</v>
      </c>
      <c r="B196" s="100">
        <f t="shared" si="219"/>
        <v>0</v>
      </c>
      <c r="C196" s="125">
        <f t="shared" si="220"/>
        <v>0</v>
      </c>
      <c r="D196" s="125">
        <f t="shared" ref="D196:D197" si="223">I196+K196+M196+O196+Q196+S196+U196+W196+Y196+AA196</f>
        <v>0</v>
      </c>
      <c r="E196" s="125">
        <f t="shared" si="221"/>
        <v>0</v>
      </c>
      <c r="F196" s="125">
        <v>0</v>
      </c>
      <c r="G196" s="125">
        <v>0</v>
      </c>
      <c r="H196" s="100">
        <v>0</v>
      </c>
      <c r="I196" s="100">
        <v>0</v>
      </c>
      <c r="J196" s="125">
        <v>0</v>
      </c>
      <c r="K196" s="125">
        <v>0</v>
      </c>
      <c r="L196" s="125">
        <v>0</v>
      </c>
      <c r="M196" s="125">
        <v>0</v>
      </c>
      <c r="N196" s="125">
        <v>0</v>
      </c>
      <c r="O196" s="125">
        <v>0</v>
      </c>
      <c r="P196" s="125">
        <v>0</v>
      </c>
      <c r="Q196" s="125">
        <v>0</v>
      </c>
      <c r="R196" s="125">
        <v>0</v>
      </c>
      <c r="S196" s="125">
        <v>0</v>
      </c>
      <c r="T196" s="125">
        <v>0</v>
      </c>
      <c r="U196" s="125">
        <v>0</v>
      </c>
      <c r="V196" s="125">
        <v>0</v>
      </c>
      <c r="W196" s="125">
        <v>0</v>
      </c>
      <c r="X196" s="125">
        <v>0</v>
      </c>
      <c r="Y196" s="125">
        <v>0</v>
      </c>
      <c r="Z196" s="125">
        <v>0</v>
      </c>
      <c r="AA196" s="100">
        <v>0</v>
      </c>
      <c r="AB196" s="125">
        <v>0</v>
      </c>
      <c r="AC196" s="100">
        <v>0</v>
      </c>
      <c r="AD196" s="100">
        <v>0</v>
      </c>
      <c r="AE196" s="100">
        <v>0</v>
      </c>
      <c r="AF196" s="92"/>
    </row>
    <row r="197" spans="1:32" ht="18.75" x14ac:dyDescent="0.25">
      <c r="A197" s="103" t="s">
        <v>31</v>
      </c>
      <c r="B197" s="100">
        <f t="shared" si="219"/>
        <v>0</v>
      </c>
      <c r="C197" s="125">
        <f t="shared" si="220"/>
        <v>0</v>
      </c>
      <c r="D197" s="125">
        <f t="shared" si="223"/>
        <v>0</v>
      </c>
      <c r="E197" s="125">
        <f t="shared" si="221"/>
        <v>0</v>
      </c>
      <c r="F197" s="125">
        <v>0</v>
      </c>
      <c r="G197" s="125">
        <v>0</v>
      </c>
      <c r="H197" s="100">
        <v>0</v>
      </c>
      <c r="I197" s="100">
        <v>0</v>
      </c>
      <c r="J197" s="125">
        <v>0</v>
      </c>
      <c r="K197" s="125">
        <v>0</v>
      </c>
      <c r="L197" s="125">
        <v>0</v>
      </c>
      <c r="M197" s="125">
        <v>0</v>
      </c>
      <c r="N197" s="125">
        <v>0</v>
      </c>
      <c r="O197" s="125">
        <v>0</v>
      </c>
      <c r="P197" s="125">
        <v>0</v>
      </c>
      <c r="Q197" s="125">
        <v>0</v>
      </c>
      <c r="R197" s="125">
        <v>0</v>
      </c>
      <c r="S197" s="125">
        <v>0</v>
      </c>
      <c r="T197" s="125">
        <v>0</v>
      </c>
      <c r="U197" s="125">
        <v>0</v>
      </c>
      <c r="V197" s="125">
        <v>0</v>
      </c>
      <c r="W197" s="125">
        <v>0</v>
      </c>
      <c r="X197" s="125">
        <v>0</v>
      </c>
      <c r="Y197" s="125">
        <v>0</v>
      </c>
      <c r="Z197" s="125">
        <v>0</v>
      </c>
      <c r="AA197" s="100">
        <v>0</v>
      </c>
      <c r="AB197" s="125">
        <v>0</v>
      </c>
      <c r="AC197" s="100">
        <v>0</v>
      </c>
      <c r="AD197" s="100">
        <v>0</v>
      </c>
      <c r="AE197" s="100">
        <v>0</v>
      </c>
      <c r="AF197" s="92"/>
    </row>
    <row r="198" spans="1:32" ht="93.75" x14ac:dyDescent="0.25">
      <c r="A198" s="153" t="s">
        <v>70</v>
      </c>
      <c r="B198" s="95">
        <f>B199</f>
        <v>505.10199999999992</v>
      </c>
      <c r="C198" s="95">
        <f t="shared" ref="C198:G198" si="224">C199</f>
        <v>505.10199999999992</v>
      </c>
      <c r="D198" s="95">
        <f>D199</f>
        <v>505.1</v>
      </c>
      <c r="E198" s="95">
        <f t="shared" si="224"/>
        <v>487.57</v>
      </c>
      <c r="F198" s="95">
        <f t="shared" si="224"/>
        <v>96.529017901334797</v>
      </c>
      <c r="G198" s="95">
        <f t="shared" si="224"/>
        <v>96.529017901334797</v>
      </c>
      <c r="H198" s="95">
        <f>H199</f>
        <v>0</v>
      </c>
      <c r="I198" s="95">
        <f t="shared" ref="I198:Y198" si="225">I199</f>
        <v>0</v>
      </c>
      <c r="J198" s="95">
        <f t="shared" si="225"/>
        <v>291.56599999999997</v>
      </c>
      <c r="K198" s="95">
        <f t="shared" si="225"/>
        <v>291.51</v>
      </c>
      <c r="L198" s="95">
        <f t="shared" si="225"/>
        <v>0</v>
      </c>
      <c r="M198" s="95">
        <f t="shared" si="225"/>
        <v>0</v>
      </c>
      <c r="N198" s="95">
        <f t="shared" si="225"/>
        <v>33.165999999999997</v>
      </c>
      <c r="O198" s="95">
        <f t="shared" si="225"/>
        <v>8.68</v>
      </c>
      <c r="P198" s="95">
        <f t="shared" si="225"/>
        <v>123.15</v>
      </c>
      <c r="Q198" s="95">
        <f t="shared" si="225"/>
        <v>142.75</v>
      </c>
      <c r="R198" s="95">
        <f t="shared" si="225"/>
        <v>7.57</v>
      </c>
      <c r="S198" s="95">
        <f t="shared" si="225"/>
        <v>0</v>
      </c>
      <c r="T198" s="95">
        <f t="shared" si="225"/>
        <v>34.5</v>
      </c>
      <c r="U198" s="95">
        <f t="shared" si="225"/>
        <v>33.75</v>
      </c>
      <c r="V198" s="95">
        <f t="shared" si="225"/>
        <v>7.57</v>
      </c>
      <c r="W198" s="95">
        <f t="shared" si="225"/>
        <v>0</v>
      </c>
      <c r="X198" s="95">
        <f t="shared" si="225"/>
        <v>0</v>
      </c>
      <c r="Y198" s="95">
        <f t="shared" si="225"/>
        <v>0</v>
      </c>
      <c r="Z198" s="95">
        <f>Z199</f>
        <v>7.58</v>
      </c>
      <c r="AA198" s="95">
        <f>AA199</f>
        <v>5.97</v>
      </c>
      <c r="AB198" s="95">
        <f t="shared" ref="AB198:AE198" si="226">AB199</f>
        <v>0</v>
      </c>
      <c r="AC198" s="95">
        <f t="shared" si="226"/>
        <v>2.09</v>
      </c>
      <c r="AD198" s="100">
        <f t="shared" si="226"/>
        <v>0</v>
      </c>
      <c r="AE198" s="100">
        <f t="shared" si="226"/>
        <v>2.82</v>
      </c>
      <c r="AF198" s="305" t="s">
        <v>659</v>
      </c>
    </row>
    <row r="199" spans="1:32" ht="18.75" x14ac:dyDescent="0.3">
      <c r="A199" s="137" t="s">
        <v>27</v>
      </c>
      <c r="B199" s="100">
        <f>B200+B201+B202+B203</f>
        <v>505.10199999999992</v>
      </c>
      <c r="C199" s="100">
        <f>C200+C201+C202+C203</f>
        <v>505.10199999999992</v>
      </c>
      <c r="D199" s="100">
        <f>D200+D201+D202+D203</f>
        <v>505.1</v>
      </c>
      <c r="E199" s="100">
        <f>E200+E201+E202+E203</f>
        <v>487.57</v>
      </c>
      <c r="F199" s="100">
        <f>E199/B199*100</f>
        <v>96.529017901334797</v>
      </c>
      <c r="G199" s="100">
        <f>E199/C199*100</f>
        <v>96.529017901334797</v>
      </c>
      <c r="H199" s="125">
        <f>H200+H201+H202+H203</f>
        <v>0</v>
      </c>
      <c r="I199" s="125">
        <f t="shared" ref="I199:AE199" si="227">I200+I201+I202+I203</f>
        <v>0</v>
      </c>
      <c r="J199" s="125">
        <f t="shared" si="227"/>
        <v>291.56599999999997</v>
      </c>
      <c r="K199" s="125">
        <f t="shared" si="227"/>
        <v>291.51</v>
      </c>
      <c r="L199" s="125">
        <f t="shared" si="227"/>
        <v>0</v>
      </c>
      <c r="M199" s="125">
        <f t="shared" si="227"/>
        <v>0</v>
      </c>
      <c r="N199" s="125">
        <f t="shared" si="227"/>
        <v>33.165999999999997</v>
      </c>
      <c r="O199" s="125">
        <f t="shared" si="227"/>
        <v>8.68</v>
      </c>
      <c r="P199" s="125">
        <f t="shared" si="227"/>
        <v>123.15</v>
      </c>
      <c r="Q199" s="125">
        <f t="shared" si="227"/>
        <v>142.75</v>
      </c>
      <c r="R199" s="125">
        <f t="shared" si="227"/>
        <v>7.57</v>
      </c>
      <c r="S199" s="125">
        <f t="shared" si="227"/>
        <v>0</v>
      </c>
      <c r="T199" s="125">
        <f t="shared" si="227"/>
        <v>34.5</v>
      </c>
      <c r="U199" s="125">
        <f t="shared" si="227"/>
        <v>33.75</v>
      </c>
      <c r="V199" s="125">
        <f t="shared" si="227"/>
        <v>7.57</v>
      </c>
      <c r="W199" s="125">
        <f t="shared" si="227"/>
        <v>0</v>
      </c>
      <c r="X199" s="125">
        <f t="shared" si="227"/>
        <v>0</v>
      </c>
      <c r="Y199" s="125">
        <f t="shared" si="227"/>
        <v>0</v>
      </c>
      <c r="Z199" s="125">
        <f t="shared" si="227"/>
        <v>7.58</v>
      </c>
      <c r="AA199" s="125">
        <f t="shared" si="227"/>
        <v>5.97</v>
      </c>
      <c r="AB199" s="125">
        <f t="shared" si="227"/>
        <v>0</v>
      </c>
      <c r="AC199" s="125">
        <f t="shared" si="227"/>
        <v>2.09</v>
      </c>
      <c r="AD199" s="125">
        <f t="shared" si="227"/>
        <v>0</v>
      </c>
      <c r="AE199" s="125">
        <f t="shared" si="227"/>
        <v>2.82</v>
      </c>
      <c r="AF199" s="363"/>
    </row>
    <row r="200" spans="1:32" ht="18.75" x14ac:dyDescent="0.25">
      <c r="A200" s="103" t="s">
        <v>28</v>
      </c>
      <c r="B200" s="100">
        <f>H200+J200+N200+L200+P200+R200+T200+V200+X200+Z200+AB200+AD200</f>
        <v>0</v>
      </c>
      <c r="C200" s="125">
        <f>H200+J200+L200+N200+P200+R200+T200+V200+X200+Z200+AB200</f>
        <v>0</v>
      </c>
      <c r="D200" s="125">
        <v>0</v>
      </c>
      <c r="E200" s="125">
        <f>I200+K200+M200+Q200+O200+S200+U200+W200+Y200+AA200+AC200+AE200+AG200</f>
        <v>0</v>
      </c>
      <c r="F200" s="125">
        <v>0</v>
      </c>
      <c r="G200" s="125">
        <v>0</v>
      </c>
      <c r="H200" s="100">
        <v>0</v>
      </c>
      <c r="I200" s="100">
        <v>0</v>
      </c>
      <c r="J200" s="125">
        <v>0</v>
      </c>
      <c r="K200" s="125">
        <v>0</v>
      </c>
      <c r="L200" s="100">
        <v>0</v>
      </c>
      <c r="M200" s="100">
        <v>0</v>
      </c>
      <c r="N200" s="125">
        <v>0</v>
      </c>
      <c r="O200" s="125">
        <v>0</v>
      </c>
      <c r="P200" s="125">
        <v>0</v>
      </c>
      <c r="Q200" s="125">
        <v>0</v>
      </c>
      <c r="R200" s="125">
        <v>0</v>
      </c>
      <c r="S200" s="125">
        <v>0</v>
      </c>
      <c r="T200" s="125">
        <v>0</v>
      </c>
      <c r="U200" s="125">
        <v>0</v>
      </c>
      <c r="V200" s="125">
        <v>0</v>
      </c>
      <c r="W200" s="125">
        <v>0</v>
      </c>
      <c r="X200" s="125">
        <v>0</v>
      </c>
      <c r="Y200" s="125">
        <v>0</v>
      </c>
      <c r="Z200" s="125">
        <v>0</v>
      </c>
      <c r="AA200" s="125">
        <v>0</v>
      </c>
      <c r="AB200" s="125">
        <v>0</v>
      </c>
      <c r="AC200" s="125">
        <v>0</v>
      </c>
      <c r="AD200" s="125">
        <v>0</v>
      </c>
      <c r="AE200" s="125">
        <v>0</v>
      </c>
      <c r="AF200" s="364"/>
    </row>
    <row r="201" spans="1:32" ht="18.75" x14ac:dyDescent="0.25">
      <c r="A201" s="103" t="s">
        <v>29</v>
      </c>
      <c r="B201" s="100">
        <f t="shared" ref="B201:B203" si="228">H201+J201+N201+L201+P201+R201+T201+V201+X201+Z201+AB201+AD201</f>
        <v>505.10199999999992</v>
      </c>
      <c r="C201" s="125">
        <f t="shared" ref="C201:C203" si="229">H201+J201+L201+N201+P201+R201+T201+V201+X201+Z201+AB201</f>
        <v>505.10199999999992</v>
      </c>
      <c r="D201" s="125">
        <v>505.1</v>
      </c>
      <c r="E201" s="125">
        <f t="shared" ref="E201:E203" si="230">I201+K201+M201+Q201+O201+S201+U201+W201+Y201+AA201+AC201+AE201+AG201</f>
        <v>487.57</v>
      </c>
      <c r="F201" s="125">
        <f t="shared" ref="F201:G201" si="231">D201/B201*100</f>
        <v>99.999604040372063</v>
      </c>
      <c r="G201" s="125">
        <f t="shared" si="231"/>
        <v>96.529017901334797</v>
      </c>
      <c r="H201" s="100">
        <v>0</v>
      </c>
      <c r="I201" s="100">
        <v>0</v>
      </c>
      <c r="J201" s="125">
        <v>291.56599999999997</v>
      </c>
      <c r="K201" s="125">
        <v>291.51</v>
      </c>
      <c r="L201" s="100">
        <v>0</v>
      </c>
      <c r="M201" s="100">
        <v>0</v>
      </c>
      <c r="N201" s="125">
        <v>33.165999999999997</v>
      </c>
      <c r="O201" s="125">
        <v>8.68</v>
      </c>
      <c r="P201" s="125">
        <v>123.15</v>
      </c>
      <c r="Q201" s="125">
        <v>142.75</v>
      </c>
      <c r="R201" s="125">
        <v>7.57</v>
      </c>
      <c r="S201" s="125">
        <v>0</v>
      </c>
      <c r="T201" s="125">
        <v>34.5</v>
      </c>
      <c r="U201" s="125">
        <v>33.75</v>
      </c>
      <c r="V201" s="125">
        <v>7.57</v>
      </c>
      <c r="W201" s="125">
        <v>0</v>
      </c>
      <c r="X201" s="125">
        <v>0</v>
      </c>
      <c r="Y201" s="125">
        <v>0</v>
      </c>
      <c r="Z201" s="125">
        <v>7.58</v>
      </c>
      <c r="AA201" s="125">
        <v>5.97</v>
      </c>
      <c r="AB201" s="125">
        <v>0</v>
      </c>
      <c r="AC201" s="125">
        <v>2.09</v>
      </c>
      <c r="AD201" s="125">
        <v>0</v>
      </c>
      <c r="AE201" s="125">
        <v>2.82</v>
      </c>
      <c r="AF201" s="92"/>
    </row>
    <row r="202" spans="1:32" ht="18.75" x14ac:dyDescent="0.25">
      <c r="A202" s="103" t="s">
        <v>30</v>
      </c>
      <c r="B202" s="100">
        <f t="shared" si="228"/>
        <v>0</v>
      </c>
      <c r="C202" s="125">
        <f t="shared" si="229"/>
        <v>0</v>
      </c>
      <c r="D202" s="125">
        <f t="shared" ref="D202:D203" si="232">I202+K202+M202+O202+Q202+S202+U202+W202+Y202+AA202</f>
        <v>0</v>
      </c>
      <c r="E202" s="125">
        <f t="shared" si="230"/>
        <v>0</v>
      </c>
      <c r="F202" s="125">
        <v>0</v>
      </c>
      <c r="G202" s="125">
        <v>0</v>
      </c>
      <c r="H202" s="100">
        <v>0</v>
      </c>
      <c r="I202" s="100">
        <v>0</v>
      </c>
      <c r="J202" s="125">
        <v>0</v>
      </c>
      <c r="K202" s="125">
        <v>0</v>
      </c>
      <c r="L202" s="100">
        <v>0</v>
      </c>
      <c r="M202" s="100">
        <v>0</v>
      </c>
      <c r="N202" s="125">
        <v>0</v>
      </c>
      <c r="O202" s="125">
        <v>0</v>
      </c>
      <c r="P202" s="125">
        <v>0</v>
      </c>
      <c r="Q202" s="125">
        <v>0</v>
      </c>
      <c r="R202" s="125">
        <v>0</v>
      </c>
      <c r="S202" s="125">
        <v>0</v>
      </c>
      <c r="T202" s="125">
        <v>0</v>
      </c>
      <c r="U202" s="125">
        <v>0</v>
      </c>
      <c r="V202" s="125">
        <v>0</v>
      </c>
      <c r="W202" s="125">
        <v>0</v>
      </c>
      <c r="X202" s="125">
        <v>0</v>
      </c>
      <c r="Y202" s="125">
        <v>0</v>
      </c>
      <c r="Z202" s="125">
        <v>0</v>
      </c>
      <c r="AA202" s="125">
        <v>0</v>
      </c>
      <c r="AB202" s="125">
        <v>0</v>
      </c>
      <c r="AC202" s="125">
        <v>0</v>
      </c>
      <c r="AD202" s="125">
        <v>0</v>
      </c>
      <c r="AE202" s="125">
        <v>0</v>
      </c>
      <c r="AF202" s="92"/>
    </row>
    <row r="203" spans="1:32" ht="18.75" x14ac:dyDescent="0.25">
      <c r="A203" s="103" t="s">
        <v>31</v>
      </c>
      <c r="B203" s="100">
        <f t="shared" si="228"/>
        <v>0</v>
      </c>
      <c r="C203" s="125">
        <f t="shared" si="229"/>
        <v>0</v>
      </c>
      <c r="D203" s="125">
        <f t="shared" si="232"/>
        <v>0</v>
      </c>
      <c r="E203" s="125">
        <f t="shared" si="230"/>
        <v>0</v>
      </c>
      <c r="F203" s="125">
        <v>0</v>
      </c>
      <c r="G203" s="125">
        <v>0</v>
      </c>
      <c r="H203" s="100">
        <v>0</v>
      </c>
      <c r="I203" s="100">
        <v>0</v>
      </c>
      <c r="J203" s="125">
        <v>0</v>
      </c>
      <c r="K203" s="125">
        <v>0</v>
      </c>
      <c r="L203" s="100">
        <v>0</v>
      </c>
      <c r="M203" s="100">
        <v>0</v>
      </c>
      <c r="N203" s="125">
        <v>0</v>
      </c>
      <c r="O203" s="125">
        <v>0</v>
      </c>
      <c r="P203" s="125">
        <v>0</v>
      </c>
      <c r="Q203" s="125">
        <v>0</v>
      </c>
      <c r="R203" s="125">
        <v>0</v>
      </c>
      <c r="S203" s="125">
        <v>0</v>
      </c>
      <c r="T203" s="125">
        <v>0</v>
      </c>
      <c r="U203" s="125">
        <v>0</v>
      </c>
      <c r="V203" s="125">
        <v>0</v>
      </c>
      <c r="W203" s="125">
        <v>0</v>
      </c>
      <c r="X203" s="125">
        <v>0</v>
      </c>
      <c r="Y203" s="125">
        <v>0</v>
      </c>
      <c r="Z203" s="125">
        <v>0</v>
      </c>
      <c r="AA203" s="125">
        <v>0</v>
      </c>
      <c r="AB203" s="125">
        <v>0</v>
      </c>
      <c r="AC203" s="125">
        <v>0</v>
      </c>
      <c r="AD203" s="125">
        <v>0</v>
      </c>
      <c r="AE203" s="125">
        <v>0</v>
      </c>
      <c r="AF203" s="92"/>
    </row>
    <row r="204" spans="1:32" ht="18.75" x14ac:dyDescent="0.25">
      <c r="A204" s="153" t="s">
        <v>71</v>
      </c>
      <c r="B204" s="95">
        <f>B205</f>
        <v>1054.0999999999999</v>
      </c>
      <c r="C204" s="95">
        <f t="shared" ref="C204:G204" si="233">C205</f>
        <v>1054.0999999999999</v>
      </c>
      <c r="D204" s="95">
        <f>D205</f>
        <v>1054.0999999999999</v>
      </c>
      <c r="E204" s="95">
        <f t="shared" si="233"/>
        <v>1054.0999999999999</v>
      </c>
      <c r="F204" s="95">
        <f>F205</f>
        <v>100</v>
      </c>
      <c r="G204" s="95">
        <f t="shared" si="233"/>
        <v>100</v>
      </c>
      <c r="H204" s="95">
        <f>H205</f>
        <v>0</v>
      </c>
      <c r="I204" s="95">
        <f t="shared" ref="I204:Y204" si="234">I205</f>
        <v>0</v>
      </c>
      <c r="J204" s="95">
        <f t="shared" si="234"/>
        <v>0</v>
      </c>
      <c r="K204" s="95">
        <f t="shared" si="234"/>
        <v>0</v>
      </c>
      <c r="L204" s="95">
        <f t="shared" si="234"/>
        <v>0</v>
      </c>
      <c r="M204" s="95">
        <f t="shared" si="234"/>
        <v>0</v>
      </c>
      <c r="N204" s="95">
        <f t="shared" si="234"/>
        <v>0</v>
      </c>
      <c r="O204" s="95">
        <f t="shared" si="234"/>
        <v>0</v>
      </c>
      <c r="P204" s="95">
        <f t="shared" si="234"/>
        <v>0</v>
      </c>
      <c r="Q204" s="95">
        <f t="shared" si="234"/>
        <v>0</v>
      </c>
      <c r="R204" s="95">
        <f t="shared" si="234"/>
        <v>351.38</v>
      </c>
      <c r="S204" s="95">
        <f t="shared" si="234"/>
        <v>351.38</v>
      </c>
      <c r="T204" s="95">
        <f t="shared" si="234"/>
        <v>351.38</v>
      </c>
      <c r="U204" s="95">
        <f t="shared" si="234"/>
        <v>343.43</v>
      </c>
      <c r="V204" s="95">
        <f t="shared" si="234"/>
        <v>351.34</v>
      </c>
      <c r="W204" s="95">
        <f t="shared" si="234"/>
        <v>359.29</v>
      </c>
      <c r="X204" s="95">
        <f t="shared" si="234"/>
        <v>0</v>
      </c>
      <c r="Y204" s="95">
        <f t="shared" si="234"/>
        <v>0</v>
      </c>
      <c r="Z204" s="95">
        <f>Z205</f>
        <v>0</v>
      </c>
      <c r="AA204" s="95">
        <f>AA205</f>
        <v>0</v>
      </c>
      <c r="AB204" s="95">
        <f t="shared" ref="AB204:AE204" si="235">AB205</f>
        <v>0</v>
      </c>
      <c r="AC204" s="95">
        <f t="shared" si="235"/>
        <v>0</v>
      </c>
      <c r="AD204" s="100">
        <f t="shared" si="235"/>
        <v>0</v>
      </c>
      <c r="AE204" s="100">
        <f t="shared" si="235"/>
        <v>0</v>
      </c>
      <c r="AF204" s="351"/>
    </row>
    <row r="205" spans="1:32" ht="18.75" x14ac:dyDescent="0.3">
      <c r="A205" s="137" t="s">
        <v>27</v>
      </c>
      <c r="B205" s="100">
        <f>B206+B207+B208+B209</f>
        <v>1054.0999999999999</v>
      </c>
      <c r="C205" s="100">
        <f>C206+C207+C208+C209</f>
        <v>1054.0999999999999</v>
      </c>
      <c r="D205" s="100">
        <f>D206+D207+D208+D209</f>
        <v>1054.0999999999999</v>
      </c>
      <c r="E205" s="100">
        <f>E206+E207+E208+E209</f>
        <v>1054.0999999999999</v>
      </c>
      <c r="F205" s="100">
        <f>E205/B205*100</f>
        <v>100</v>
      </c>
      <c r="G205" s="100">
        <f>E205/C205*100</f>
        <v>100</v>
      </c>
      <c r="H205" s="125">
        <f>H206+H207+H208+H209</f>
        <v>0</v>
      </c>
      <c r="I205" s="125">
        <f t="shared" ref="I205:AE205" si="236">I206+I207+I208+I209</f>
        <v>0</v>
      </c>
      <c r="J205" s="125">
        <f t="shared" si="236"/>
        <v>0</v>
      </c>
      <c r="K205" s="125">
        <f t="shared" si="236"/>
        <v>0</v>
      </c>
      <c r="L205" s="125">
        <f t="shared" si="236"/>
        <v>0</v>
      </c>
      <c r="M205" s="125">
        <f t="shared" si="236"/>
        <v>0</v>
      </c>
      <c r="N205" s="125">
        <f t="shared" si="236"/>
        <v>0</v>
      </c>
      <c r="O205" s="125">
        <f t="shared" si="236"/>
        <v>0</v>
      </c>
      <c r="P205" s="125">
        <f t="shared" si="236"/>
        <v>0</v>
      </c>
      <c r="Q205" s="125">
        <f t="shared" si="236"/>
        <v>0</v>
      </c>
      <c r="R205" s="125">
        <f t="shared" si="236"/>
        <v>351.38</v>
      </c>
      <c r="S205" s="125">
        <f t="shared" si="236"/>
        <v>351.38</v>
      </c>
      <c r="T205" s="125">
        <f t="shared" si="236"/>
        <v>351.38</v>
      </c>
      <c r="U205" s="125">
        <f t="shared" si="236"/>
        <v>343.43</v>
      </c>
      <c r="V205" s="125">
        <f t="shared" si="236"/>
        <v>351.34</v>
      </c>
      <c r="W205" s="125">
        <f t="shared" si="236"/>
        <v>359.29</v>
      </c>
      <c r="X205" s="125">
        <f t="shared" si="236"/>
        <v>0</v>
      </c>
      <c r="Y205" s="125">
        <f t="shared" si="236"/>
        <v>0</v>
      </c>
      <c r="Z205" s="125">
        <f t="shared" si="236"/>
        <v>0</v>
      </c>
      <c r="AA205" s="125">
        <f t="shared" si="236"/>
        <v>0</v>
      </c>
      <c r="AB205" s="125">
        <f t="shared" si="236"/>
        <v>0</v>
      </c>
      <c r="AC205" s="125">
        <f t="shared" si="236"/>
        <v>0</v>
      </c>
      <c r="AD205" s="125">
        <f t="shared" si="236"/>
        <v>0</v>
      </c>
      <c r="AE205" s="125">
        <f t="shared" si="236"/>
        <v>0</v>
      </c>
      <c r="AF205" s="92"/>
    </row>
    <row r="206" spans="1:32" ht="18.75" x14ac:dyDescent="0.25">
      <c r="A206" s="103" t="s">
        <v>28</v>
      </c>
      <c r="B206" s="100">
        <f>H206+J206+N206+L206+P206+R206+T206+V206+X206+Z206+AB206+AD206</f>
        <v>0</v>
      </c>
      <c r="C206" s="125">
        <f>H206+J206+L206+N206+P206+R206+T206+V206+X206</f>
        <v>0</v>
      </c>
      <c r="D206" s="125">
        <f>I206+K206+M206+O206+Q206+S206+U206+W206+Y206</f>
        <v>0</v>
      </c>
      <c r="E206" s="125">
        <f>I206+K206+M206+Q206+O206+S206+U206+W206+Y206+AA206+AC206+AE206+AG206</f>
        <v>0</v>
      </c>
      <c r="F206" s="125">
        <v>0</v>
      </c>
      <c r="G206" s="125">
        <v>0</v>
      </c>
      <c r="H206" s="100">
        <v>0</v>
      </c>
      <c r="I206" s="100">
        <v>0</v>
      </c>
      <c r="J206" s="100">
        <v>0</v>
      </c>
      <c r="K206" s="100">
        <v>0</v>
      </c>
      <c r="L206" s="100">
        <v>0</v>
      </c>
      <c r="M206" s="100">
        <v>0</v>
      </c>
      <c r="N206" s="100">
        <v>0</v>
      </c>
      <c r="O206" s="100">
        <v>0</v>
      </c>
      <c r="P206" s="100">
        <v>0</v>
      </c>
      <c r="Q206" s="100">
        <v>0</v>
      </c>
      <c r="R206" s="125">
        <v>0</v>
      </c>
      <c r="S206" s="125">
        <v>0</v>
      </c>
      <c r="T206" s="125">
        <v>0</v>
      </c>
      <c r="U206" s="125">
        <v>0</v>
      </c>
      <c r="V206" s="125">
        <v>0</v>
      </c>
      <c r="W206" s="125">
        <v>0</v>
      </c>
      <c r="X206" s="100">
        <v>0</v>
      </c>
      <c r="Y206" s="100">
        <v>0</v>
      </c>
      <c r="Z206" s="100">
        <v>0</v>
      </c>
      <c r="AA206" s="100">
        <v>0</v>
      </c>
      <c r="AB206" s="100">
        <v>0</v>
      </c>
      <c r="AC206" s="100">
        <v>0</v>
      </c>
      <c r="AD206" s="100">
        <v>0</v>
      </c>
      <c r="AE206" s="100">
        <v>0</v>
      </c>
      <c r="AF206" s="92"/>
    </row>
    <row r="207" spans="1:32" ht="18.75" x14ac:dyDescent="0.25">
      <c r="A207" s="103" t="s">
        <v>29</v>
      </c>
      <c r="B207" s="100">
        <f t="shared" ref="B207:B209" si="237">H207+J207+N207+L207+P207+R207+T207+V207+X207+Z207+AB207+AD207</f>
        <v>1054.0999999999999</v>
      </c>
      <c r="C207" s="125">
        <f t="shared" ref="C207:D209" si="238">H207+J207+L207+N207+P207+R207+T207+V207+X207</f>
        <v>1054.0999999999999</v>
      </c>
      <c r="D207" s="125">
        <f>I207+K207+M207+O207+Q207+S207+U207+W207+Y207</f>
        <v>1054.0999999999999</v>
      </c>
      <c r="E207" s="125">
        <f t="shared" ref="E207:E209" si="239">I207+K207+M207+Q207+O207+S207+U207+W207+Y207+AA207+AC207+AE207+AG207</f>
        <v>1054.0999999999999</v>
      </c>
      <c r="F207" s="125">
        <f t="shared" ref="F207:G207" si="240">D207/B207*100</f>
        <v>100</v>
      </c>
      <c r="G207" s="125">
        <f t="shared" si="240"/>
        <v>100</v>
      </c>
      <c r="H207" s="100">
        <v>0</v>
      </c>
      <c r="I207" s="100">
        <v>0</v>
      </c>
      <c r="J207" s="100">
        <v>0</v>
      </c>
      <c r="K207" s="100">
        <v>0</v>
      </c>
      <c r="L207" s="100">
        <v>0</v>
      </c>
      <c r="M207" s="100">
        <v>0</v>
      </c>
      <c r="N207" s="100">
        <v>0</v>
      </c>
      <c r="O207" s="100">
        <v>0</v>
      </c>
      <c r="P207" s="100">
        <v>0</v>
      </c>
      <c r="Q207" s="100">
        <v>0</v>
      </c>
      <c r="R207" s="125">
        <v>351.38</v>
      </c>
      <c r="S207" s="125">
        <v>351.38</v>
      </c>
      <c r="T207" s="125">
        <v>351.38</v>
      </c>
      <c r="U207" s="125">
        <v>343.43</v>
      </c>
      <c r="V207" s="125">
        <v>351.34</v>
      </c>
      <c r="W207" s="125">
        <v>359.29</v>
      </c>
      <c r="X207" s="100">
        <v>0</v>
      </c>
      <c r="Y207" s="100">
        <v>0</v>
      </c>
      <c r="Z207" s="100">
        <v>0</v>
      </c>
      <c r="AA207" s="100">
        <v>0</v>
      </c>
      <c r="AB207" s="100">
        <v>0</v>
      </c>
      <c r="AC207" s="100">
        <v>0</v>
      </c>
      <c r="AD207" s="100">
        <v>0</v>
      </c>
      <c r="AE207" s="100">
        <v>0</v>
      </c>
      <c r="AF207" s="92"/>
    </row>
    <row r="208" spans="1:32" ht="18.75" x14ac:dyDescent="0.25">
      <c r="A208" s="103" t="s">
        <v>30</v>
      </c>
      <c r="B208" s="100">
        <f t="shared" si="237"/>
        <v>0</v>
      </c>
      <c r="C208" s="125">
        <f t="shared" si="238"/>
        <v>0</v>
      </c>
      <c r="D208" s="125">
        <f t="shared" si="238"/>
        <v>0</v>
      </c>
      <c r="E208" s="125">
        <f t="shared" si="239"/>
        <v>0</v>
      </c>
      <c r="F208" s="125">
        <v>0</v>
      </c>
      <c r="G208" s="125">
        <v>0</v>
      </c>
      <c r="H208" s="100">
        <v>0</v>
      </c>
      <c r="I208" s="100">
        <v>0</v>
      </c>
      <c r="J208" s="100">
        <v>0</v>
      </c>
      <c r="K208" s="100">
        <v>0</v>
      </c>
      <c r="L208" s="100">
        <v>0</v>
      </c>
      <c r="M208" s="100">
        <v>0</v>
      </c>
      <c r="N208" s="100">
        <v>0</v>
      </c>
      <c r="O208" s="100">
        <v>0</v>
      </c>
      <c r="P208" s="100">
        <v>0</v>
      </c>
      <c r="Q208" s="100">
        <v>0</v>
      </c>
      <c r="R208" s="125">
        <v>0</v>
      </c>
      <c r="S208" s="125">
        <v>0</v>
      </c>
      <c r="T208" s="125">
        <v>0</v>
      </c>
      <c r="U208" s="125">
        <v>0</v>
      </c>
      <c r="V208" s="125">
        <v>0</v>
      </c>
      <c r="W208" s="125">
        <v>0</v>
      </c>
      <c r="X208" s="100">
        <v>0</v>
      </c>
      <c r="Y208" s="100">
        <v>0</v>
      </c>
      <c r="Z208" s="100">
        <v>0</v>
      </c>
      <c r="AA208" s="100">
        <v>0</v>
      </c>
      <c r="AB208" s="100">
        <v>0</v>
      </c>
      <c r="AC208" s="100">
        <v>0</v>
      </c>
      <c r="AD208" s="100">
        <v>0</v>
      </c>
      <c r="AE208" s="100">
        <v>0</v>
      </c>
      <c r="AF208" s="92"/>
    </row>
    <row r="209" spans="1:32" ht="18.75" x14ac:dyDescent="0.25">
      <c r="A209" s="103" t="s">
        <v>31</v>
      </c>
      <c r="B209" s="100">
        <f t="shared" si="237"/>
        <v>0</v>
      </c>
      <c r="C209" s="125">
        <f t="shared" si="238"/>
        <v>0</v>
      </c>
      <c r="D209" s="125">
        <f t="shared" si="238"/>
        <v>0</v>
      </c>
      <c r="E209" s="125">
        <f t="shared" si="239"/>
        <v>0</v>
      </c>
      <c r="F209" s="125">
        <v>0</v>
      </c>
      <c r="G209" s="125">
        <v>0</v>
      </c>
      <c r="H209" s="100">
        <v>0</v>
      </c>
      <c r="I209" s="100">
        <v>0</v>
      </c>
      <c r="J209" s="100">
        <v>0</v>
      </c>
      <c r="K209" s="100">
        <v>0</v>
      </c>
      <c r="L209" s="100">
        <v>0</v>
      </c>
      <c r="M209" s="100">
        <v>0</v>
      </c>
      <c r="N209" s="100">
        <v>0</v>
      </c>
      <c r="O209" s="100">
        <v>0</v>
      </c>
      <c r="P209" s="100">
        <v>0</v>
      </c>
      <c r="Q209" s="100">
        <v>0</v>
      </c>
      <c r="R209" s="125">
        <v>0</v>
      </c>
      <c r="S209" s="125">
        <v>0</v>
      </c>
      <c r="T209" s="125">
        <v>0</v>
      </c>
      <c r="U209" s="125">
        <v>0</v>
      </c>
      <c r="V209" s="125">
        <v>0</v>
      </c>
      <c r="W209" s="125">
        <v>0</v>
      </c>
      <c r="X209" s="100">
        <v>0</v>
      </c>
      <c r="Y209" s="100">
        <v>0</v>
      </c>
      <c r="Z209" s="100">
        <v>0</v>
      </c>
      <c r="AA209" s="100">
        <v>0</v>
      </c>
      <c r="AB209" s="100">
        <v>0</v>
      </c>
      <c r="AC209" s="100">
        <v>0</v>
      </c>
      <c r="AD209" s="100">
        <v>0</v>
      </c>
      <c r="AE209" s="100">
        <v>0</v>
      </c>
      <c r="AF209" s="92"/>
    </row>
    <row r="210" spans="1:32" ht="18.75" x14ac:dyDescent="0.25">
      <c r="A210" s="153" t="s">
        <v>72</v>
      </c>
      <c r="B210" s="95">
        <f>B211</f>
        <v>35</v>
      </c>
      <c r="C210" s="95">
        <f t="shared" ref="C210:G210" si="241">C211</f>
        <v>35</v>
      </c>
      <c r="D210" s="95">
        <f>D211</f>
        <v>35</v>
      </c>
      <c r="E210" s="95">
        <f t="shared" si="241"/>
        <v>35</v>
      </c>
      <c r="F210" s="95">
        <f t="shared" si="241"/>
        <v>100</v>
      </c>
      <c r="G210" s="95">
        <f t="shared" si="241"/>
        <v>100</v>
      </c>
      <c r="H210" s="95">
        <f>H211</f>
        <v>0</v>
      </c>
      <c r="I210" s="95">
        <f t="shared" ref="I210:Y210" si="242">I211</f>
        <v>0</v>
      </c>
      <c r="J210" s="95">
        <f t="shared" si="242"/>
        <v>0</v>
      </c>
      <c r="K210" s="95">
        <f t="shared" si="242"/>
        <v>0</v>
      </c>
      <c r="L210" s="95">
        <f t="shared" si="242"/>
        <v>0</v>
      </c>
      <c r="M210" s="95">
        <f t="shared" si="242"/>
        <v>0</v>
      </c>
      <c r="N210" s="95">
        <f t="shared" si="242"/>
        <v>0</v>
      </c>
      <c r="O210" s="95">
        <f t="shared" si="242"/>
        <v>0</v>
      </c>
      <c r="P210" s="95">
        <f t="shared" si="242"/>
        <v>35</v>
      </c>
      <c r="Q210" s="95">
        <f t="shared" si="242"/>
        <v>35</v>
      </c>
      <c r="R210" s="95">
        <f t="shared" si="242"/>
        <v>0</v>
      </c>
      <c r="S210" s="95">
        <f t="shared" si="242"/>
        <v>0</v>
      </c>
      <c r="T210" s="95">
        <f t="shared" si="242"/>
        <v>0</v>
      </c>
      <c r="U210" s="95">
        <f t="shared" si="242"/>
        <v>0</v>
      </c>
      <c r="V210" s="95">
        <f t="shared" si="242"/>
        <v>0</v>
      </c>
      <c r="W210" s="95">
        <f t="shared" si="242"/>
        <v>0</v>
      </c>
      <c r="X210" s="95">
        <f t="shared" si="242"/>
        <v>0</v>
      </c>
      <c r="Y210" s="95">
        <f t="shared" si="242"/>
        <v>0</v>
      </c>
      <c r="Z210" s="95">
        <f>Z211</f>
        <v>0</v>
      </c>
      <c r="AA210" s="95">
        <f>AA211</f>
        <v>0</v>
      </c>
      <c r="AB210" s="95">
        <f t="shared" ref="AB210:AE210" si="243">AB211</f>
        <v>0</v>
      </c>
      <c r="AC210" s="95">
        <f t="shared" si="243"/>
        <v>0</v>
      </c>
      <c r="AD210" s="100">
        <f t="shared" si="243"/>
        <v>0</v>
      </c>
      <c r="AE210" s="100">
        <f t="shared" si="243"/>
        <v>0</v>
      </c>
      <c r="AF210" s="351"/>
    </row>
    <row r="211" spans="1:32" ht="18.75" x14ac:dyDescent="0.3">
      <c r="A211" s="137" t="s">
        <v>27</v>
      </c>
      <c r="B211" s="100">
        <f>B212+B213+B214+B215</f>
        <v>35</v>
      </c>
      <c r="C211" s="100">
        <f>C212+C213+C214+C215</f>
        <v>35</v>
      </c>
      <c r="D211" s="100">
        <f>D212+D213+D214+D215</f>
        <v>35</v>
      </c>
      <c r="E211" s="100">
        <f>E212+E213+E214+E215</f>
        <v>35</v>
      </c>
      <c r="F211" s="100">
        <f>E211/B211*100</f>
        <v>100</v>
      </c>
      <c r="G211" s="100">
        <f>E211/C211*100</f>
        <v>100</v>
      </c>
      <c r="H211" s="125">
        <f>H212+H213+H214+H215</f>
        <v>0</v>
      </c>
      <c r="I211" s="125">
        <f t="shared" ref="I211:AE211" si="244">I212+I213+I214+I215</f>
        <v>0</v>
      </c>
      <c r="J211" s="125">
        <f t="shared" si="244"/>
        <v>0</v>
      </c>
      <c r="K211" s="125">
        <f t="shared" si="244"/>
        <v>0</v>
      </c>
      <c r="L211" s="125">
        <f t="shared" si="244"/>
        <v>0</v>
      </c>
      <c r="M211" s="125">
        <f t="shared" si="244"/>
        <v>0</v>
      </c>
      <c r="N211" s="125">
        <f t="shared" si="244"/>
        <v>0</v>
      </c>
      <c r="O211" s="125">
        <f t="shared" si="244"/>
        <v>0</v>
      </c>
      <c r="P211" s="125">
        <f t="shared" si="244"/>
        <v>35</v>
      </c>
      <c r="Q211" s="125">
        <f t="shared" si="244"/>
        <v>35</v>
      </c>
      <c r="R211" s="125">
        <f t="shared" si="244"/>
        <v>0</v>
      </c>
      <c r="S211" s="125">
        <f t="shared" si="244"/>
        <v>0</v>
      </c>
      <c r="T211" s="125">
        <f t="shared" si="244"/>
        <v>0</v>
      </c>
      <c r="U211" s="125">
        <f t="shared" si="244"/>
        <v>0</v>
      </c>
      <c r="V211" s="125">
        <f t="shared" si="244"/>
        <v>0</v>
      </c>
      <c r="W211" s="125">
        <f t="shared" si="244"/>
        <v>0</v>
      </c>
      <c r="X211" s="125">
        <f t="shared" si="244"/>
        <v>0</v>
      </c>
      <c r="Y211" s="125">
        <f t="shared" si="244"/>
        <v>0</v>
      </c>
      <c r="Z211" s="125">
        <f t="shared" si="244"/>
        <v>0</v>
      </c>
      <c r="AA211" s="125">
        <f t="shared" si="244"/>
        <v>0</v>
      </c>
      <c r="AB211" s="125">
        <f t="shared" si="244"/>
        <v>0</v>
      </c>
      <c r="AC211" s="125">
        <f t="shared" si="244"/>
        <v>0</v>
      </c>
      <c r="AD211" s="125">
        <f t="shared" si="244"/>
        <v>0</v>
      </c>
      <c r="AE211" s="125">
        <f t="shared" si="244"/>
        <v>0</v>
      </c>
      <c r="AF211" s="92"/>
    </row>
    <row r="212" spans="1:32" ht="18.75" x14ac:dyDescent="0.25">
      <c r="A212" s="103" t="s">
        <v>28</v>
      </c>
      <c r="B212" s="100">
        <f>H212+J212+N212+L212+P212+R212+T212+V212+X212+Z212+AB212+AD212</f>
        <v>0</v>
      </c>
      <c r="C212" s="125">
        <f>H212+J212+L212+N212+P212+R212+T212+V212+X212+Z212+AB212</f>
        <v>0</v>
      </c>
      <c r="D212" s="125">
        <f>I212+K212+M212+O212+Q212+S212+U212+W212+Y212</f>
        <v>0</v>
      </c>
      <c r="E212" s="125">
        <f>I212+K212+M212+Q212+O212+S212+U212+W212+Y212+AA212+AC212+AE212+AG212</f>
        <v>0</v>
      </c>
      <c r="F212" s="125">
        <v>0</v>
      </c>
      <c r="G212" s="125">
        <v>0</v>
      </c>
      <c r="H212" s="100">
        <v>0</v>
      </c>
      <c r="I212" s="100">
        <v>0</v>
      </c>
      <c r="J212" s="100">
        <v>0</v>
      </c>
      <c r="K212" s="100">
        <v>0</v>
      </c>
      <c r="L212" s="100">
        <v>0</v>
      </c>
      <c r="M212" s="100">
        <v>0</v>
      </c>
      <c r="N212" s="100">
        <v>0</v>
      </c>
      <c r="O212" s="100">
        <v>0</v>
      </c>
      <c r="P212" s="125">
        <v>0</v>
      </c>
      <c r="Q212" s="125">
        <v>0</v>
      </c>
      <c r="R212" s="100">
        <v>0</v>
      </c>
      <c r="S212" s="100">
        <v>0</v>
      </c>
      <c r="T212" s="100">
        <v>0</v>
      </c>
      <c r="U212" s="100">
        <v>0</v>
      </c>
      <c r="V212" s="100">
        <v>0</v>
      </c>
      <c r="W212" s="100">
        <v>0</v>
      </c>
      <c r="X212" s="100">
        <v>0</v>
      </c>
      <c r="Y212" s="100">
        <v>0</v>
      </c>
      <c r="Z212" s="100">
        <v>0</v>
      </c>
      <c r="AA212" s="100">
        <v>0</v>
      </c>
      <c r="AB212" s="100">
        <v>0</v>
      </c>
      <c r="AC212" s="100">
        <v>0</v>
      </c>
      <c r="AD212" s="100">
        <v>0</v>
      </c>
      <c r="AE212" s="100">
        <v>0</v>
      </c>
      <c r="AF212" s="92"/>
    </row>
    <row r="213" spans="1:32" ht="18.75" x14ac:dyDescent="0.25">
      <c r="A213" s="103" t="s">
        <v>29</v>
      </c>
      <c r="B213" s="100">
        <f t="shared" ref="B213:B215" si="245">H213+J213+N213+L213+P213+R213+T213+V213+X213+Z213+AB213+AD213</f>
        <v>35</v>
      </c>
      <c r="C213" s="125">
        <f t="shared" ref="C213:C215" si="246">H213+J213+L213+N213+P213+R213+T213+V213+X213+Z213+AB213</f>
        <v>35</v>
      </c>
      <c r="D213" s="125">
        <f t="shared" ref="D213:D215" si="247">I213+K213+M213+O213+Q213+S213+U213+W213+Y213</f>
        <v>35</v>
      </c>
      <c r="E213" s="125">
        <f t="shared" ref="E213:E215" si="248">I213+K213+M213+Q213+O213+S213+U213+W213+Y213+AA213+AC213+AE213+AG213</f>
        <v>35</v>
      </c>
      <c r="F213" s="125">
        <f t="shared" ref="F213:G213" si="249">D213/B213*100</f>
        <v>100</v>
      </c>
      <c r="G213" s="125">
        <f t="shared" si="249"/>
        <v>100</v>
      </c>
      <c r="H213" s="100">
        <v>0</v>
      </c>
      <c r="I213" s="100">
        <v>0</v>
      </c>
      <c r="J213" s="100">
        <v>0</v>
      </c>
      <c r="K213" s="100">
        <v>0</v>
      </c>
      <c r="L213" s="100">
        <v>0</v>
      </c>
      <c r="M213" s="100">
        <v>0</v>
      </c>
      <c r="N213" s="100">
        <v>0</v>
      </c>
      <c r="O213" s="100">
        <v>0</v>
      </c>
      <c r="P213" s="125">
        <v>35</v>
      </c>
      <c r="Q213" s="125">
        <v>35</v>
      </c>
      <c r="R213" s="100">
        <v>0</v>
      </c>
      <c r="S213" s="100">
        <v>0</v>
      </c>
      <c r="T213" s="100">
        <v>0</v>
      </c>
      <c r="U213" s="100">
        <v>0</v>
      </c>
      <c r="V213" s="100">
        <v>0</v>
      </c>
      <c r="W213" s="100">
        <v>0</v>
      </c>
      <c r="X213" s="100">
        <v>0</v>
      </c>
      <c r="Y213" s="100">
        <v>0</v>
      </c>
      <c r="Z213" s="100">
        <v>0</v>
      </c>
      <c r="AA213" s="100">
        <v>0</v>
      </c>
      <c r="AB213" s="100">
        <v>0</v>
      </c>
      <c r="AC213" s="100">
        <v>0</v>
      </c>
      <c r="AD213" s="100">
        <v>0</v>
      </c>
      <c r="AE213" s="100">
        <v>0</v>
      </c>
      <c r="AF213" s="92"/>
    </row>
    <row r="214" spans="1:32" ht="18.75" x14ac:dyDescent="0.25">
      <c r="A214" s="103" t="s">
        <v>30</v>
      </c>
      <c r="B214" s="100">
        <f t="shared" si="245"/>
        <v>0</v>
      </c>
      <c r="C214" s="125">
        <f t="shared" si="246"/>
        <v>0</v>
      </c>
      <c r="D214" s="125">
        <f t="shared" si="247"/>
        <v>0</v>
      </c>
      <c r="E214" s="125">
        <f t="shared" si="248"/>
        <v>0</v>
      </c>
      <c r="F214" s="125">
        <v>0</v>
      </c>
      <c r="G214" s="125">
        <v>0</v>
      </c>
      <c r="H214" s="100">
        <v>0</v>
      </c>
      <c r="I214" s="100">
        <v>0</v>
      </c>
      <c r="J214" s="100">
        <v>0</v>
      </c>
      <c r="K214" s="100">
        <v>0</v>
      </c>
      <c r="L214" s="100">
        <v>0</v>
      </c>
      <c r="M214" s="100">
        <v>0</v>
      </c>
      <c r="N214" s="100">
        <v>0</v>
      </c>
      <c r="O214" s="100">
        <v>0</v>
      </c>
      <c r="P214" s="125">
        <v>0</v>
      </c>
      <c r="Q214" s="125">
        <v>0</v>
      </c>
      <c r="R214" s="100">
        <v>0</v>
      </c>
      <c r="S214" s="100">
        <v>0</v>
      </c>
      <c r="T214" s="100">
        <v>0</v>
      </c>
      <c r="U214" s="100">
        <v>0</v>
      </c>
      <c r="V214" s="100">
        <v>0</v>
      </c>
      <c r="W214" s="100">
        <v>0</v>
      </c>
      <c r="X214" s="100">
        <v>0</v>
      </c>
      <c r="Y214" s="100">
        <v>0</v>
      </c>
      <c r="Z214" s="100">
        <v>0</v>
      </c>
      <c r="AA214" s="100">
        <v>0</v>
      </c>
      <c r="AB214" s="100">
        <v>0</v>
      </c>
      <c r="AC214" s="100">
        <v>0</v>
      </c>
      <c r="AD214" s="100">
        <v>0</v>
      </c>
      <c r="AE214" s="100">
        <v>0</v>
      </c>
      <c r="AF214" s="92"/>
    </row>
    <row r="215" spans="1:32" ht="18.75" x14ac:dyDescent="0.25">
      <c r="A215" s="103" t="s">
        <v>31</v>
      </c>
      <c r="B215" s="100">
        <f t="shared" si="245"/>
        <v>0</v>
      </c>
      <c r="C215" s="125">
        <f t="shared" si="246"/>
        <v>0</v>
      </c>
      <c r="D215" s="125">
        <f t="shared" si="247"/>
        <v>0</v>
      </c>
      <c r="E215" s="125">
        <f t="shared" si="248"/>
        <v>0</v>
      </c>
      <c r="F215" s="125">
        <v>0</v>
      </c>
      <c r="G215" s="125">
        <v>0</v>
      </c>
      <c r="H215" s="100">
        <v>0</v>
      </c>
      <c r="I215" s="100">
        <v>0</v>
      </c>
      <c r="J215" s="100">
        <v>0</v>
      </c>
      <c r="K215" s="100">
        <v>0</v>
      </c>
      <c r="L215" s="100">
        <v>0</v>
      </c>
      <c r="M215" s="100">
        <v>0</v>
      </c>
      <c r="N215" s="100">
        <v>0</v>
      </c>
      <c r="O215" s="100">
        <v>0</v>
      </c>
      <c r="P215" s="125">
        <v>0</v>
      </c>
      <c r="Q215" s="125">
        <v>0</v>
      </c>
      <c r="R215" s="100">
        <v>0</v>
      </c>
      <c r="S215" s="100">
        <v>0</v>
      </c>
      <c r="T215" s="100">
        <v>0</v>
      </c>
      <c r="U215" s="100">
        <v>0</v>
      </c>
      <c r="V215" s="100">
        <v>0</v>
      </c>
      <c r="W215" s="100">
        <v>0</v>
      </c>
      <c r="X215" s="100">
        <v>0</v>
      </c>
      <c r="Y215" s="100">
        <v>0</v>
      </c>
      <c r="Z215" s="100">
        <v>0</v>
      </c>
      <c r="AA215" s="100">
        <v>0</v>
      </c>
      <c r="AB215" s="100">
        <v>0</v>
      </c>
      <c r="AC215" s="100">
        <v>0</v>
      </c>
      <c r="AD215" s="100">
        <v>0</v>
      </c>
      <c r="AE215" s="100">
        <v>0</v>
      </c>
      <c r="AF215" s="92"/>
    </row>
    <row r="216" spans="1:32" ht="37.5" x14ac:dyDescent="0.25">
      <c r="A216" s="142" t="s">
        <v>73</v>
      </c>
      <c r="B216" s="89">
        <f>B218</f>
        <v>8524.3000000000011</v>
      </c>
      <c r="C216" s="89">
        <f>C218</f>
        <v>8524.3000000000011</v>
      </c>
      <c r="D216" s="89">
        <f>D218</f>
        <v>8524.2999999999993</v>
      </c>
      <c r="E216" s="89">
        <f>E218</f>
        <v>8372.2000000000007</v>
      </c>
      <c r="F216" s="89">
        <f t="shared" ref="F216:AD216" si="250">F218</f>
        <v>98.215689264807665</v>
      </c>
      <c r="G216" s="89">
        <f t="shared" si="250"/>
        <v>98.215689264807665</v>
      </c>
      <c r="H216" s="89">
        <f t="shared" si="250"/>
        <v>0</v>
      </c>
      <c r="I216" s="89">
        <f t="shared" si="250"/>
        <v>0</v>
      </c>
      <c r="J216" s="89">
        <f t="shared" si="250"/>
        <v>613.03</v>
      </c>
      <c r="K216" s="89">
        <f t="shared" si="250"/>
        <v>271.39999999999998</v>
      </c>
      <c r="L216" s="89">
        <f t="shared" si="250"/>
        <v>613.03</v>
      </c>
      <c r="M216" s="89">
        <f t="shared" si="250"/>
        <v>586.6</v>
      </c>
      <c r="N216" s="91">
        <f t="shared" si="250"/>
        <v>613.03</v>
      </c>
      <c r="O216" s="91">
        <f t="shared" si="250"/>
        <v>580.79999999999995</v>
      </c>
      <c r="P216" s="89">
        <f t="shared" si="250"/>
        <v>767.45</v>
      </c>
      <c r="Q216" s="89">
        <f t="shared" si="250"/>
        <v>591</v>
      </c>
      <c r="R216" s="89">
        <f t="shared" si="250"/>
        <v>809.57</v>
      </c>
      <c r="S216" s="89">
        <f t="shared" si="250"/>
        <v>661.5</v>
      </c>
      <c r="T216" s="89">
        <f>T218</f>
        <v>746.45</v>
      </c>
      <c r="U216" s="89">
        <f t="shared" si="250"/>
        <v>514.1</v>
      </c>
      <c r="V216" s="89">
        <f t="shared" si="250"/>
        <v>760.49</v>
      </c>
      <c r="W216" s="89">
        <f t="shared" si="250"/>
        <v>636.20000000000005</v>
      </c>
      <c r="X216" s="89">
        <f t="shared" si="250"/>
        <v>882.14</v>
      </c>
      <c r="Y216" s="89">
        <f t="shared" si="250"/>
        <v>668.3</v>
      </c>
      <c r="Z216" s="89">
        <f t="shared" si="250"/>
        <v>837.64</v>
      </c>
      <c r="AA216" s="89">
        <f t="shared" si="250"/>
        <v>794.2</v>
      </c>
      <c r="AB216" s="89">
        <f t="shared" si="250"/>
        <v>627.07000000000005</v>
      </c>
      <c r="AC216" s="89">
        <f t="shared" si="250"/>
        <v>945.9</v>
      </c>
      <c r="AD216" s="89">
        <f t="shared" si="250"/>
        <v>1254.4000000000001</v>
      </c>
      <c r="AE216" s="89">
        <f>AE218+AE227</f>
        <v>2191.5</v>
      </c>
      <c r="AF216" s="92"/>
    </row>
    <row r="217" spans="1:32" ht="23.25" customHeight="1" x14ac:dyDescent="0.3">
      <c r="A217" s="168" t="s">
        <v>66</v>
      </c>
      <c r="B217" s="100"/>
      <c r="C217" s="125"/>
      <c r="D217" s="125"/>
      <c r="E217" s="125"/>
      <c r="F217" s="125"/>
      <c r="G217" s="125"/>
      <c r="H217" s="125"/>
      <c r="I217" s="125"/>
      <c r="J217" s="125"/>
      <c r="K217" s="125"/>
      <c r="L217" s="125"/>
      <c r="M217" s="125"/>
      <c r="N217" s="133"/>
      <c r="O217" s="133"/>
      <c r="P217" s="125"/>
      <c r="Q217" s="125"/>
      <c r="R217" s="125"/>
      <c r="S217" s="125"/>
      <c r="T217" s="125"/>
      <c r="U217" s="125"/>
      <c r="V217" s="125"/>
      <c r="W217" s="125"/>
      <c r="X217" s="125"/>
      <c r="Y217" s="125"/>
      <c r="Z217" s="125"/>
      <c r="AA217" s="125"/>
      <c r="AB217" s="125"/>
      <c r="AC217" s="125"/>
      <c r="AD217" s="125"/>
      <c r="AE217" s="125"/>
      <c r="AF217" s="92"/>
    </row>
    <row r="218" spans="1:32" ht="83.25" customHeight="1" x14ac:dyDescent="0.25">
      <c r="A218" s="153" t="s">
        <v>74</v>
      </c>
      <c r="B218" s="95">
        <f>B219</f>
        <v>8524.3000000000011</v>
      </c>
      <c r="C218" s="95">
        <f t="shared" ref="C218:G218" si="251">C219</f>
        <v>8524.3000000000011</v>
      </c>
      <c r="D218" s="95">
        <f>D219</f>
        <v>8524.2999999999993</v>
      </c>
      <c r="E218" s="95">
        <f t="shared" si="251"/>
        <v>8372.2000000000007</v>
      </c>
      <c r="F218" s="95">
        <f t="shared" si="251"/>
        <v>98.215689264807665</v>
      </c>
      <c r="G218" s="95">
        <f t="shared" si="251"/>
        <v>98.215689264807665</v>
      </c>
      <c r="H218" s="95">
        <f>H219</f>
        <v>0</v>
      </c>
      <c r="I218" s="95">
        <f t="shared" ref="I218:Y218" si="252">I219</f>
        <v>0</v>
      </c>
      <c r="J218" s="95">
        <f t="shared" si="252"/>
        <v>613.03</v>
      </c>
      <c r="K218" s="95">
        <f t="shared" si="252"/>
        <v>271.39999999999998</v>
      </c>
      <c r="L218" s="95">
        <f t="shared" si="252"/>
        <v>613.03</v>
      </c>
      <c r="M218" s="95">
        <f t="shared" si="252"/>
        <v>586.6</v>
      </c>
      <c r="N218" s="95">
        <f t="shared" si="252"/>
        <v>613.03</v>
      </c>
      <c r="O218" s="95">
        <f t="shared" si="252"/>
        <v>580.79999999999995</v>
      </c>
      <c r="P218" s="95">
        <f t="shared" si="252"/>
        <v>767.45</v>
      </c>
      <c r="Q218" s="95">
        <f t="shared" si="252"/>
        <v>591</v>
      </c>
      <c r="R218" s="95">
        <f t="shared" si="252"/>
        <v>809.57</v>
      </c>
      <c r="S218" s="95">
        <f t="shared" si="252"/>
        <v>661.5</v>
      </c>
      <c r="T218" s="95">
        <f t="shared" si="252"/>
        <v>746.45</v>
      </c>
      <c r="U218" s="95">
        <f t="shared" si="252"/>
        <v>514.1</v>
      </c>
      <c r="V218" s="95">
        <f t="shared" si="252"/>
        <v>760.49</v>
      </c>
      <c r="W218" s="95">
        <f t="shared" si="252"/>
        <v>636.20000000000005</v>
      </c>
      <c r="X218" s="95">
        <f t="shared" si="252"/>
        <v>882.14</v>
      </c>
      <c r="Y218" s="95">
        <f t="shared" si="252"/>
        <v>668.3</v>
      </c>
      <c r="Z218" s="95">
        <f>Z219</f>
        <v>837.64</v>
      </c>
      <c r="AA218" s="95">
        <f>AA219</f>
        <v>794.2</v>
      </c>
      <c r="AB218" s="95">
        <f t="shared" ref="AB218:AE218" si="253">AB219</f>
        <v>627.07000000000005</v>
      </c>
      <c r="AC218" s="95">
        <f t="shared" si="253"/>
        <v>945.9</v>
      </c>
      <c r="AD218" s="100">
        <f t="shared" si="253"/>
        <v>1254.4000000000001</v>
      </c>
      <c r="AE218" s="100">
        <f t="shared" si="253"/>
        <v>2122.1999999999998</v>
      </c>
      <c r="AF218" s="98" t="s">
        <v>660</v>
      </c>
    </row>
    <row r="219" spans="1:32" ht="18.75" x14ac:dyDescent="0.3">
      <c r="A219" s="137" t="s">
        <v>27</v>
      </c>
      <c r="B219" s="100">
        <f>B220+B221+B222+B223</f>
        <v>8524.3000000000011</v>
      </c>
      <c r="C219" s="100">
        <f>C220+C221+C222+C223</f>
        <v>8524.3000000000011</v>
      </c>
      <c r="D219" s="100">
        <f>D220+D221+D222+D223</f>
        <v>8524.2999999999993</v>
      </c>
      <c r="E219" s="100">
        <f>E220+E221+E222+E223</f>
        <v>8372.2000000000007</v>
      </c>
      <c r="F219" s="100">
        <f>E219/B219*100</f>
        <v>98.215689264807665</v>
      </c>
      <c r="G219" s="100">
        <f>E219/C219*100</f>
        <v>98.215689264807665</v>
      </c>
      <c r="H219" s="125">
        <f>H220+H221+H222+H223</f>
        <v>0</v>
      </c>
      <c r="I219" s="125">
        <f t="shared" ref="I219:AE219" si="254">I220+I221+I222+I223</f>
        <v>0</v>
      </c>
      <c r="J219" s="125">
        <f t="shared" si="254"/>
        <v>613.03</v>
      </c>
      <c r="K219" s="125">
        <f t="shared" si="254"/>
        <v>271.39999999999998</v>
      </c>
      <c r="L219" s="125">
        <f t="shared" si="254"/>
        <v>613.03</v>
      </c>
      <c r="M219" s="125">
        <f t="shared" si="254"/>
        <v>586.6</v>
      </c>
      <c r="N219" s="125">
        <f t="shared" si="254"/>
        <v>613.03</v>
      </c>
      <c r="O219" s="125">
        <f t="shared" si="254"/>
        <v>580.79999999999995</v>
      </c>
      <c r="P219" s="125">
        <f t="shared" si="254"/>
        <v>767.45</v>
      </c>
      <c r="Q219" s="125">
        <f t="shared" si="254"/>
        <v>591</v>
      </c>
      <c r="R219" s="125">
        <f t="shared" si="254"/>
        <v>809.57</v>
      </c>
      <c r="S219" s="125">
        <f t="shared" si="254"/>
        <v>661.5</v>
      </c>
      <c r="T219" s="125">
        <f t="shared" si="254"/>
        <v>746.45</v>
      </c>
      <c r="U219" s="125">
        <f t="shared" si="254"/>
        <v>514.1</v>
      </c>
      <c r="V219" s="125">
        <f t="shared" si="254"/>
        <v>760.49</v>
      </c>
      <c r="W219" s="125">
        <f t="shared" si="254"/>
        <v>636.20000000000005</v>
      </c>
      <c r="X219" s="125">
        <f t="shared" si="254"/>
        <v>882.14</v>
      </c>
      <c r="Y219" s="125">
        <f t="shared" si="254"/>
        <v>668.3</v>
      </c>
      <c r="Z219" s="125">
        <f t="shared" si="254"/>
        <v>837.64</v>
      </c>
      <c r="AA219" s="125">
        <f t="shared" si="254"/>
        <v>794.2</v>
      </c>
      <c r="AB219" s="125">
        <f t="shared" si="254"/>
        <v>627.07000000000005</v>
      </c>
      <c r="AC219" s="125">
        <f t="shared" si="254"/>
        <v>945.9</v>
      </c>
      <c r="AD219" s="125">
        <f t="shared" si="254"/>
        <v>1254.4000000000001</v>
      </c>
      <c r="AE219" s="125">
        <f t="shared" si="254"/>
        <v>2122.1999999999998</v>
      </c>
      <c r="AF219" s="92"/>
    </row>
    <row r="220" spans="1:32" ht="18.75" x14ac:dyDescent="0.25">
      <c r="A220" s="103" t="s">
        <v>28</v>
      </c>
      <c r="B220" s="100">
        <f>H220+J220+N220+L220+P220+R220+T220+V220+X220+Z220+AB220+AD220</f>
        <v>0</v>
      </c>
      <c r="C220" s="125">
        <f>H220+J220+L220+N220+P220+R220+T220+V220+X220+Z220+AB220</f>
        <v>0</v>
      </c>
      <c r="D220" s="125">
        <v>0</v>
      </c>
      <c r="E220" s="125">
        <f>I220+K220+M220+Q220+O220+S220+U220+W220+Y220+AA220+AC220+AE220+AG220</f>
        <v>0</v>
      </c>
      <c r="F220" s="125">
        <v>0</v>
      </c>
      <c r="G220" s="125">
        <v>0</v>
      </c>
      <c r="H220" s="100">
        <v>0</v>
      </c>
      <c r="I220" s="100">
        <v>0</v>
      </c>
      <c r="J220" s="125">
        <v>0</v>
      </c>
      <c r="K220" s="125">
        <v>0</v>
      </c>
      <c r="L220" s="125">
        <v>0</v>
      </c>
      <c r="M220" s="125">
        <v>0</v>
      </c>
      <c r="N220" s="125">
        <v>0</v>
      </c>
      <c r="O220" s="125">
        <v>0</v>
      </c>
      <c r="P220" s="125">
        <v>0</v>
      </c>
      <c r="Q220" s="125">
        <v>0</v>
      </c>
      <c r="R220" s="125">
        <v>0</v>
      </c>
      <c r="S220" s="125">
        <v>0</v>
      </c>
      <c r="T220" s="125">
        <v>0</v>
      </c>
      <c r="U220" s="125">
        <v>0</v>
      </c>
      <c r="V220" s="125">
        <v>0</v>
      </c>
      <c r="W220" s="125">
        <v>0</v>
      </c>
      <c r="X220" s="125">
        <v>0</v>
      </c>
      <c r="Y220" s="125">
        <v>0</v>
      </c>
      <c r="Z220" s="125">
        <v>0</v>
      </c>
      <c r="AA220" s="125">
        <v>0</v>
      </c>
      <c r="AB220" s="125">
        <v>0</v>
      </c>
      <c r="AC220" s="125">
        <v>0</v>
      </c>
      <c r="AD220" s="125">
        <v>0</v>
      </c>
      <c r="AE220" s="125">
        <v>0</v>
      </c>
      <c r="AF220" s="92"/>
    </row>
    <row r="221" spans="1:32" ht="18.75" x14ac:dyDescent="0.25">
      <c r="A221" s="103" t="s">
        <v>29</v>
      </c>
      <c r="B221" s="100">
        <f t="shared" ref="B221:B223" si="255">H221+J221+N221+L221+P221+R221+T221+V221+X221+Z221+AB221+AD221</f>
        <v>8524.3000000000011</v>
      </c>
      <c r="C221" s="125">
        <f>H221+J221+L221+N221+P221+R221+T221+V221+X221+Z221+AB221+AD221</f>
        <v>8524.3000000000011</v>
      </c>
      <c r="D221" s="125">
        <v>8524.2999999999993</v>
      </c>
      <c r="E221" s="125">
        <f t="shared" ref="E221:E223" si="256">I221+K221+M221+Q221+O221+S221+U221+W221+Y221+AA221+AC221+AE221+AG221</f>
        <v>8372.2000000000007</v>
      </c>
      <c r="F221" s="125">
        <f t="shared" ref="F221" si="257">D221/B221*100</f>
        <v>99.999999999999972</v>
      </c>
      <c r="G221" s="125">
        <f>E221/C221*100</f>
        <v>98.215689264807665</v>
      </c>
      <c r="H221" s="100">
        <v>0</v>
      </c>
      <c r="I221" s="100">
        <v>0</v>
      </c>
      <c r="J221" s="125">
        <v>613.03</v>
      </c>
      <c r="K221" s="125">
        <v>271.39999999999998</v>
      </c>
      <c r="L221" s="125">
        <v>613.03</v>
      </c>
      <c r="M221" s="125">
        <v>586.6</v>
      </c>
      <c r="N221" s="125">
        <v>613.03</v>
      </c>
      <c r="O221" s="125">
        <v>580.79999999999995</v>
      </c>
      <c r="P221" s="125">
        <v>767.45</v>
      </c>
      <c r="Q221" s="125">
        <v>591</v>
      </c>
      <c r="R221" s="125">
        <v>809.57</v>
      </c>
      <c r="S221" s="125">
        <v>661.5</v>
      </c>
      <c r="T221" s="125">
        <v>746.45</v>
      </c>
      <c r="U221" s="125">
        <v>514.1</v>
      </c>
      <c r="V221" s="125">
        <v>760.49</v>
      </c>
      <c r="W221" s="125">
        <v>636.20000000000005</v>
      </c>
      <c r="X221" s="125">
        <v>882.14</v>
      </c>
      <c r="Y221" s="125">
        <v>668.3</v>
      </c>
      <c r="Z221" s="125">
        <v>837.64</v>
      </c>
      <c r="AA221" s="125">
        <v>794.2</v>
      </c>
      <c r="AB221" s="125">
        <v>627.07000000000005</v>
      </c>
      <c r="AC221" s="125">
        <v>945.9</v>
      </c>
      <c r="AD221" s="125">
        <v>1254.4000000000001</v>
      </c>
      <c r="AE221" s="125">
        <v>2122.1999999999998</v>
      </c>
      <c r="AF221" s="103"/>
    </row>
    <row r="222" spans="1:32" ht="18.75" x14ac:dyDescent="0.25">
      <c r="A222" s="103" t="s">
        <v>30</v>
      </c>
      <c r="B222" s="100">
        <f t="shared" si="255"/>
        <v>0</v>
      </c>
      <c r="C222" s="125">
        <f t="shared" ref="C222:D223" si="258">H222+J222+L222+N222+P222+R222+T222+V222+X222+Z222</f>
        <v>0</v>
      </c>
      <c r="D222" s="125">
        <f t="shared" si="258"/>
        <v>0</v>
      </c>
      <c r="E222" s="125">
        <f t="shared" si="256"/>
        <v>0</v>
      </c>
      <c r="F222" s="125">
        <v>0</v>
      </c>
      <c r="G222" s="125">
        <v>0</v>
      </c>
      <c r="H222" s="100">
        <v>0</v>
      </c>
      <c r="I222" s="100">
        <v>0</v>
      </c>
      <c r="J222" s="125">
        <v>0</v>
      </c>
      <c r="K222" s="125">
        <v>0</v>
      </c>
      <c r="L222" s="125">
        <v>0</v>
      </c>
      <c r="M222" s="125">
        <v>0</v>
      </c>
      <c r="N222" s="125">
        <v>0</v>
      </c>
      <c r="O222" s="125">
        <v>0</v>
      </c>
      <c r="P222" s="125">
        <v>0</v>
      </c>
      <c r="Q222" s="125">
        <v>0</v>
      </c>
      <c r="R222" s="125">
        <v>0</v>
      </c>
      <c r="S222" s="125">
        <v>0</v>
      </c>
      <c r="T222" s="125">
        <v>0</v>
      </c>
      <c r="U222" s="125">
        <v>0</v>
      </c>
      <c r="V222" s="125">
        <v>0</v>
      </c>
      <c r="W222" s="125">
        <v>0</v>
      </c>
      <c r="X222" s="125">
        <v>0</v>
      </c>
      <c r="Y222" s="125">
        <v>0</v>
      </c>
      <c r="Z222" s="125">
        <v>0</v>
      </c>
      <c r="AA222" s="125">
        <v>0</v>
      </c>
      <c r="AB222" s="125">
        <v>0</v>
      </c>
      <c r="AC222" s="125">
        <v>0</v>
      </c>
      <c r="AD222" s="125">
        <v>0</v>
      </c>
      <c r="AE222" s="125">
        <v>0</v>
      </c>
      <c r="AF222" s="103"/>
    </row>
    <row r="223" spans="1:32" ht="18.75" x14ac:dyDescent="0.25">
      <c r="A223" s="103" t="s">
        <v>31</v>
      </c>
      <c r="B223" s="100">
        <f t="shared" si="255"/>
        <v>0</v>
      </c>
      <c r="C223" s="125">
        <f t="shared" si="258"/>
        <v>0</v>
      </c>
      <c r="D223" s="125">
        <f t="shared" si="258"/>
        <v>0</v>
      </c>
      <c r="E223" s="125">
        <f t="shared" si="256"/>
        <v>0</v>
      </c>
      <c r="F223" s="125">
        <v>0</v>
      </c>
      <c r="G223" s="125">
        <v>0</v>
      </c>
      <c r="H223" s="100">
        <v>0</v>
      </c>
      <c r="I223" s="100">
        <v>0</v>
      </c>
      <c r="J223" s="125">
        <v>0</v>
      </c>
      <c r="K223" s="125">
        <v>0</v>
      </c>
      <c r="L223" s="125">
        <v>0</v>
      </c>
      <c r="M223" s="125">
        <v>0</v>
      </c>
      <c r="N223" s="125">
        <v>0</v>
      </c>
      <c r="O223" s="125">
        <v>0</v>
      </c>
      <c r="P223" s="125">
        <v>0</v>
      </c>
      <c r="Q223" s="125">
        <v>0</v>
      </c>
      <c r="R223" s="125">
        <v>0</v>
      </c>
      <c r="S223" s="125">
        <v>0</v>
      </c>
      <c r="T223" s="125">
        <v>0</v>
      </c>
      <c r="U223" s="125">
        <v>0</v>
      </c>
      <c r="V223" s="125">
        <v>0</v>
      </c>
      <c r="W223" s="125">
        <v>0</v>
      </c>
      <c r="X223" s="125">
        <v>0</v>
      </c>
      <c r="Y223" s="125">
        <v>0</v>
      </c>
      <c r="Z223" s="125">
        <v>0</v>
      </c>
      <c r="AA223" s="125">
        <v>0</v>
      </c>
      <c r="AB223" s="125">
        <v>0</v>
      </c>
      <c r="AC223" s="125">
        <v>0</v>
      </c>
      <c r="AD223" s="125">
        <v>0</v>
      </c>
      <c r="AE223" s="125">
        <v>0</v>
      </c>
      <c r="AF223" s="103"/>
    </row>
    <row r="224" spans="1:32" ht="37.5" x14ac:dyDescent="0.3">
      <c r="A224" s="346" t="s">
        <v>75</v>
      </c>
      <c r="B224" s="160">
        <f>B225</f>
        <v>138.6</v>
      </c>
      <c r="C224" s="160">
        <f>C225</f>
        <v>138.6</v>
      </c>
      <c r="D224" s="160">
        <f>D225</f>
        <v>138.6</v>
      </c>
      <c r="E224" s="160">
        <f t="shared" ref="E224:AE224" si="259">E225</f>
        <v>138.6</v>
      </c>
      <c r="F224" s="160">
        <f t="shared" si="259"/>
        <v>100</v>
      </c>
      <c r="G224" s="160">
        <f t="shared" si="259"/>
        <v>100</v>
      </c>
      <c r="H224" s="160">
        <f t="shared" si="259"/>
        <v>0</v>
      </c>
      <c r="I224" s="160">
        <f t="shared" si="259"/>
        <v>0</v>
      </c>
      <c r="J224" s="160">
        <f t="shared" si="259"/>
        <v>0</v>
      </c>
      <c r="K224" s="160">
        <f t="shared" si="259"/>
        <v>0</v>
      </c>
      <c r="L224" s="160">
        <f t="shared" si="259"/>
        <v>0</v>
      </c>
      <c r="M224" s="160">
        <f t="shared" si="259"/>
        <v>0</v>
      </c>
      <c r="N224" s="287">
        <f t="shared" si="259"/>
        <v>0</v>
      </c>
      <c r="O224" s="287">
        <f t="shared" si="259"/>
        <v>0</v>
      </c>
      <c r="P224" s="160">
        <f t="shared" si="259"/>
        <v>0</v>
      </c>
      <c r="Q224" s="160">
        <f t="shared" si="259"/>
        <v>0</v>
      </c>
      <c r="R224" s="160">
        <f t="shared" si="259"/>
        <v>0</v>
      </c>
      <c r="S224" s="160">
        <f t="shared" si="259"/>
        <v>0</v>
      </c>
      <c r="T224" s="160">
        <f>T225</f>
        <v>20.79</v>
      </c>
      <c r="U224" s="160">
        <f>U225</f>
        <v>20.79</v>
      </c>
      <c r="V224" s="160">
        <f t="shared" si="259"/>
        <v>0</v>
      </c>
      <c r="W224" s="160">
        <f t="shared" si="259"/>
        <v>0</v>
      </c>
      <c r="X224" s="160">
        <f t="shared" si="259"/>
        <v>0</v>
      </c>
      <c r="Y224" s="160">
        <f t="shared" si="259"/>
        <v>0</v>
      </c>
      <c r="Z224" s="160">
        <f t="shared" si="259"/>
        <v>48.51</v>
      </c>
      <c r="AA224" s="160">
        <f t="shared" si="259"/>
        <v>48.51</v>
      </c>
      <c r="AB224" s="160">
        <f t="shared" si="259"/>
        <v>69.3</v>
      </c>
      <c r="AC224" s="160">
        <f t="shared" si="259"/>
        <v>0</v>
      </c>
      <c r="AD224" s="160">
        <f t="shared" si="259"/>
        <v>0</v>
      </c>
      <c r="AE224" s="160">
        <f t="shared" si="259"/>
        <v>0</v>
      </c>
      <c r="AF224" s="347"/>
    </row>
    <row r="225" spans="1:32" ht="71.25" customHeight="1" x14ac:dyDescent="0.25">
      <c r="A225" s="142" t="s">
        <v>76</v>
      </c>
      <c r="B225" s="89">
        <f>B233+B227</f>
        <v>138.6</v>
      </c>
      <c r="C225" s="89">
        <f>C233+C227</f>
        <v>138.6</v>
      </c>
      <c r="D225" s="89">
        <f t="shared" ref="D225:E225" si="260">D233+D227</f>
        <v>138.6</v>
      </c>
      <c r="E225" s="89">
        <f t="shared" si="260"/>
        <v>138.6</v>
      </c>
      <c r="F225" s="89">
        <f>F233+F227</f>
        <v>100</v>
      </c>
      <c r="G225" s="89">
        <f>G233+G227</f>
        <v>100</v>
      </c>
      <c r="H225" s="89">
        <f t="shared" ref="H225:AE225" si="261">H233</f>
        <v>0</v>
      </c>
      <c r="I225" s="89">
        <f t="shared" si="261"/>
        <v>0</v>
      </c>
      <c r="J225" s="89">
        <f t="shared" si="261"/>
        <v>0</v>
      </c>
      <c r="K225" s="89">
        <f t="shared" si="261"/>
        <v>0</v>
      </c>
      <c r="L225" s="89">
        <f t="shared" si="261"/>
        <v>0</v>
      </c>
      <c r="M225" s="89">
        <f t="shared" si="261"/>
        <v>0</v>
      </c>
      <c r="N225" s="91">
        <f t="shared" si="261"/>
        <v>0</v>
      </c>
      <c r="O225" s="91">
        <f t="shared" si="261"/>
        <v>0</v>
      </c>
      <c r="P225" s="89">
        <f t="shared" si="261"/>
        <v>0</v>
      </c>
      <c r="Q225" s="89">
        <f t="shared" si="261"/>
        <v>0</v>
      </c>
      <c r="R225" s="89">
        <f t="shared" si="261"/>
        <v>0</v>
      </c>
      <c r="S225" s="89">
        <f t="shared" si="261"/>
        <v>0</v>
      </c>
      <c r="T225" s="89">
        <f>T233+T227</f>
        <v>20.79</v>
      </c>
      <c r="U225" s="89">
        <f>U233+U227</f>
        <v>20.79</v>
      </c>
      <c r="V225" s="89">
        <f t="shared" si="261"/>
        <v>0</v>
      </c>
      <c r="W225" s="89">
        <f t="shared" si="261"/>
        <v>0</v>
      </c>
      <c r="X225" s="89">
        <f t="shared" si="261"/>
        <v>0</v>
      </c>
      <c r="Y225" s="89">
        <f t="shared" si="261"/>
        <v>0</v>
      </c>
      <c r="Z225" s="89">
        <f>Z233+Z227</f>
        <v>48.51</v>
      </c>
      <c r="AA225" s="89">
        <f>AA233+AA227</f>
        <v>48.51</v>
      </c>
      <c r="AB225" s="89">
        <f t="shared" ref="AB225:AD225" si="262">AB233+AB227</f>
        <v>69.3</v>
      </c>
      <c r="AC225" s="89">
        <f>AC233+AC227</f>
        <v>0</v>
      </c>
      <c r="AD225" s="89">
        <f t="shared" si="262"/>
        <v>0</v>
      </c>
      <c r="AE225" s="89">
        <f t="shared" si="261"/>
        <v>0</v>
      </c>
      <c r="AF225" s="92"/>
    </row>
    <row r="226" spans="1:32" ht="25.5" customHeight="1" x14ac:dyDescent="0.3">
      <c r="A226" s="168" t="s">
        <v>66</v>
      </c>
      <c r="B226" s="100"/>
      <c r="C226" s="125"/>
      <c r="D226" s="125"/>
      <c r="E226" s="125"/>
      <c r="F226" s="125"/>
      <c r="G226" s="125"/>
      <c r="H226" s="125"/>
      <c r="I226" s="125"/>
      <c r="J226" s="125"/>
      <c r="K226" s="125"/>
      <c r="L226" s="125"/>
      <c r="M226" s="125"/>
      <c r="N226" s="133"/>
      <c r="O226" s="133"/>
      <c r="P226" s="125"/>
      <c r="Q226" s="125"/>
      <c r="R226" s="125"/>
      <c r="S226" s="125"/>
      <c r="T226" s="125"/>
      <c r="U226" s="125"/>
      <c r="V226" s="125"/>
      <c r="W226" s="125"/>
      <c r="X226" s="125"/>
      <c r="Y226" s="125"/>
      <c r="Z226" s="125"/>
      <c r="AA226" s="125"/>
      <c r="AB226" s="125"/>
      <c r="AC226" s="125"/>
      <c r="AD226" s="125"/>
      <c r="AE226" s="125"/>
      <c r="AF226" s="92"/>
    </row>
    <row r="227" spans="1:32" ht="81" customHeight="1" x14ac:dyDescent="0.25">
      <c r="A227" s="153" t="s">
        <v>77</v>
      </c>
      <c r="B227" s="95">
        <f>B228</f>
        <v>138.6</v>
      </c>
      <c r="C227" s="95">
        <f t="shared" ref="C227:G227" si="263">C228</f>
        <v>138.6</v>
      </c>
      <c r="D227" s="95">
        <f>D228</f>
        <v>138.6</v>
      </c>
      <c r="E227" s="95">
        <f t="shared" si="263"/>
        <v>138.6</v>
      </c>
      <c r="F227" s="95">
        <f t="shared" si="263"/>
        <v>100</v>
      </c>
      <c r="G227" s="95">
        <f t="shared" si="263"/>
        <v>100</v>
      </c>
      <c r="H227" s="95">
        <f>H228</f>
        <v>0</v>
      </c>
      <c r="I227" s="95">
        <f t="shared" ref="I227:Y227" si="264">I228</f>
        <v>0</v>
      </c>
      <c r="J227" s="95">
        <f t="shared" si="264"/>
        <v>0</v>
      </c>
      <c r="K227" s="95">
        <f t="shared" si="264"/>
        <v>0</v>
      </c>
      <c r="L227" s="95">
        <f t="shared" si="264"/>
        <v>0</v>
      </c>
      <c r="M227" s="95">
        <f t="shared" si="264"/>
        <v>0</v>
      </c>
      <c r="N227" s="95">
        <f t="shared" si="264"/>
        <v>0</v>
      </c>
      <c r="O227" s="95">
        <f t="shared" si="264"/>
        <v>0</v>
      </c>
      <c r="P227" s="95">
        <f t="shared" si="264"/>
        <v>0</v>
      </c>
      <c r="Q227" s="95">
        <f t="shared" si="264"/>
        <v>0</v>
      </c>
      <c r="R227" s="95">
        <f t="shared" si="264"/>
        <v>0</v>
      </c>
      <c r="S227" s="95">
        <f t="shared" si="264"/>
        <v>0</v>
      </c>
      <c r="T227" s="95">
        <f t="shared" si="264"/>
        <v>20.79</v>
      </c>
      <c r="U227" s="95">
        <f t="shared" si="264"/>
        <v>20.79</v>
      </c>
      <c r="V227" s="95">
        <f t="shared" si="264"/>
        <v>0</v>
      </c>
      <c r="W227" s="95">
        <f t="shared" si="264"/>
        <v>0</v>
      </c>
      <c r="X227" s="95">
        <f t="shared" si="264"/>
        <v>0</v>
      </c>
      <c r="Y227" s="95">
        <f t="shared" si="264"/>
        <v>0</v>
      </c>
      <c r="Z227" s="95">
        <f>Z228</f>
        <v>48.51</v>
      </c>
      <c r="AA227" s="95">
        <f>AA228</f>
        <v>48.51</v>
      </c>
      <c r="AB227" s="95">
        <f t="shared" ref="AB227:AE227" si="265">AB228</f>
        <v>69.3</v>
      </c>
      <c r="AC227" s="95">
        <f t="shared" si="265"/>
        <v>0</v>
      </c>
      <c r="AD227" s="100">
        <f t="shared" si="265"/>
        <v>0</v>
      </c>
      <c r="AE227" s="100">
        <f t="shared" si="265"/>
        <v>69.3</v>
      </c>
      <c r="AF227" s="153"/>
    </row>
    <row r="228" spans="1:32" ht="18.75" x14ac:dyDescent="0.3">
      <c r="A228" s="137" t="s">
        <v>27</v>
      </c>
      <c r="B228" s="100">
        <f>B229+B230+B231+B232</f>
        <v>138.6</v>
      </c>
      <c r="C228" s="100">
        <f>C229+C230+C231+C232</f>
        <v>138.6</v>
      </c>
      <c r="D228" s="100">
        <f>D229+D230+D231+D232</f>
        <v>138.6</v>
      </c>
      <c r="E228" s="100">
        <f>E229+E230+E231+E232</f>
        <v>138.6</v>
      </c>
      <c r="F228" s="100">
        <f>E228/B228*100</f>
        <v>100</v>
      </c>
      <c r="G228" s="100">
        <f>E228/C228*100</f>
        <v>100</v>
      </c>
      <c r="H228" s="125">
        <f>H229+H230+H231+H232</f>
        <v>0</v>
      </c>
      <c r="I228" s="125">
        <f t="shared" ref="I228:AE228" si="266">I229+I230+I231+I232</f>
        <v>0</v>
      </c>
      <c r="J228" s="125">
        <f t="shared" si="266"/>
        <v>0</v>
      </c>
      <c r="K228" s="125">
        <f t="shared" si="266"/>
        <v>0</v>
      </c>
      <c r="L228" s="125">
        <f t="shared" si="266"/>
        <v>0</v>
      </c>
      <c r="M228" s="125">
        <f t="shared" si="266"/>
        <v>0</v>
      </c>
      <c r="N228" s="125">
        <f t="shared" si="266"/>
        <v>0</v>
      </c>
      <c r="O228" s="125">
        <f t="shared" si="266"/>
        <v>0</v>
      </c>
      <c r="P228" s="125">
        <f t="shared" si="266"/>
        <v>0</v>
      </c>
      <c r="Q228" s="125">
        <f t="shared" si="266"/>
        <v>0</v>
      </c>
      <c r="R228" s="125">
        <f t="shared" si="266"/>
        <v>0</v>
      </c>
      <c r="S228" s="125">
        <f t="shared" si="266"/>
        <v>0</v>
      </c>
      <c r="T228" s="125">
        <f t="shared" si="266"/>
        <v>20.79</v>
      </c>
      <c r="U228" s="125">
        <f t="shared" si="266"/>
        <v>20.79</v>
      </c>
      <c r="V228" s="125">
        <f t="shared" si="266"/>
        <v>0</v>
      </c>
      <c r="W228" s="125">
        <f t="shared" si="266"/>
        <v>0</v>
      </c>
      <c r="X228" s="125">
        <f t="shared" si="266"/>
        <v>0</v>
      </c>
      <c r="Y228" s="125">
        <f t="shared" si="266"/>
        <v>0</v>
      </c>
      <c r="Z228" s="125">
        <f t="shared" si="266"/>
        <v>48.51</v>
      </c>
      <c r="AA228" s="125">
        <f t="shared" si="266"/>
        <v>48.51</v>
      </c>
      <c r="AB228" s="125">
        <f t="shared" si="266"/>
        <v>69.3</v>
      </c>
      <c r="AC228" s="125">
        <f t="shared" si="266"/>
        <v>0</v>
      </c>
      <c r="AD228" s="125">
        <f t="shared" si="266"/>
        <v>0</v>
      </c>
      <c r="AE228" s="125">
        <f t="shared" si="266"/>
        <v>69.3</v>
      </c>
      <c r="AF228" s="92"/>
    </row>
    <row r="229" spans="1:32" ht="18.75" x14ac:dyDescent="0.25">
      <c r="A229" s="103" t="s">
        <v>28</v>
      </c>
      <c r="B229" s="100">
        <f>H229+J229+N229+L229+P229+R229+T229+V229+X229+Z229+AB229+AD229</f>
        <v>0</v>
      </c>
      <c r="C229" s="125">
        <f>H229+J229+L229+N229+P229+R229+T229+V229+X229+Z229</f>
        <v>0</v>
      </c>
      <c r="D229" s="125">
        <v>0</v>
      </c>
      <c r="E229" s="125">
        <f>I229+K229+M229+Q229+O229+S229+U229+W229+Y229+AA229+AC229+AE229+AG229</f>
        <v>0</v>
      </c>
      <c r="F229" s="125">
        <v>0</v>
      </c>
      <c r="G229" s="125">
        <v>0</v>
      </c>
      <c r="H229" s="125">
        <v>0</v>
      </c>
      <c r="I229" s="125">
        <v>0</v>
      </c>
      <c r="J229" s="125">
        <v>0</v>
      </c>
      <c r="K229" s="125">
        <v>0</v>
      </c>
      <c r="L229" s="125">
        <v>0</v>
      </c>
      <c r="M229" s="125">
        <v>0</v>
      </c>
      <c r="N229" s="125">
        <v>0</v>
      </c>
      <c r="O229" s="125">
        <v>0</v>
      </c>
      <c r="P229" s="125">
        <v>0</v>
      </c>
      <c r="Q229" s="125">
        <v>0</v>
      </c>
      <c r="R229" s="125">
        <v>0</v>
      </c>
      <c r="S229" s="125">
        <v>0</v>
      </c>
      <c r="T229" s="125">
        <v>0</v>
      </c>
      <c r="U229" s="125">
        <v>0</v>
      </c>
      <c r="V229" s="125">
        <v>0</v>
      </c>
      <c r="W229" s="125">
        <v>0</v>
      </c>
      <c r="X229" s="125">
        <v>0</v>
      </c>
      <c r="Y229" s="125">
        <v>0</v>
      </c>
      <c r="Z229" s="125">
        <v>0</v>
      </c>
      <c r="AA229" s="125">
        <v>0</v>
      </c>
      <c r="AB229" s="125">
        <v>0</v>
      </c>
      <c r="AC229" s="125">
        <v>0</v>
      </c>
      <c r="AD229" s="125">
        <v>0</v>
      </c>
      <c r="AE229" s="125">
        <v>0</v>
      </c>
      <c r="AF229" s="92"/>
    </row>
    <row r="230" spans="1:32" ht="18.75" x14ac:dyDescent="0.25">
      <c r="A230" s="103" t="s">
        <v>29</v>
      </c>
      <c r="B230" s="100">
        <f t="shared" ref="B230:B232" si="267">H230+J230+N230+L230+P230+R230+T230+V230+X230+Z230+AB230+AD230</f>
        <v>0</v>
      </c>
      <c r="C230" s="125">
        <f t="shared" ref="C230:D232" si="268">H230+J230+L230+N230+P230+R230+T230+V230+X230+Z230</f>
        <v>0</v>
      </c>
      <c r="D230" s="125">
        <v>0</v>
      </c>
      <c r="E230" s="125">
        <f t="shared" ref="E230:E232" si="269">I230+K230+M230+Q230+O230+S230+U230+W230+Y230+AA230+AC230+AE230+AG230</f>
        <v>0</v>
      </c>
      <c r="F230" s="125">
        <v>0</v>
      </c>
      <c r="G230" s="125">
        <v>0</v>
      </c>
      <c r="H230" s="125">
        <v>0</v>
      </c>
      <c r="I230" s="125">
        <v>0</v>
      </c>
      <c r="J230" s="125">
        <v>0</v>
      </c>
      <c r="K230" s="125">
        <v>0</v>
      </c>
      <c r="L230" s="125">
        <v>0</v>
      </c>
      <c r="M230" s="125">
        <v>0</v>
      </c>
      <c r="N230" s="125">
        <v>0</v>
      </c>
      <c r="O230" s="125">
        <v>0</v>
      </c>
      <c r="P230" s="125">
        <v>0</v>
      </c>
      <c r="Q230" s="125">
        <v>0</v>
      </c>
      <c r="R230" s="125">
        <v>0</v>
      </c>
      <c r="S230" s="125">
        <v>0</v>
      </c>
      <c r="T230" s="125">
        <v>0</v>
      </c>
      <c r="U230" s="125">
        <v>0</v>
      </c>
      <c r="V230" s="125">
        <v>0</v>
      </c>
      <c r="W230" s="125">
        <v>0</v>
      </c>
      <c r="X230" s="125">
        <v>0</v>
      </c>
      <c r="Y230" s="125">
        <v>0</v>
      </c>
      <c r="Z230" s="125">
        <v>0</v>
      </c>
      <c r="AA230" s="125">
        <v>0</v>
      </c>
      <c r="AB230" s="125">
        <v>0</v>
      </c>
      <c r="AC230" s="125">
        <v>0</v>
      </c>
      <c r="AD230" s="125">
        <v>0</v>
      </c>
      <c r="AE230" s="125">
        <v>0</v>
      </c>
      <c r="AF230" s="92"/>
    </row>
    <row r="231" spans="1:32" ht="18.75" x14ac:dyDescent="0.25">
      <c r="A231" s="103" t="s">
        <v>30</v>
      </c>
      <c r="B231" s="100">
        <f t="shared" si="267"/>
        <v>138.6</v>
      </c>
      <c r="C231" s="125">
        <f>H231+J231+L231+N231+P231+R231+T231+V231+X231+Z231+AB231</f>
        <v>138.6</v>
      </c>
      <c r="D231" s="125">
        <v>138.6</v>
      </c>
      <c r="E231" s="125">
        <f t="shared" si="269"/>
        <v>138.6</v>
      </c>
      <c r="F231" s="125">
        <f t="shared" ref="F231:G231" si="270">D231/B231*100</f>
        <v>100</v>
      </c>
      <c r="G231" s="125">
        <f t="shared" si="270"/>
        <v>100</v>
      </c>
      <c r="H231" s="125">
        <v>0</v>
      </c>
      <c r="I231" s="125">
        <v>0</v>
      </c>
      <c r="J231" s="125">
        <v>0</v>
      </c>
      <c r="K231" s="125">
        <v>0</v>
      </c>
      <c r="L231" s="125">
        <v>0</v>
      </c>
      <c r="M231" s="125">
        <v>0</v>
      </c>
      <c r="N231" s="125">
        <v>0</v>
      </c>
      <c r="O231" s="125">
        <v>0</v>
      </c>
      <c r="P231" s="125">
        <v>0</v>
      </c>
      <c r="Q231" s="125">
        <v>0</v>
      </c>
      <c r="R231" s="125">
        <v>0</v>
      </c>
      <c r="S231" s="125">
        <v>0</v>
      </c>
      <c r="T231" s="125">
        <v>20.79</v>
      </c>
      <c r="U231" s="125">
        <v>20.79</v>
      </c>
      <c r="V231" s="125">
        <v>0</v>
      </c>
      <c r="W231" s="125">
        <v>0</v>
      </c>
      <c r="X231" s="125">
        <v>0</v>
      </c>
      <c r="Y231" s="125">
        <v>0</v>
      </c>
      <c r="Z231" s="125">
        <v>48.51</v>
      </c>
      <c r="AA231" s="125">
        <v>48.51</v>
      </c>
      <c r="AB231" s="125">
        <v>69.3</v>
      </c>
      <c r="AC231" s="125">
        <v>0</v>
      </c>
      <c r="AD231" s="125">
        <v>0</v>
      </c>
      <c r="AE231" s="125">
        <v>69.3</v>
      </c>
      <c r="AF231" s="92"/>
    </row>
    <row r="232" spans="1:32" ht="18.75" x14ac:dyDescent="0.25">
      <c r="A232" s="103" t="s">
        <v>31</v>
      </c>
      <c r="B232" s="100">
        <f t="shared" si="267"/>
        <v>0</v>
      </c>
      <c r="C232" s="125">
        <f t="shared" si="268"/>
        <v>0</v>
      </c>
      <c r="D232" s="125">
        <f t="shared" si="268"/>
        <v>0</v>
      </c>
      <c r="E232" s="125">
        <f t="shared" si="269"/>
        <v>0</v>
      </c>
      <c r="F232" s="125">
        <v>0</v>
      </c>
      <c r="G232" s="125">
        <v>0</v>
      </c>
      <c r="H232" s="125">
        <v>0</v>
      </c>
      <c r="I232" s="125">
        <v>0</v>
      </c>
      <c r="J232" s="125">
        <v>0</v>
      </c>
      <c r="K232" s="125">
        <v>0</v>
      </c>
      <c r="L232" s="125">
        <v>0</v>
      </c>
      <c r="M232" s="125">
        <v>0</v>
      </c>
      <c r="N232" s="125">
        <v>0</v>
      </c>
      <c r="O232" s="125">
        <v>0</v>
      </c>
      <c r="P232" s="125">
        <v>0</v>
      </c>
      <c r="Q232" s="125">
        <v>0</v>
      </c>
      <c r="R232" s="125">
        <v>0</v>
      </c>
      <c r="S232" s="125">
        <v>0</v>
      </c>
      <c r="T232" s="125">
        <v>0</v>
      </c>
      <c r="U232" s="125">
        <v>0</v>
      </c>
      <c r="V232" s="125">
        <v>0</v>
      </c>
      <c r="W232" s="125">
        <v>0</v>
      </c>
      <c r="X232" s="125">
        <v>0</v>
      </c>
      <c r="Y232" s="125">
        <v>0</v>
      </c>
      <c r="Z232" s="125">
        <v>0</v>
      </c>
      <c r="AA232" s="125">
        <v>0</v>
      </c>
      <c r="AB232" s="125">
        <v>0</v>
      </c>
      <c r="AC232" s="125">
        <v>0</v>
      </c>
      <c r="AD232" s="125">
        <v>0</v>
      </c>
      <c r="AE232" s="125">
        <v>0</v>
      </c>
      <c r="AF232" s="92"/>
    </row>
    <row r="233" spans="1:32" ht="56.25" x14ac:dyDescent="0.25">
      <c r="A233" s="153" t="s">
        <v>78</v>
      </c>
      <c r="B233" s="95">
        <f>B234</f>
        <v>0</v>
      </c>
      <c r="C233" s="95">
        <f t="shared" ref="C233:G233" si="271">C234</f>
        <v>0</v>
      </c>
      <c r="D233" s="95">
        <f>D234</f>
        <v>0</v>
      </c>
      <c r="E233" s="95">
        <f t="shared" si="271"/>
        <v>0</v>
      </c>
      <c r="F233" s="95">
        <f t="shared" si="271"/>
        <v>0</v>
      </c>
      <c r="G233" s="95">
        <f t="shared" si="271"/>
        <v>0</v>
      </c>
      <c r="H233" s="95">
        <f>H234</f>
        <v>0</v>
      </c>
      <c r="I233" s="95">
        <f t="shared" ref="I233:Y233" si="272">I234</f>
        <v>0</v>
      </c>
      <c r="J233" s="95">
        <f t="shared" si="272"/>
        <v>0</v>
      </c>
      <c r="K233" s="95">
        <f t="shared" si="272"/>
        <v>0</v>
      </c>
      <c r="L233" s="95">
        <f t="shared" si="272"/>
        <v>0</v>
      </c>
      <c r="M233" s="95">
        <f t="shared" si="272"/>
        <v>0</v>
      </c>
      <c r="N233" s="95">
        <f t="shared" si="272"/>
        <v>0</v>
      </c>
      <c r="O233" s="95">
        <f t="shared" si="272"/>
        <v>0</v>
      </c>
      <c r="P233" s="95">
        <f t="shared" si="272"/>
        <v>0</v>
      </c>
      <c r="Q233" s="95">
        <f t="shared" si="272"/>
        <v>0</v>
      </c>
      <c r="R233" s="95">
        <f t="shared" si="272"/>
        <v>0</v>
      </c>
      <c r="S233" s="95">
        <f t="shared" si="272"/>
        <v>0</v>
      </c>
      <c r="T233" s="95">
        <f t="shared" si="272"/>
        <v>0</v>
      </c>
      <c r="U233" s="95">
        <f t="shared" si="272"/>
        <v>0</v>
      </c>
      <c r="V233" s="95">
        <f t="shared" si="272"/>
        <v>0</v>
      </c>
      <c r="W233" s="95">
        <f t="shared" si="272"/>
        <v>0</v>
      </c>
      <c r="X233" s="95">
        <f t="shared" si="272"/>
        <v>0</v>
      </c>
      <c r="Y233" s="95">
        <f t="shared" si="272"/>
        <v>0</v>
      </c>
      <c r="Z233" s="95">
        <f>Z234</f>
        <v>0</v>
      </c>
      <c r="AA233" s="95">
        <f>AA234</f>
        <v>0</v>
      </c>
      <c r="AB233" s="95">
        <f t="shared" ref="AB233:AE233" si="273">AB234</f>
        <v>0</v>
      </c>
      <c r="AC233" s="95">
        <f t="shared" si="273"/>
        <v>0</v>
      </c>
      <c r="AD233" s="100">
        <f t="shared" si="273"/>
        <v>0</v>
      </c>
      <c r="AE233" s="100">
        <f t="shared" si="273"/>
        <v>0</v>
      </c>
      <c r="AF233" s="98"/>
    </row>
    <row r="234" spans="1:32" ht="18.75" x14ac:dyDescent="0.3">
      <c r="A234" s="137" t="s">
        <v>27</v>
      </c>
      <c r="B234" s="100">
        <f>B235+B236+B237+B238</f>
        <v>0</v>
      </c>
      <c r="C234" s="100">
        <f>C235+C236+C237+C238</f>
        <v>0</v>
      </c>
      <c r="D234" s="100">
        <f>D235+D236+D237+D238</f>
        <v>0</v>
      </c>
      <c r="E234" s="100">
        <f>E235+E236+E237+E238</f>
        <v>0</v>
      </c>
      <c r="F234" s="100">
        <v>0</v>
      </c>
      <c r="G234" s="100">
        <v>0</v>
      </c>
      <c r="H234" s="125">
        <f>H235+H236+H237+H238</f>
        <v>0</v>
      </c>
      <c r="I234" s="125">
        <f t="shared" ref="I234:AE234" si="274">I235+I236+I237+I238</f>
        <v>0</v>
      </c>
      <c r="J234" s="125">
        <f t="shared" si="274"/>
        <v>0</v>
      </c>
      <c r="K234" s="125">
        <f t="shared" si="274"/>
        <v>0</v>
      </c>
      <c r="L234" s="125">
        <f t="shared" si="274"/>
        <v>0</v>
      </c>
      <c r="M234" s="125">
        <f t="shared" si="274"/>
        <v>0</v>
      </c>
      <c r="N234" s="125">
        <f t="shared" si="274"/>
        <v>0</v>
      </c>
      <c r="O234" s="125">
        <f t="shared" si="274"/>
        <v>0</v>
      </c>
      <c r="P234" s="125">
        <f t="shared" si="274"/>
        <v>0</v>
      </c>
      <c r="Q234" s="125">
        <f t="shared" si="274"/>
        <v>0</v>
      </c>
      <c r="R234" s="125">
        <f t="shared" si="274"/>
        <v>0</v>
      </c>
      <c r="S234" s="125">
        <f t="shared" si="274"/>
        <v>0</v>
      </c>
      <c r="T234" s="125">
        <f t="shared" si="274"/>
        <v>0</v>
      </c>
      <c r="U234" s="125">
        <f t="shared" si="274"/>
        <v>0</v>
      </c>
      <c r="V234" s="125">
        <f t="shared" si="274"/>
        <v>0</v>
      </c>
      <c r="W234" s="125">
        <f t="shared" si="274"/>
        <v>0</v>
      </c>
      <c r="X234" s="125">
        <f t="shared" si="274"/>
        <v>0</v>
      </c>
      <c r="Y234" s="125">
        <f t="shared" si="274"/>
        <v>0</v>
      </c>
      <c r="Z234" s="125">
        <f t="shared" si="274"/>
        <v>0</v>
      </c>
      <c r="AA234" s="125">
        <f t="shared" si="274"/>
        <v>0</v>
      </c>
      <c r="AB234" s="125">
        <f t="shared" si="274"/>
        <v>0</v>
      </c>
      <c r="AC234" s="125">
        <f t="shared" si="274"/>
        <v>0</v>
      </c>
      <c r="AD234" s="125">
        <f t="shared" si="274"/>
        <v>0</v>
      </c>
      <c r="AE234" s="125">
        <f t="shared" si="274"/>
        <v>0</v>
      </c>
      <c r="AF234" s="92"/>
    </row>
    <row r="235" spans="1:32" ht="18.75" x14ac:dyDescent="0.25">
      <c r="A235" s="103" t="s">
        <v>28</v>
      </c>
      <c r="B235" s="100">
        <f>H235+J235+N235+L235+P235+R235+T235+V235+X235+Z235+AB235+AD235</f>
        <v>0</v>
      </c>
      <c r="C235" s="125">
        <f>H235+J235+L235+N235+P235+R235+T235+V235+X235</f>
        <v>0</v>
      </c>
      <c r="D235" s="125">
        <f>I235+K235+M235+O235+Q235+S235+U235+W235+Y235</f>
        <v>0</v>
      </c>
      <c r="E235" s="125">
        <f>I235+K235+M235+Q235+O235+S235+U235+W235+Y235+AA235+AC235+AE235+AG235</f>
        <v>0</v>
      </c>
      <c r="F235" s="125">
        <v>0</v>
      </c>
      <c r="G235" s="125">
        <v>0</v>
      </c>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92"/>
    </row>
    <row r="236" spans="1:32" ht="18.75" x14ac:dyDescent="0.25">
      <c r="A236" s="103" t="s">
        <v>29</v>
      </c>
      <c r="B236" s="100">
        <f t="shared" ref="B236:B238" si="275">H236+J236+N236+L236+P236+R236+T236+V236+X236+Z236+AB236+AD236</f>
        <v>0</v>
      </c>
      <c r="C236" s="125">
        <f t="shared" ref="C236:D238" si="276">H236+J236+L236+N236+P236+R236+T236+V236+X236</f>
        <v>0</v>
      </c>
      <c r="D236" s="125">
        <f t="shared" si="276"/>
        <v>0</v>
      </c>
      <c r="E236" s="125">
        <f t="shared" ref="E236:E238" si="277">I236+K236+M236+Q236+O236+S236+U236+W236+Y236+AA236+AC236+AE236+AG236</f>
        <v>0</v>
      </c>
      <c r="F236" s="125">
        <v>0</v>
      </c>
      <c r="G236" s="125">
        <v>0</v>
      </c>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92"/>
    </row>
    <row r="237" spans="1:32" ht="18.75" x14ac:dyDescent="0.25">
      <c r="A237" s="103" t="s">
        <v>30</v>
      </c>
      <c r="B237" s="100">
        <f t="shared" si="275"/>
        <v>0</v>
      </c>
      <c r="C237" s="125">
        <f t="shared" si="276"/>
        <v>0</v>
      </c>
      <c r="D237" s="125">
        <f t="shared" si="276"/>
        <v>0</v>
      </c>
      <c r="E237" s="125">
        <f t="shared" si="277"/>
        <v>0</v>
      </c>
      <c r="F237" s="125">
        <v>0</v>
      </c>
      <c r="G237" s="125">
        <v>0</v>
      </c>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92"/>
    </row>
    <row r="238" spans="1:32" ht="18.75" x14ac:dyDescent="0.25">
      <c r="A238" s="103" t="s">
        <v>31</v>
      </c>
      <c r="B238" s="100">
        <f t="shared" si="275"/>
        <v>0</v>
      </c>
      <c r="C238" s="125">
        <f t="shared" si="276"/>
        <v>0</v>
      </c>
      <c r="D238" s="125">
        <f t="shared" si="276"/>
        <v>0</v>
      </c>
      <c r="E238" s="125">
        <f t="shared" si="277"/>
        <v>0</v>
      </c>
      <c r="F238" s="125">
        <v>0</v>
      </c>
      <c r="G238" s="125">
        <v>0</v>
      </c>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92"/>
    </row>
    <row r="239" spans="1:32" ht="37.5" x14ac:dyDescent="0.3">
      <c r="A239" s="347" t="s">
        <v>79</v>
      </c>
      <c r="B239" s="160">
        <f>B240</f>
        <v>2524.4899999999998</v>
      </c>
      <c r="C239" s="160">
        <f>C240</f>
        <v>2524.4899999999998</v>
      </c>
      <c r="D239" s="160">
        <f>D240</f>
        <v>2524.5</v>
      </c>
      <c r="E239" s="160">
        <f t="shared" ref="E239:AE239" si="278">E240</f>
        <v>2279.0499999999997</v>
      </c>
      <c r="F239" s="160">
        <f>E239/B239*100</f>
        <v>90.27764023624573</v>
      </c>
      <c r="G239" s="160">
        <f>E239/C239*100</f>
        <v>90.27764023624573</v>
      </c>
      <c r="H239" s="160">
        <f t="shared" si="278"/>
        <v>507.15</v>
      </c>
      <c r="I239" s="160">
        <f t="shared" si="278"/>
        <v>396.17</v>
      </c>
      <c r="J239" s="160">
        <f t="shared" si="278"/>
        <v>223.86</v>
      </c>
      <c r="K239" s="160">
        <f t="shared" si="278"/>
        <v>272.61</v>
      </c>
      <c r="L239" s="160">
        <f t="shared" si="278"/>
        <v>90.98</v>
      </c>
      <c r="M239" s="160">
        <f t="shared" si="278"/>
        <v>82.47</v>
      </c>
      <c r="N239" s="287">
        <f t="shared" si="278"/>
        <v>184.75</v>
      </c>
      <c r="O239" s="287">
        <f t="shared" si="278"/>
        <v>177.71</v>
      </c>
      <c r="P239" s="160">
        <f t="shared" si="278"/>
        <v>293.49</v>
      </c>
      <c r="Q239" s="160">
        <f t="shared" si="278"/>
        <v>278.91000000000003</v>
      </c>
      <c r="R239" s="160">
        <f t="shared" si="278"/>
        <v>397.76</v>
      </c>
      <c r="S239" s="160">
        <f t="shared" si="278"/>
        <v>158.09</v>
      </c>
      <c r="T239" s="160">
        <f>T240</f>
        <v>104.59</v>
      </c>
      <c r="U239" s="160">
        <f t="shared" si="278"/>
        <v>210.43</v>
      </c>
      <c r="V239" s="160">
        <f t="shared" si="278"/>
        <v>88.91</v>
      </c>
      <c r="W239" s="160">
        <f t="shared" si="278"/>
        <v>123.81</v>
      </c>
      <c r="X239" s="160">
        <f t="shared" si="278"/>
        <v>91.4</v>
      </c>
      <c r="Y239" s="160">
        <f t="shared" si="278"/>
        <v>96.29</v>
      </c>
      <c r="Z239" s="160">
        <f t="shared" si="278"/>
        <v>159.66999999999999</v>
      </c>
      <c r="AA239" s="160">
        <f t="shared" si="278"/>
        <v>209.38</v>
      </c>
      <c r="AB239" s="160">
        <f t="shared" si="278"/>
        <v>80.08</v>
      </c>
      <c r="AC239" s="160">
        <f t="shared" si="278"/>
        <v>68.56</v>
      </c>
      <c r="AD239" s="160">
        <f t="shared" si="278"/>
        <v>301.85000000000002</v>
      </c>
      <c r="AE239" s="160">
        <f t="shared" si="278"/>
        <v>204.62</v>
      </c>
      <c r="AF239" s="347"/>
    </row>
    <row r="240" spans="1:32" ht="64.5" customHeight="1" x14ac:dyDescent="0.25">
      <c r="A240" s="142" t="s">
        <v>80</v>
      </c>
      <c r="B240" s="89">
        <f>B242+B248</f>
        <v>2524.4899999999998</v>
      </c>
      <c r="C240" s="89">
        <f>C242+C248</f>
        <v>2524.4899999999998</v>
      </c>
      <c r="D240" s="89">
        <f>D242+D248</f>
        <v>2524.5</v>
      </c>
      <c r="E240" s="89">
        <f t="shared" ref="E240:AD240" si="279">E242+E248</f>
        <v>2279.0499999999997</v>
      </c>
      <c r="F240" s="160">
        <f>E240/B240*100</f>
        <v>90.27764023624573</v>
      </c>
      <c r="G240" s="160">
        <f>E240/C240*100</f>
        <v>90.27764023624573</v>
      </c>
      <c r="H240" s="89">
        <f t="shared" si="279"/>
        <v>507.15</v>
      </c>
      <c r="I240" s="89">
        <f t="shared" si="279"/>
        <v>396.17</v>
      </c>
      <c r="J240" s="89">
        <f t="shared" si="279"/>
        <v>223.86</v>
      </c>
      <c r="K240" s="89">
        <f t="shared" si="279"/>
        <v>272.61</v>
      </c>
      <c r="L240" s="89">
        <f t="shared" si="279"/>
        <v>90.98</v>
      </c>
      <c r="M240" s="89">
        <f t="shared" si="279"/>
        <v>82.47</v>
      </c>
      <c r="N240" s="91">
        <f t="shared" si="279"/>
        <v>184.75</v>
      </c>
      <c r="O240" s="91">
        <f t="shared" si="279"/>
        <v>177.71</v>
      </c>
      <c r="P240" s="89">
        <f t="shared" si="279"/>
        <v>293.49</v>
      </c>
      <c r="Q240" s="89">
        <f t="shared" si="279"/>
        <v>278.91000000000003</v>
      </c>
      <c r="R240" s="89">
        <f t="shared" si="279"/>
        <v>397.76</v>
      </c>
      <c r="S240" s="89">
        <f t="shared" si="279"/>
        <v>158.09</v>
      </c>
      <c r="T240" s="89">
        <f t="shared" si="279"/>
        <v>104.59</v>
      </c>
      <c r="U240" s="89">
        <f t="shared" si="279"/>
        <v>210.43</v>
      </c>
      <c r="V240" s="89">
        <f t="shared" si="279"/>
        <v>88.91</v>
      </c>
      <c r="W240" s="89">
        <f t="shared" si="279"/>
        <v>123.81</v>
      </c>
      <c r="X240" s="89">
        <f t="shared" si="279"/>
        <v>91.4</v>
      </c>
      <c r="Y240" s="89">
        <f t="shared" si="279"/>
        <v>96.29</v>
      </c>
      <c r="Z240" s="89">
        <f t="shared" si="279"/>
        <v>159.66999999999999</v>
      </c>
      <c r="AA240" s="89">
        <f t="shared" si="279"/>
        <v>209.38</v>
      </c>
      <c r="AB240" s="89">
        <f t="shared" si="279"/>
        <v>80.08</v>
      </c>
      <c r="AC240" s="89">
        <f t="shared" si="279"/>
        <v>68.56</v>
      </c>
      <c r="AD240" s="89">
        <f t="shared" si="279"/>
        <v>301.85000000000002</v>
      </c>
      <c r="AE240" s="89">
        <f>AE242+AE248</f>
        <v>204.62</v>
      </c>
      <c r="AF240" s="92"/>
    </row>
    <row r="241" spans="1:33" ht="18.75" x14ac:dyDescent="0.3">
      <c r="A241" s="168" t="s">
        <v>66</v>
      </c>
      <c r="B241" s="100"/>
      <c r="C241" s="125"/>
      <c r="D241" s="125"/>
      <c r="E241" s="125"/>
      <c r="F241" s="125"/>
      <c r="G241" s="125"/>
      <c r="H241" s="125"/>
      <c r="I241" s="125"/>
      <c r="J241" s="125"/>
      <c r="K241" s="125"/>
      <c r="L241" s="125"/>
      <c r="M241" s="125"/>
      <c r="N241" s="133"/>
      <c r="O241" s="133"/>
      <c r="P241" s="125"/>
      <c r="Q241" s="125"/>
      <c r="R241" s="125"/>
      <c r="S241" s="125"/>
      <c r="T241" s="125"/>
      <c r="U241" s="125"/>
      <c r="V241" s="125"/>
      <c r="W241" s="125"/>
      <c r="X241" s="125"/>
      <c r="Y241" s="125"/>
      <c r="Z241" s="125"/>
      <c r="AA241" s="125"/>
      <c r="AB241" s="125"/>
      <c r="AC241" s="125"/>
      <c r="AD241" s="125"/>
      <c r="AE241" s="125"/>
      <c r="AF241" s="92"/>
    </row>
    <row r="242" spans="1:33" ht="300" x14ac:dyDescent="0.25">
      <c r="A242" s="153" t="s">
        <v>81</v>
      </c>
      <c r="B242" s="95">
        <f>B243</f>
        <v>10</v>
      </c>
      <c r="C242" s="95">
        <f t="shared" ref="C242:G242" si="280">C243</f>
        <v>10</v>
      </c>
      <c r="D242" s="95">
        <f>D243</f>
        <v>10</v>
      </c>
      <c r="E242" s="95">
        <f t="shared" si="280"/>
        <v>9.65</v>
      </c>
      <c r="F242" s="95">
        <f t="shared" si="280"/>
        <v>96.500000000000014</v>
      </c>
      <c r="G242" s="95">
        <f t="shared" si="280"/>
        <v>96.500000000000014</v>
      </c>
      <c r="H242" s="95">
        <f>H243</f>
        <v>0</v>
      </c>
      <c r="I242" s="95">
        <f t="shared" ref="I242:Y242" si="281">I243</f>
        <v>0</v>
      </c>
      <c r="J242" s="95">
        <f t="shared" si="281"/>
        <v>0</v>
      </c>
      <c r="K242" s="95">
        <f t="shared" si="281"/>
        <v>0</v>
      </c>
      <c r="L242" s="95">
        <f t="shared" si="281"/>
        <v>0</v>
      </c>
      <c r="M242" s="95">
        <f t="shared" si="281"/>
        <v>0</v>
      </c>
      <c r="N242" s="95">
        <f t="shared" si="281"/>
        <v>10</v>
      </c>
      <c r="O242" s="95">
        <f t="shared" si="281"/>
        <v>7.5</v>
      </c>
      <c r="P242" s="95">
        <f t="shared" si="281"/>
        <v>0</v>
      </c>
      <c r="Q242" s="95">
        <f t="shared" si="281"/>
        <v>0</v>
      </c>
      <c r="R242" s="95">
        <f t="shared" si="281"/>
        <v>0</v>
      </c>
      <c r="S242" s="95">
        <f t="shared" si="281"/>
        <v>0</v>
      </c>
      <c r="T242" s="95">
        <f t="shared" si="281"/>
        <v>0</v>
      </c>
      <c r="U242" s="95">
        <f t="shared" si="281"/>
        <v>0</v>
      </c>
      <c r="V242" s="95">
        <f t="shared" si="281"/>
        <v>0</v>
      </c>
      <c r="W242" s="95">
        <f t="shared" si="281"/>
        <v>0</v>
      </c>
      <c r="X242" s="95">
        <f t="shared" si="281"/>
        <v>0</v>
      </c>
      <c r="Y242" s="95">
        <f t="shared" si="281"/>
        <v>0</v>
      </c>
      <c r="Z242" s="95">
        <f>Z243</f>
        <v>0</v>
      </c>
      <c r="AA242" s="95">
        <f>AA243</f>
        <v>0</v>
      </c>
      <c r="AB242" s="95">
        <f t="shared" ref="AB242:AE242" si="282">AB243</f>
        <v>0</v>
      </c>
      <c r="AC242" s="95">
        <f t="shared" si="282"/>
        <v>0</v>
      </c>
      <c r="AD242" s="100">
        <f t="shared" si="282"/>
        <v>0</v>
      </c>
      <c r="AE242" s="100">
        <f t="shared" si="282"/>
        <v>2.15</v>
      </c>
      <c r="AF242" s="98" t="s">
        <v>661</v>
      </c>
    </row>
    <row r="243" spans="1:33" ht="24.75" customHeight="1" x14ac:dyDescent="0.3">
      <c r="A243" s="137" t="s">
        <v>27</v>
      </c>
      <c r="B243" s="100">
        <f>B244+B245+B246+B247</f>
        <v>10</v>
      </c>
      <c r="C243" s="100">
        <f>C244+C245+C246+C247</f>
        <v>10</v>
      </c>
      <c r="D243" s="100">
        <f>D244+D245+D246+D247</f>
        <v>10</v>
      </c>
      <c r="E243" s="100">
        <f>E244+E245+E246+E247</f>
        <v>9.65</v>
      </c>
      <c r="F243" s="100">
        <f>E243/B243*100</f>
        <v>96.500000000000014</v>
      </c>
      <c r="G243" s="100">
        <f>E243/C243*100</f>
        <v>96.500000000000014</v>
      </c>
      <c r="H243" s="125">
        <f>H244+H245+H246+H247</f>
        <v>0</v>
      </c>
      <c r="I243" s="125">
        <f t="shared" ref="I243:AE243" si="283">I244+I245+I246+I247</f>
        <v>0</v>
      </c>
      <c r="J243" s="125">
        <f t="shared" si="283"/>
        <v>0</v>
      </c>
      <c r="K243" s="125">
        <f t="shared" si="283"/>
        <v>0</v>
      </c>
      <c r="L243" s="125">
        <f t="shared" si="283"/>
        <v>0</v>
      </c>
      <c r="M243" s="125">
        <f t="shared" si="283"/>
        <v>0</v>
      </c>
      <c r="N243" s="125">
        <f t="shared" si="283"/>
        <v>10</v>
      </c>
      <c r="O243" s="125">
        <f t="shared" si="283"/>
        <v>7.5</v>
      </c>
      <c r="P243" s="125">
        <f t="shared" si="283"/>
        <v>0</v>
      </c>
      <c r="Q243" s="125">
        <f t="shared" si="283"/>
        <v>0</v>
      </c>
      <c r="R243" s="125">
        <f t="shared" si="283"/>
        <v>0</v>
      </c>
      <c r="S243" s="125">
        <f t="shared" si="283"/>
        <v>0</v>
      </c>
      <c r="T243" s="125">
        <f t="shared" si="283"/>
        <v>0</v>
      </c>
      <c r="U243" s="125">
        <f t="shared" si="283"/>
        <v>0</v>
      </c>
      <c r="V243" s="125">
        <f t="shared" si="283"/>
        <v>0</v>
      </c>
      <c r="W243" s="125">
        <f t="shared" si="283"/>
        <v>0</v>
      </c>
      <c r="X243" s="125">
        <f t="shared" si="283"/>
        <v>0</v>
      </c>
      <c r="Y243" s="125">
        <f t="shared" si="283"/>
        <v>0</v>
      </c>
      <c r="Z243" s="125">
        <f t="shared" si="283"/>
        <v>0</v>
      </c>
      <c r="AA243" s="125">
        <f t="shared" si="283"/>
        <v>0</v>
      </c>
      <c r="AB243" s="125">
        <f t="shared" si="283"/>
        <v>0</v>
      </c>
      <c r="AC243" s="125">
        <f t="shared" si="283"/>
        <v>0</v>
      </c>
      <c r="AD243" s="125">
        <f t="shared" si="283"/>
        <v>0</v>
      </c>
      <c r="AE243" s="125">
        <f t="shared" si="283"/>
        <v>2.15</v>
      </c>
      <c r="AF243" s="92"/>
    </row>
    <row r="244" spans="1:33" ht="18.75" x14ac:dyDescent="0.25">
      <c r="A244" s="103" t="s">
        <v>28</v>
      </c>
      <c r="B244" s="100">
        <f>H244+J244+N244+L244+P244+R244+T244+V244+X244+Z244+AB244+AD244</f>
        <v>0</v>
      </c>
      <c r="C244" s="125">
        <f>H244+J244+L244+N244+P244+R244+T244+V244+X244</f>
        <v>0</v>
      </c>
      <c r="D244" s="125">
        <f>I244+K244+M244+O244+Q244+S244+U244+W244+Y244</f>
        <v>0</v>
      </c>
      <c r="E244" s="125">
        <f>I244+K244+M244+Q244+O244+S244+U244+W244+Y244+AA244+AC244+AE244+AG244</f>
        <v>0</v>
      </c>
      <c r="F244" s="125">
        <v>0</v>
      </c>
      <c r="G244" s="125">
        <v>0</v>
      </c>
      <c r="H244" s="125">
        <v>0</v>
      </c>
      <c r="I244" s="125">
        <v>0</v>
      </c>
      <c r="J244" s="125">
        <v>0</v>
      </c>
      <c r="K244" s="125">
        <v>0</v>
      </c>
      <c r="L244" s="125">
        <v>0</v>
      </c>
      <c r="M244" s="125">
        <v>0</v>
      </c>
      <c r="N244" s="125">
        <v>0</v>
      </c>
      <c r="O244" s="125">
        <v>0</v>
      </c>
      <c r="P244" s="125">
        <v>0</v>
      </c>
      <c r="Q244" s="125">
        <v>0</v>
      </c>
      <c r="R244" s="125">
        <v>0</v>
      </c>
      <c r="S244" s="125">
        <v>0</v>
      </c>
      <c r="T244" s="125">
        <v>0</v>
      </c>
      <c r="U244" s="125">
        <v>0</v>
      </c>
      <c r="V244" s="125">
        <v>0</v>
      </c>
      <c r="W244" s="125">
        <v>0</v>
      </c>
      <c r="X244" s="125">
        <v>0</v>
      </c>
      <c r="Y244" s="125">
        <v>0</v>
      </c>
      <c r="Z244" s="125">
        <v>0</v>
      </c>
      <c r="AA244" s="125">
        <v>0</v>
      </c>
      <c r="AB244" s="125">
        <v>0</v>
      </c>
      <c r="AC244" s="125">
        <v>0</v>
      </c>
      <c r="AD244" s="125">
        <v>0</v>
      </c>
      <c r="AE244" s="125">
        <v>0</v>
      </c>
      <c r="AF244" s="92"/>
    </row>
    <row r="245" spans="1:33" ht="18.75" x14ac:dyDescent="0.25">
      <c r="A245" s="103" t="s">
        <v>29</v>
      </c>
      <c r="B245" s="100">
        <f t="shared" ref="B245:B247" si="284">H245+J245+N245+L245+P245+R245+T245+V245+X245+Z245+AB245+AD245</f>
        <v>10</v>
      </c>
      <c r="C245" s="125">
        <f t="shared" ref="C245:D247" si="285">H245+J245+L245+N245+P245+R245+T245+V245+X245</f>
        <v>10</v>
      </c>
      <c r="D245" s="125">
        <v>10</v>
      </c>
      <c r="E245" s="125">
        <f t="shared" ref="E245:E247" si="286">I245+K245+M245+Q245+O245+S245+U245+W245+Y245+AA245+AC245+AE245+AG245</f>
        <v>9.65</v>
      </c>
      <c r="F245" s="125">
        <f>D245/B245*100</f>
        <v>100</v>
      </c>
      <c r="G245" s="125">
        <f>E245/C245*100</f>
        <v>96.500000000000014</v>
      </c>
      <c r="H245" s="125">
        <v>0</v>
      </c>
      <c r="I245" s="125">
        <v>0</v>
      </c>
      <c r="J245" s="125">
        <v>0</v>
      </c>
      <c r="K245" s="125">
        <v>0</v>
      </c>
      <c r="L245" s="125">
        <v>0</v>
      </c>
      <c r="M245" s="125">
        <v>0</v>
      </c>
      <c r="N245" s="125">
        <v>10</v>
      </c>
      <c r="O245" s="125">
        <v>7.5</v>
      </c>
      <c r="P245" s="125">
        <v>0</v>
      </c>
      <c r="Q245" s="125">
        <v>0</v>
      </c>
      <c r="R245" s="125">
        <v>0</v>
      </c>
      <c r="S245" s="125">
        <v>0</v>
      </c>
      <c r="T245" s="125">
        <v>0</v>
      </c>
      <c r="U245" s="125">
        <v>0</v>
      </c>
      <c r="V245" s="125">
        <v>0</v>
      </c>
      <c r="W245" s="125">
        <v>0</v>
      </c>
      <c r="X245" s="125">
        <v>0</v>
      </c>
      <c r="Y245" s="125">
        <v>0</v>
      </c>
      <c r="Z245" s="125">
        <v>0</v>
      </c>
      <c r="AA245" s="125">
        <v>0</v>
      </c>
      <c r="AB245" s="125">
        <v>0</v>
      </c>
      <c r="AC245" s="125">
        <v>0</v>
      </c>
      <c r="AD245" s="125">
        <v>0</v>
      </c>
      <c r="AE245" s="125">
        <v>2.15</v>
      </c>
      <c r="AF245" s="92"/>
    </row>
    <row r="246" spans="1:33" ht="18.75" x14ac:dyDescent="0.25">
      <c r="A246" s="103" t="s">
        <v>30</v>
      </c>
      <c r="B246" s="100">
        <f t="shared" si="284"/>
        <v>0</v>
      </c>
      <c r="C246" s="125">
        <f t="shared" si="285"/>
        <v>0</v>
      </c>
      <c r="D246" s="125">
        <f t="shared" si="285"/>
        <v>0</v>
      </c>
      <c r="E246" s="125">
        <f t="shared" si="286"/>
        <v>0</v>
      </c>
      <c r="F246" s="125">
        <v>0</v>
      </c>
      <c r="G246" s="125">
        <v>0</v>
      </c>
      <c r="H246" s="125">
        <v>0</v>
      </c>
      <c r="I246" s="125">
        <v>0</v>
      </c>
      <c r="J246" s="125">
        <v>0</v>
      </c>
      <c r="K246" s="125">
        <v>0</v>
      </c>
      <c r="L246" s="125">
        <v>0</v>
      </c>
      <c r="M246" s="125">
        <v>0</v>
      </c>
      <c r="N246" s="125">
        <v>0</v>
      </c>
      <c r="O246" s="125">
        <v>0</v>
      </c>
      <c r="P246" s="125">
        <v>0</v>
      </c>
      <c r="Q246" s="125">
        <v>0</v>
      </c>
      <c r="R246" s="125">
        <v>0</v>
      </c>
      <c r="S246" s="125">
        <v>0</v>
      </c>
      <c r="T246" s="125">
        <v>0</v>
      </c>
      <c r="U246" s="125">
        <v>0</v>
      </c>
      <c r="V246" s="125">
        <v>0</v>
      </c>
      <c r="W246" s="125">
        <v>0</v>
      </c>
      <c r="X246" s="125">
        <v>0</v>
      </c>
      <c r="Y246" s="125">
        <v>0</v>
      </c>
      <c r="Z246" s="125">
        <v>0</v>
      </c>
      <c r="AA246" s="125">
        <v>0</v>
      </c>
      <c r="AB246" s="125">
        <v>0</v>
      </c>
      <c r="AC246" s="125">
        <v>0</v>
      </c>
      <c r="AD246" s="125">
        <v>0</v>
      </c>
      <c r="AE246" s="125">
        <v>0</v>
      </c>
      <c r="AF246" s="92"/>
    </row>
    <row r="247" spans="1:33" ht="18.75" x14ac:dyDescent="0.25">
      <c r="A247" s="103" t="s">
        <v>31</v>
      </c>
      <c r="B247" s="100">
        <f t="shared" si="284"/>
        <v>0</v>
      </c>
      <c r="C247" s="125">
        <f t="shared" si="285"/>
        <v>0</v>
      </c>
      <c r="D247" s="125">
        <f t="shared" si="285"/>
        <v>0</v>
      </c>
      <c r="E247" s="125">
        <f t="shared" si="286"/>
        <v>0</v>
      </c>
      <c r="F247" s="125">
        <v>0</v>
      </c>
      <c r="G247" s="125">
        <v>0</v>
      </c>
      <c r="H247" s="125">
        <v>0</v>
      </c>
      <c r="I247" s="125">
        <v>0</v>
      </c>
      <c r="J247" s="125">
        <v>0</v>
      </c>
      <c r="K247" s="125">
        <v>0</v>
      </c>
      <c r="L247" s="125">
        <v>0</v>
      </c>
      <c r="M247" s="125">
        <v>0</v>
      </c>
      <c r="N247" s="125">
        <v>0</v>
      </c>
      <c r="O247" s="125">
        <v>0</v>
      </c>
      <c r="P247" s="125">
        <v>0</v>
      </c>
      <c r="Q247" s="125">
        <v>0</v>
      </c>
      <c r="R247" s="125">
        <v>0</v>
      </c>
      <c r="S247" s="125">
        <v>0</v>
      </c>
      <c r="T247" s="125">
        <v>0</v>
      </c>
      <c r="U247" s="125">
        <v>0</v>
      </c>
      <c r="V247" s="125">
        <v>0</v>
      </c>
      <c r="W247" s="125">
        <v>0</v>
      </c>
      <c r="X247" s="125">
        <v>0</v>
      </c>
      <c r="Y247" s="125">
        <v>0</v>
      </c>
      <c r="Z247" s="125">
        <v>0</v>
      </c>
      <c r="AA247" s="125">
        <v>0</v>
      </c>
      <c r="AB247" s="125">
        <v>0</v>
      </c>
      <c r="AC247" s="125">
        <v>0</v>
      </c>
      <c r="AD247" s="125">
        <v>0</v>
      </c>
      <c r="AE247" s="125">
        <v>0</v>
      </c>
      <c r="AF247" s="92"/>
    </row>
    <row r="248" spans="1:33" ht="147" customHeight="1" x14ac:dyDescent="0.25">
      <c r="A248" s="153" t="s">
        <v>82</v>
      </c>
      <c r="B248" s="365">
        <f>B249</f>
        <v>2514.4899999999998</v>
      </c>
      <c r="C248" s="95">
        <f t="shared" ref="C248:G248" si="287">C249</f>
        <v>2514.4899999999998</v>
      </c>
      <c r="D248" s="95">
        <f>D249</f>
        <v>2514.5</v>
      </c>
      <c r="E248" s="95">
        <f t="shared" si="287"/>
        <v>2269.3999999999996</v>
      </c>
      <c r="F248" s="95">
        <f t="shared" si="287"/>
        <v>90.252894225071472</v>
      </c>
      <c r="G248" s="95">
        <f t="shared" si="287"/>
        <v>90.252894225071472</v>
      </c>
      <c r="H248" s="95">
        <f>H249</f>
        <v>507.15</v>
      </c>
      <c r="I248" s="95">
        <f t="shared" ref="I248:Y248" si="288">I249</f>
        <v>396.17</v>
      </c>
      <c r="J248" s="95">
        <f t="shared" si="288"/>
        <v>223.86</v>
      </c>
      <c r="K248" s="95">
        <f t="shared" si="288"/>
        <v>272.61</v>
      </c>
      <c r="L248" s="95">
        <f t="shared" si="288"/>
        <v>90.98</v>
      </c>
      <c r="M248" s="95">
        <f t="shared" si="288"/>
        <v>82.47</v>
      </c>
      <c r="N248" s="95">
        <f t="shared" si="288"/>
        <v>174.75</v>
      </c>
      <c r="O248" s="95">
        <f t="shared" si="288"/>
        <v>170.21</v>
      </c>
      <c r="P248" s="95">
        <f t="shared" si="288"/>
        <v>293.49</v>
      </c>
      <c r="Q248" s="95">
        <f t="shared" si="288"/>
        <v>278.91000000000003</v>
      </c>
      <c r="R248" s="95">
        <f t="shared" si="288"/>
        <v>397.76</v>
      </c>
      <c r="S248" s="95">
        <f t="shared" si="288"/>
        <v>158.09</v>
      </c>
      <c r="T248" s="95">
        <f t="shared" si="288"/>
        <v>104.59</v>
      </c>
      <c r="U248" s="95">
        <f t="shared" si="288"/>
        <v>210.43</v>
      </c>
      <c r="V248" s="95">
        <f t="shared" si="288"/>
        <v>88.91</v>
      </c>
      <c r="W248" s="95">
        <f t="shared" si="288"/>
        <v>123.81</v>
      </c>
      <c r="X248" s="95">
        <f t="shared" si="288"/>
        <v>91.4</v>
      </c>
      <c r="Y248" s="95">
        <f t="shared" si="288"/>
        <v>96.29</v>
      </c>
      <c r="Z248" s="95">
        <f>Z249</f>
        <v>159.66999999999999</v>
      </c>
      <c r="AA248" s="95">
        <f>AA249</f>
        <v>209.38</v>
      </c>
      <c r="AB248" s="95">
        <f t="shared" ref="AB248:AE248" si="289">AB249</f>
        <v>80.08</v>
      </c>
      <c r="AC248" s="95">
        <f t="shared" si="289"/>
        <v>68.56</v>
      </c>
      <c r="AD248" s="100">
        <f t="shared" si="289"/>
        <v>301.85000000000002</v>
      </c>
      <c r="AE248" s="100">
        <f t="shared" si="289"/>
        <v>202.47</v>
      </c>
      <c r="AF248" s="348" t="s">
        <v>662</v>
      </c>
    </row>
    <row r="249" spans="1:33" ht="18.75" x14ac:dyDescent="0.3">
      <c r="A249" s="137" t="s">
        <v>27</v>
      </c>
      <c r="B249" s="116">
        <f>B250+B251+B252+B253</f>
        <v>2514.4899999999998</v>
      </c>
      <c r="C249" s="100">
        <f>C250+C251+C252+C253</f>
        <v>2514.4899999999998</v>
      </c>
      <c r="D249" s="100">
        <f>D250+D251+D252+D253</f>
        <v>2514.5</v>
      </c>
      <c r="E249" s="100">
        <f>E250+E251+E252+E253</f>
        <v>2269.3999999999996</v>
      </c>
      <c r="F249" s="100">
        <f>E249/B249*100</f>
        <v>90.252894225071472</v>
      </c>
      <c r="G249" s="100">
        <f>E249/C249*100</f>
        <v>90.252894225071472</v>
      </c>
      <c r="H249" s="125">
        <f>H250+H251+H252+H253</f>
        <v>507.15</v>
      </c>
      <c r="I249" s="125">
        <f t="shared" ref="I249:AD249" si="290">I250+I251+I252+I253</f>
        <v>396.17</v>
      </c>
      <c r="J249" s="125">
        <f t="shared" si="290"/>
        <v>223.86</v>
      </c>
      <c r="K249" s="125">
        <f t="shared" si="290"/>
        <v>272.61</v>
      </c>
      <c r="L249" s="125">
        <f t="shared" si="290"/>
        <v>90.98</v>
      </c>
      <c r="M249" s="125">
        <f t="shared" si="290"/>
        <v>82.47</v>
      </c>
      <c r="N249" s="125">
        <f t="shared" si="290"/>
        <v>174.75</v>
      </c>
      <c r="O249" s="125">
        <f t="shared" si="290"/>
        <v>170.21</v>
      </c>
      <c r="P249" s="125">
        <f t="shared" si="290"/>
        <v>293.49</v>
      </c>
      <c r="Q249" s="125">
        <f t="shared" si="290"/>
        <v>278.91000000000003</v>
      </c>
      <c r="R249" s="125">
        <f t="shared" si="290"/>
        <v>397.76</v>
      </c>
      <c r="S249" s="125">
        <f t="shared" si="290"/>
        <v>158.09</v>
      </c>
      <c r="T249" s="125">
        <f t="shared" si="290"/>
        <v>104.59</v>
      </c>
      <c r="U249" s="125">
        <f t="shared" si="290"/>
        <v>210.43</v>
      </c>
      <c r="V249" s="125">
        <f t="shared" si="290"/>
        <v>88.91</v>
      </c>
      <c r="W249" s="125">
        <f t="shared" si="290"/>
        <v>123.81</v>
      </c>
      <c r="X249" s="125">
        <f t="shared" si="290"/>
        <v>91.4</v>
      </c>
      <c r="Y249" s="125">
        <f t="shared" si="290"/>
        <v>96.29</v>
      </c>
      <c r="Z249" s="125">
        <f t="shared" si="290"/>
        <v>159.66999999999999</v>
      </c>
      <c r="AA249" s="125">
        <f t="shared" si="290"/>
        <v>209.38</v>
      </c>
      <c r="AB249" s="125">
        <f t="shared" si="290"/>
        <v>80.08</v>
      </c>
      <c r="AC249" s="125">
        <f t="shared" si="290"/>
        <v>68.56</v>
      </c>
      <c r="AD249" s="125">
        <f t="shared" si="290"/>
        <v>301.85000000000002</v>
      </c>
      <c r="AE249" s="125">
        <f>AE250+AE251+AE252+AE253</f>
        <v>202.47</v>
      </c>
      <c r="AF249" s="92"/>
    </row>
    <row r="250" spans="1:33" ht="18.75" x14ac:dyDescent="0.25">
      <c r="A250" s="103" t="s">
        <v>28</v>
      </c>
      <c r="B250" s="116">
        <f>H250+J250+N250+L250+P250+R250+T250+V250+X250+Z250+AB250+AD250</f>
        <v>2514.4899999999998</v>
      </c>
      <c r="C250" s="104">
        <f>H250+J250+L250+N250+P250+R250+T250+V250+X250+Z250+AB250+AD250</f>
        <v>2514.4899999999998</v>
      </c>
      <c r="D250" s="104">
        <v>2514.5</v>
      </c>
      <c r="E250" s="125">
        <f>I250+K250+M250+Q250+O250+S250+U250+W250+Y250+AA250+AC250+AE250+AG250</f>
        <v>2269.3999999999996</v>
      </c>
      <c r="F250" s="125">
        <f>D250/B250*100</f>
        <v>100.00039769496003</v>
      </c>
      <c r="G250" s="125">
        <f>E250/C250*100</f>
        <v>90.252894225071472</v>
      </c>
      <c r="H250" s="125">
        <v>507.15</v>
      </c>
      <c r="I250" s="125">
        <v>396.17</v>
      </c>
      <c r="J250" s="125">
        <v>223.86</v>
      </c>
      <c r="K250" s="125">
        <v>272.61</v>
      </c>
      <c r="L250" s="125">
        <v>90.98</v>
      </c>
      <c r="M250" s="125">
        <v>82.47</v>
      </c>
      <c r="N250" s="125">
        <v>174.75</v>
      </c>
      <c r="O250" s="125">
        <v>170.21</v>
      </c>
      <c r="P250" s="125">
        <v>293.49</v>
      </c>
      <c r="Q250" s="125">
        <v>278.91000000000003</v>
      </c>
      <c r="R250" s="125">
        <v>397.76</v>
      </c>
      <c r="S250" s="125">
        <v>158.09</v>
      </c>
      <c r="T250" s="125">
        <v>104.59</v>
      </c>
      <c r="U250" s="125">
        <v>210.43</v>
      </c>
      <c r="V250" s="125">
        <v>88.91</v>
      </c>
      <c r="W250" s="125">
        <v>123.81</v>
      </c>
      <c r="X250" s="125">
        <v>91.4</v>
      </c>
      <c r="Y250" s="125">
        <v>96.29</v>
      </c>
      <c r="Z250" s="125">
        <v>159.66999999999999</v>
      </c>
      <c r="AA250" s="125">
        <v>209.38</v>
      </c>
      <c r="AB250" s="125">
        <v>80.08</v>
      </c>
      <c r="AC250" s="125">
        <v>68.56</v>
      </c>
      <c r="AD250" s="125">
        <v>301.85000000000002</v>
      </c>
      <c r="AE250" s="125">
        <v>202.47</v>
      </c>
      <c r="AF250" s="92"/>
    </row>
    <row r="251" spans="1:33" ht="18.75" x14ac:dyDescent="0.25">
      <c r="A251" s="103" t="s">
        <v>29</v>
      </c>
      <c r="B251" s="100">
        <f t="shared" ref="B251:B253" si="291">H251+J251+N251+L251+P251+R251+T251+V251+X251+Z251+AB251+AD251</f>
        <v>0</v>
      </c>
      <c r="C251" s="125">
        <f t="shared" ref="C251:D253" si="292">H251+J251+L251+N251+P251+R251+T251+V251+X251</f>
        <v>0</v>
      </c>
      <c r="D251" s="125">
        <f t="shared" si="292"/>
        <v>0</v>
      </c>
      <c r="E251" s="125">
        <f t="shared" ref="E251:E253" si="293">I251+K251+M251+Q251+O251+S251+U251+W251+Y251+AA251+AC251+AE251+AG251</f>
        <v>0</v>
      </c>
      <c r="F251" s="125">
        <v>0</v>
      </c>
      <c r="G251" s="125">
        <v>0</v>
      </c>
      <c r="H251" s="125">
        <v>0</v>
      </c>
      <c r="I251" s="125">
        <v>0</v>
      </c>
      <c r="J251" s="125">
        <v>0</v>
      </c>
      <c r="K251" s="125">
        <v>0</v>
      </c>
      <c r="L251" s="125">
        <v>0</v>
      </c>
      <c r="M251" s="125">
        <v>0</v>
      </c>
      <c r="N251" s="125">
        <v>0</v>
      </c>
      <c r="O251" s="125">
        <v>0</v>
      </c>
      <c r="P251" s="125">
        <v>0</v>
      </c>
      <c r="Q251" s="125">
        <v>0</v>
      </c>
      <c r="R251" s="125">
        <v>0</v>
      </c>
      <c r="S251" s="125">
        <v>0</v>
      </c>
      <c r="T251" s="125">
        <v>0</v>
      </c>
      <c r="U251" s="125">
        <v>0</v>
      </c>
      <c r="V251" s="125">
        <v>0</v>
      </c>
      <c r="W251" s="125">
        <v>0</v>
      </c>
      <c r="X251" s="125">
        <v>0</v>
      </c>
      <c r="Y251" s="125">
        <v>0</v>
      </c>
      <c r="Z251" s="125">
        <v>0</v>
      </c>
      <c r="AA251" s="125">
        <v>0</v>
      </c>
      <c r="AB251" s="125">
        <v>0</v>
      </c>
      <c r="AC251" s="125">
        <v>0</v>
      </c>
      <c r="AD251" s="125">
        <v>0</v>
      </c>
      <c r="AE251" s="125">
        <v>0</v>
      </c>
      <c r="AF251" s="92"/>
    </row>
    <row r="252" spans="1:33" ht="18.75" x14ac:dyDescent="0.25">
      <c r="A252" s="103" t="s">
        <v>30</v>
      </c>
      <c r="B252" s="100">
        <f t="shared" si="291"/>
        <v>0</v>
      </c>
      <c r="C252" s="125">
        <f t="shared" si="292"/>
        <v>0</v>
      </c>
      <c r="D252" s="125">
        <f t="shared" si="292"/>
        <v>0</v>
      </c>
      <c r="E252" s="125">
        <f t="shared" si="293"/>
        <v>0</v>
      </c>
      <c r="F252" s="125">
        <v>0</v>
      </c>
      <c r="G252" s="125">
        <v>0</v>
      </c>
      <c r="H252" s="125">
        <v>0</v>
      </c>
      <c r="I252" s="125">
        <v>0</v>
      </c>
      <c r="J252" s="125">
        <v>0</v>
      </c>
      <c r="K252" s="125">
        <v>0</v>
      </c>
      <c r="L252" s="125">
        <v>0</v>
      </c>
      <c r="M252" s="125">
        <v>0</v>
      </c>
      <c r="N252" s="125">
        <v>0</v>
      </c>
      <c r="O252" s="125">
        <v>0</v>
      </c>
      <c r="P252" s="125">
        <v>0</v>
      </c>
      <c r="Q252" s="125">
        <v>0</v>
      </c>
      <c r="R252" s="125">
        <v>0</v>
      </c>
      <c r="S252" s="125">
        <v>0</v>
      </c>
      <c r="T252" s="125">
        <v>0</v>
      </c>
      <c r="U252" s="125">
        <v>0</v>
      </c>
      <c r="V252" s="125">
        <v>0</v>
      </c>
      <c r="W252" s="125">
        <v>0</v>
      </c>
      <c r="X252" s="125">
        <v>0</v>
      </c>
      <c r="Y252" s="125">
        <v>0</v>
      </c>
      <c r="Z252" s="125">
        <v>0</v>
      </c>
      <c r="AA252" s="125">
        <v>0</v>
      </c>
      <c r="AB252" s="125">
        <v>0</v>
      </c>
      <c r="AC252" s="125">
        <v>0</v>
      </c>
      <c r="AD252" s="125">
        <v>0</v>
      </c>
      <c r="AE252" s="125">
        <v>0</v>
      </c>
      <c r="AF252" s="92"/>
    </row>
    <row r="253" spans="1:33" ht="18.75" x14ac:dyDescent="0.25">
      <c r="A253" s="103" t="s">
        <v>31</v>
      </c>
      <c r="B253" s="100">
        <f t="shared" si="291"/>
        <v>0</v>
      </c>
      <c r="C253" s="125">
        <f t="shared" si="292"/>
        <v>0</v>
      </c>
      <c r="D253" s="125">
        <f t="shared" si="292"/>
        <v>0</v>
      </c>
      <c r="E253" s="125">
        <f t="shared" si="293"/>
        <v>0</v>
      </c>
      <c r="F253" s="125">
        <v>0</v>
      </c>
      <c r="G253" s="125">
        <v>0</v>
      </c>
      <c r="H253" s="125">
        <v>0</v>
      </c>
      <c r="I253" s="125">
        <v>0</v>
      </c>
      <c r="J253" s="125">
        <v>0</v>
      </c>
      <c r="K253" s="125">
        <v>0</v>
      </c>
      <c r="L253" s="125">
        <v>0</v>
      </c>
      <c r="M253" s="125">
        <v>0</v>
      </c>
      <c r="N253" s="125">
        <v>0</v>
      </c>
      <c r="O253" s="125">
        <v>0</v>
      </c>
      <c r="P253" s="125">
        <v>0</v>
      </c>
      <c r="Q253" s="125">
        <v>0</v>
      </c>
      <c r="R253" s="125">
        <v>0</v>
      </c>
      <c r="S253" s="125">
        <v>0</v>
      </c>
      <c r="T253" s="125">
        <v>0</v>
      </c>
      <c r="U253" s="125">
        <v>0</v>
      </c>
      <c r="V253" s="125">
        <v>0</v>
      </c>
      <c r="W253" s="125">
        <v>0</v>
      </c>
      <c r="X253" s="125">
        <v>0</v>
      </c>
      <c r="Y253" s="125">
        <v>0</v>
      </c>
      <c r="Z253" s="125">
        <v>0</v>
      </c>
      <c r="AA253" s="125">
        <v>0</v>
      </c>
      <c r="AB253" s="125">
        <v>0</v>
      </c>
      <c r="AC253" s="125">
        <v>0</v>
      </c>
      <c r="AD253" s="125">
        <v>0</v>
      </c>
      <c r="AE253" s="125">
        <v>0</v>
      </c>
      <c r="AF253" s="92"/>
    </row>
    <row r="254" spans="1:33" ht="18.75" x14ac:dyDescent="0.3">
      <c r="A254" s="137" t="s">
        <v>62</v>
      </c>
      <c r="B254" s="127">
        <f>B177+B224+B239</f>
        <v>23058.120000000003</v>
      </c>
      <c r="C254" s="127">
        <f>C177+C224+C239</f>
        <v>23058.120000000003</v>
      </c>
      <c r="D254" s="127">
        <f>D255+D256+D257+D258</f>
        <v>23058.129999999997</v>
      </c>
      <c r="E254" s="89">
        <f>E255+E256+E257+E258</f>
        <v>22431.9</v>
      </c>
      <c r="F254" s="160">
        <f>E254/B254*100</f>
        <v>97.284167139385175</v>
      </c>
      <c r="G254" s="160">
        <f>E254/C254*100</f>
        <v>97.284167139385175</v>
      </c>
      <c r="H254" s="89">
        <f>H177+H224+H239</f>
        <v>535.66</v>
      </c>
      <c r="I254" s="89">
        <f t="shared" ref="I254:AD254" si="294">I177+I224+I239</f>
        <v>396.17</v>
      </c>
      <c r="J254" s="89">
        <f t="shared" si="294"/>
        <v>1230.0160000000001</v>
      </c>
      <c r="K254" s="89">
        <f t="shared" si="294"/>
        <v>873.51</v>
      </c>
      <c r="L254" s="89">
        <f t="shared" si="294"/>
        <v>809.91</v>
      </c>
      <c r="M254" s="89">
        <f t="shared" si="294"/>
        <v>825.16000000000008</v>
      </c>
      <c r="N254" s="89">
        <f t="shared" si="294"/>
        <v>935.19599999999991</v>
      </c>
      <c r="O254" s="89">
        <f t="shared" si="294"/>
        <v>820.55</v>
      </c>
      <c r="P254" s="89">
        <f t="shared" si="294"/>
        <v>1325.8</v>
      </c>
      <c r="Q254" s="89">
        <f t="shared" si="294"/>
        <v>1123.4100000000001</v>
      </c>
      <c r="R254" s="89">
        <f t="shared" si="294"/>
        <v>4727.54</v>
      </c>
      <c r="S254" s="89">
        <f t="shared" si="294"/>
        <v>4341.2700000000004</v>
      </c>
      <c r="T254" s="160">
        <f t="shared" si="294"/>
        <v>4446.9180000000006</v>
      </c>
      <c r="U254" s="160">
        <f t="shared" si="294"/>
        <v>4187.4699999999993</v>
      </c>
      <c r="V254" s="89">
        <f t="shared" si="294"/>
        <v>4403.34</v>
      </c>
      <c r="W254" s="89">
        <f t="shared" si="294"/>
        <v>4160.380000000001</v>
      </c>
      <c r="X254" s="89">
        <f t="shared" si="294"/>
        <v>1074.48</v>
      </c>
      <c r="Y254" s="89">
        <f t="shared" si="294"/>
        <v>823.39999999999986</v>
      </c>
      <c r="Z254" s="89">
        <f t="shared" si="294"/>
        <v>1150.68</v>
      </c>
      <c r="AA254" s="89">
        <f>AA177+AA224+AA239</f>
        <v>1249.0999999999999</v>
      </c>
      <c r="AB254" s="89">
        <f>AB177+AB224+AB239</f>
        <v>827.63</v>
      </c>
      <c r="AC254" s="89">
        <f t="shared" si="294"/>
        <v>1102.21</v>
      </c>
      <c r="AD254" s="89">
        <f t="shared" si="294"/>
        <v>1590.9500000000003</v>
      </c>
      <c r="AE254" s="89">
        <f>AE177+AE224+AE239</f>
        <v>2529.27</v>
      </c>
      <c r="AF254" s="92"/>
      <c r="AG254" s="30">
        <f>H254+J254+L254+N254+P254+R254+T254+V254+X254+Z254+AB254+AD254</f>
        <v>23058.120000000003</v>
      </c>
    </row>
    <row r="255" spans="1:33" ht="18.75" x14ac:dyDescent="0.25">
      <c r="A255" s="103" t="s">
        <v>28</v>
      </c>
      <c r="B255" s="100">
        <f>H255+J255+L255+N255+P255+R255+T255+V255+X255+Z255+AB255+AD255</f>
        <v>3710.7879999999996</v>
      </c>
      <c r="C255" s="100">
        <f>H255+J255+L255+N255+P255+R255+T255+V255+X255+Z255+AB255+AD255</f>
        <v>3710.7879999999996</v>
      </c>
      <c r="D255" s="100">
        <f>D182+D188+D194+D200+D206+D212+D220+D229+D235+D244+D250</f>
        <v>3710.8</v>
      </c>
      <c r="E255" s="100">
        <f>E182+E188+E194+E200+E206+E212+E220+E229+E235+E244+E250</f>
        <v>3447.66</v>
      </c>
      <c r="F255" s="125">
        <f>E255/B255*100</f>
        <v>92.909107176157733</v>
      </c>
      <c r="G255" s="125">
        <f>E255/C255*100</f>
        <v>92.909107176157733</v>
      </c>
      <c r="H255" s="100">
        <f>H182+H188+H194+H200+H206+H212+H220+H229+H235+H244+H250</f>
        <v>507.15</v>
      </c>
      <c r="I255" s="100">
        <f t="shared" ref="I255:AE257" si="295">I182+I188+I194+I200+I206+I212+I220+I229+I235+I244+I250</f>
        <v>396.17</v>
      </c>
      <c r="J255" s="100">
        <f t="shared" si="295"/>
        <v>223.86</v>
      </c>
      <c r="K255" s="100">
        <f t="shared" si="295"/>
        <v>272.61</v>
      </c>
      <c r="L255" s="100">
        <f t="shared" si="295"/>
        <v>162.22</v>
      </c>
      <c r="M255" s="100">
        <f t="shared" si="295"/>
        <v>146.12</v>
      </c>
      <c r="N255" s="100">
        <f t="shared" si="295"/>
        <v>244.34</v>
      </c>
      <c r="O255" s="100">
        <f t="shared" si="295"/>
        <v>194.73000000000002</v>
      </c>
      <c r="P255" s="100">
        <f t="shared" si="295"/>
        <v>365.54</v>
      </c>
      <c r="Q255" s="100">
        <f t="shared" si="295"/>
        <v>331.70000000000005</v>
      </c>
      <c r="R255" s="100">
        <f t="shared" si="295"/>
        <v>413.48</v>
      </c>
      <c r="S255" s="100">
        <f t="shared" si="295"/>
        <v>234.92000000000002</v>
      </c>
      <c r="T255" s="100">
        <f t="shared" si="295"/>
        <v>389.12800000000004</v>
      </c>
      <c r="U255" s="100">
        <f t="shared" si="295"/>
        <v>413.96000000000004</v>
      </c>
      <c r="V255" s="100">
        <f t="shared" si="295"/>
        <v>626.65</v>
      </c>
      <c r="W255" s="100">
        <f t="shared" si="295"/>
        <v>412.3</v>
      </c>
      <c r="X255" s="100">
        <f t="shared" si="295"/>
        <v>157.68</v>
      </c>
      <c r="Y255" s="100">
        <f t="shared" si="295"/>
        <v>135.36000000000001</v>
      </c>
      <c r="Z255" s="100">
        <f t="shared" si="295"/>
        <v>222.29</v>
      </c>
      <c r="AA255" s="100">
        <f t="shared" si="295"/>
        <v>520.26</v>
      </c>
      <c r="AB255" s="100">
        <f t="shared" si="295"/>
        <v>96.6</v>
      </c>
      <c r="AC255" s="100">
        <f t="shared" si="295"/>
        <v>122.56</v>
      </c>
      <c r="AD255" s="100">
        <f t="shared" si="295"/>
        <v>301.85000000000002</v>
      </c>
      <c r="AE255" s="100">
        <f t="shared" si="295"/>
        <v>266.97000000000003</v>
      </c>
      <c r="AF255" s="92"/>
      <c r="AG255" s="31">
        <f>N255+N256+N257+N258</f>
        <v>935.19600000000003</v>
      </c>
    </row>
    <row r="256" spans="1:33" ht="18.75" x14ac:dyDescent="0.25">
      <c r="A256" s="103" t="s">
        <v>29</v>
      </c>
      <c r="B256" s="100">
        <f>H256+J256+L256+N256+P256+R256+T256+V256+X256+Z256+AB256+AD256</f>
        <v>19208.731999999996</v>
      </c>
      <c r="C256" s="100">
        <f t="shared" ref="C256:C257" si="296">H256+J256+L256+N256+P256+R256+T256+V256+X256+Z256+AB256+AD256</f>
        <v>19208.731999999996</v>
      </c>
      <c r="D256" s="100">
        <f>D183+D189+D195+D201+D207+D213+D221+D230+D236+D245+D251</f>
        <v>19208.73</v>
      </c>
      <c r="E256" s="100">
        <f t="shared" ref="D256:E257" si="297">E183+E189+E195+E201+E207+E213+E221+E230+E236+E245+E251</f>
        <v>18845.640000000003</v>
      </c>
      <c r="F256" s="125">
        <f>E256/B256*100</f>
        <v>98.109755500779571</v>
      </c>
      <c r="G256" s="125">
        <f>E256/C256*100</f>
        <v>98.109755500779571</v>
      </c>
      <c r="H256" s="100">
        <f t="shared" ref="H256:W258" si="298">H183+H189+H195+H201+H207+H213+H221+H230+H236+H245+H251</f>
        <v>28.51</v>
      </c>
      <c r="I256" s="100">
        <f t="shared" si="298"/>
        <v>0</v>
      </c>
      <c r="J256" s="100">
        <f t="shared" si="298"/>
        <v>1006.1559999999999</v>
      </c>
      <c r="K256" s="100">
        <f t="shared" si="298"/>
        <v>600.9</v>
      </c>
      <c r="L256" s="100">
        <f t="shared" si="298"/>
        <v>647.68999999999994</v>
      </c>
      <c r="M256" s="100">
        <f t="shared" si="298"/>
        <v>679.04</v>
      </c>
      <c r="N256" s="100">
        <f t="shared" si="298"/>
        <v>690.85599999999999</v>
      </c>
      <c r="O256" s="100">
        <f t="shared" si="298"/>
        <v>625.81999999999994</v>
      </c>
      <c r="P256" s="100">
        <f t="shared" si="298"/>
        <v>960.26</v>
      </c>
      <c r="Q256" s="100">
        <f t="shared" si="298"/>
        <v>791.71</v>
      </c>
      <c r="R256" s="100">
        <f t="shared" si="298"/>
        <v>4314.0600000000004</v>
      </c>
      <c r="S256" s="100">
        <f t="shared" si="298"/>
        <v>4106.3500000000004</v>
      </c>
      <c r="T256" s="100">
        <f t="shared" si="298"/>
        <v>4037</v>
      </c>
      <c r="U256" s="100">
        <f t="shared" si="298"/>
        <v>3752.72</v>
      </c>
      <c r="V256" s="100">
        <f t="shared" si="298"/>
        <v>3776.6900000000005</v>
      </c>
      <c r="W256" s="100">
        <f t="shared" si="298"/>
        <v>3748.08</v>
      </c>
      <c r="X256" s="100">
        <f t="shared" si="295"/>
        <v>916.8</v>
      </c>
      <c r="Y256" s="100">
        <f t="shared" si="295"/>
        <v>688.04</v>
      </c>
      <c r="Z256" s="100">
        <f t="shared" si="295"/>
        <v>879.88</v>
      </c>
      <c r="AA256" s="100">
        <f t="shared" si="295"/>
        <v>680.33</v>
      </c>
      <c r="AB256" s="100">
        <f t="shared" si="295"/>
        <v>661.73</v>
      </c>
      <c r="AC256" s="100">
        <f t="shared" si="295"/>
        <v>979.65</v>
      </c>
      <c r="AD256" s="100">
        <f t="shared" si="295"/>
        <v>1289.1000000000001</v>
      </c>
      <c r="AE256" s="100">
        <f t="shared" si="295"/>
        <v>2193</v>
      </c>
      <c r="AF256" s="92"/>
    </row>
    <row r="257" spans="1:34" ht="18.75" x14ac:dyDescent="0.25">
      <c r="A257" s="103" t="s">
        <v>30</v>
      </c>
      <c r="B257" s="100">
        <f>H257+J257+L257+N257+P257+R257+T257+V257+X257+Z257+AB257+AD257</f>
        <v>138.6</v>
      </c>
      <c r="C257" s="100">
        <f t="shared" si="296"/>
        <v>138.6</v>
      </c>
      <c r="D257" s="100">
        <f t="shared" si="297"/>
        <v>138.6</v>
      </c>
      <c r="E257" s="100">
        <f t="shared" si="297"/>
        <v>138.6</v>
      </c>
      <c r="F257" s="125">
        <f>E257/B257*100</f>
        <v>100</v>
      </c>
      <c r="G257" s="125">
        <f>E257/C257*100</f>
        <v>100</v>
      </c>
      <c r="H257" s="100">
        <f t="shared" si="298"/>
        <v>0</v>
      </c>
      <c r="I257" s="100">
        <f t="shared" si="298"/>
        <v>0</v>
      </c>
      <c r="J257" s="100">
        <f t="shared" si="298"/>
        <v>0</v>
      </c>
      <c r="K257" s="100">
        <f t="shared" si="298"/>
        <v>0</v>
      </c>
      <c r="L257" s="100">
        <f t="shared" si="298"/>
        <v>0</v>
      </c>
      <c r="M257" s="100">
        <f t="shared" si="298"/>
        <v>0</v>
      </c>
      <c r="N257" s="100">
        <f t="shared" si="298"/>
        <v>0</v>
      </c>
      <c r="O257" s="100">
        <f t="shared" si="298"/>
        <v>0</v>
      </c>
      <c r="P257" s="100">
        <f t="shared" si="298"/>
        <v>0</v>
      </c>
      <c r="Q257" s="100">
        <f t="shared" si="298"/>
        <v>0</v>
      </c>
      <c r="R257" s="100">
        <f t="shared" si="298"/>
        <v>0</v>
      </c>
      <c r="S257" s="100">
        <f t="shared" si="298"/>
        <v>0</v>
      </c>
      <c r="T257" s="100">
        <f t="shared" si="298"/>
        <v>20.79</v>
      </c>
      <c r="U257" s="100">
        <f t="shared" si="298"/>
        <v>20.79</v>
      </c>
      <c r="V257" s="100">
        <f t="shared" si="298"/>
        <v>0</v>
      </c>
      <c r="W257" s="100">
        <f t="shared" si="298"/>
        <v>0</v>
      </c>
      <c r="X257" s="100">
        <f t="shared" si="295"/>
        <v>0</v>
      </c>
      <c r="Y257" s="100">
        <f t="shared" si="295"/>
        <v>0</v>
      </c>
      <c r="Z257" s="100">
        <f t="shared" si="295"/>
        <v>48.51</v>
      </c>
      <c r="AA257" s="100">
        <f t="shared" si="295"/>
        <v>48.51</v>
      </c>
      <c r="AB257" s="100">
        <f t="shared" si="295"/>
        <v>69.3</v>
      </c>
      <c r="AC257" s="100">
        <f t="shared" si="295"/>
        <v>0</v>
      </c>
      <c r="AD257" s="100">
        <f t="shared" si="295"/>
        <v>0</v>
      </c>
      <c r="AE257" s="100">
        <f t="shared" si="295"/>
        <v>69.3</v>
      </c>
      <c r="AF257" s="92"/>
    </row>
    <row r="258" spans="1:34" ht="18.75" x14ac:dyDescent="0.25">
      <c r="A258" s="103" t="s">
        <v>31</v>
      </c>
      <c r="B258" s="366"/>
      <c r="C258" s="366"/>
      <c r="D258" s="366"/>
      <c r="E258" s="100"/>
      <c r="F258" s="366"/>
      <c r="G258" s="366"/>
      <c r="H258" s="100">
        <f t="shared" si="298"/>
        <v>0</v>
      </c>
      <c r="I258" s="100">
        <f t="shared" ref="I258:AE258" si="299">I185+I197+I238+I253</f>
        <v>0</v>
      </c>
      <c r="J258" s="100">
        <f t="shared" si="299"/>
        <v>0</v>
      </c>
      <c r="K258" s="100">
        <f t="shared" si="299"/>
        <v>0</v>
      </c>
      <c r="L258" s="100">
        <f t="shared" si="299"/>
        <v>0</v>
      </c>
      <c r="M258" s="100">
        <f t="shared" si="299"/>
        <v>0</v>
      </c>
      <c r="N258" s="100">
        <f t="shared" si="299"/>
        <v>0</v>
      </c>
      <c r="O258" s="100">
        <f t="shared" si="299"/>
        <v>0</v>
      </c>
      <c r="P258" s="100">
        <f t="shared" si="299"/>
        <v>0</v>
      </c>
      <c r="Q258" s="100">
        <f t="shared" si="299"/>
        <v>0</v>
      </c>
      <c r="R258" s="100">
        <f t="shared" si="299"/>
        <v>0</v>
      </c>
      <c r="S258" s="100">
        <f t="shared" si="299"/>
        <v>0</v>
      </c>
      <c r="T258" s="100">
        <f t="shared" si="299"/>
        <v>0</v>
      </c>
      <c r="U258" s="100">
        <f t="shared" si="299"/>
        <v>0</v>
      </c>
      <c r="V258" s="100">
        <f t="shared" si="299"/>
        <v>0</v>
      </c>
      <c r="W258" s="100">
        <f t="shared" si="299"/>
        <v>0</v>
      </c>
      <c r="X258" s="100">
        <f t="shared" si="299"/>
        <v>0</v>
      </c>
      <c r="Y258" s="100">
        <f t="shared" si="299"/>
        <v>0</v>
      </c>
      <c r="Z258" s="100">
        <f t="shared" si="299"/>
        <v>0</v>
      </c>
      <c r="AA258" s="100">
        <f t="shared" si="299"/>
        <v>0</v>
      </c>
      <c r="AB258" s="100">
        <f t="shared" si="299"/>
        <v>0</v>
      </c>
      <c r="AC258" s="100">
        <f t="shared" si="299"/>
        <v>0</v>
      </c>
      <c r="AD258" s="100">
        <f t="shared" si="299"/>
        <v>0</v>
      </c>
      <c r="AE258" s="100">
        <f t="shared" si="299"/>
        <v>0</v>
      </c>
      <c r="AF258" s="296"/>
    </row>
    <row r="259" spans="1:34" ht="18.75" x14ac:dyDescent="0.25">
      <c r="A259" s="966" t="s">
        <v>83</v>
      </c>
      <c r="B259" s="966"/>
      <c r="C259" s="966"/>
      <c r="D259" s="966"/>
      <c r="E259" s="966"/>
      <c r="F259" s="966"/>
      <c r="G259" s="966"/>
      <c r="H259" s="966"/>
      <c r="I259" s="966"/>
      <c r="J259" s="966"/>
      <c r="K259" s="966"/>
      <c r="L259" s="966"/>
      <c r="M259" s="966"/>
      <c r="N259" s="966"/>
      <c r="O259" s="966"/>
      <c r="P259" s="966"/>
      <c r="Q259" s="966"/>
      <c r="R259" s="966"/>
      <c r="S259" s="966"/>
      <c r="T259" s="966"/>
      <c r="U259" s="966"/>
      <c r="V259" s="966"/>
      <c r="W259" s="966"/>
      <c r="X259" s="966"/>
      <c r="Y259" s="966"/>
      <c r="Z259" s="966"/>
      <c r="AA259" s="966"/>
      <c r="AB259" s="966"/>
      <c r="AC259" s="966"/>
      <c r="AD259" s="966"/>
      <c r="AE259" s="966"/>
      <c r="AF259" s="966"/>
      <c r="AG259" s="28"/>
      <c r="AH259" s="28"/>
    </row>
    <row r="260" spans="1:34" ht="18.75" x14ac:dyDescent="0.3">
      <c r="A260" s="367" t="s">
        <v>84</v>
      </c>
      <c r="B260" s="367"/>
      <c r="C260" s="368"/>
      <c r="D260" s="368"/>
      <c r="E260" s="368"/>
      <c r="F260" s="368"/>
      <c r="G260" s="368"/>
      <c r="H260" s="368"/>
      <c r="I260" s="368"/>
      <c r="J260" s="368"/>
      <c r="K260" s="368"/>
      <c r="L260" s="368"/>
      <c r="M260" s="368"/>
      <c r="N260" s="369"/>
      <c r="O260" s="370"/>
      <c r="P260" s="367"/>
      <c r="Q260" s="367"/>
      <c r="R260" s="367"/>
      <c r="S260" s="367"/>
      <c r="T260" s="371"/>
      <c r="U260" s="372"/>
      <c r="V260" s="372"/>
      <c r="W260" s="372"/>
      <c r="X260" s="372"/>
      <c r="Y260" s="372"/>
      <c r="Z260" s="372"/>
      <c r="AA260" s="372"/>
      <c r="AB260" s="372"/>
      <c r="AC260" s="372"/>
      <c r="AD260" s="372"/>
      <c r="AE260" s="372"/>
      <c r="AF260" s="373"/>
    </row>
    <row r="261" spans="1:34" ht="71.25" customHeight="1" x14ac:dyDescent="0.25">
      <c r="A261" s="374" t="s">
        <v>85</v>
      </c>
      <c r="B261" s="274">
        <f>B263</f>
        <v>0</v>
      </c>
      <c r="C261" s="274">
        <f t="shared" ref="C261:AE261" si="300">C263</f>
        <v>0</v>
      </c>
      <c r="D261" s="274">
        <f t="shared" si="300"/>
        <v>0</v>
      </c>
      <c r="E261" s="274">
        <f t="shared" si="300"/>
        <v>0</v>
      </c>
      <c r="F261" s="274">
        <f t="shared" si="300"/>
        <v>0</v>
      </c>
      <c r="G261" s="274">
        <f t="shared" si="300"/>
        <v>0</v>
      </c>
      <c r="H261" s="274">
        <f t="shared" si="300"/>
        <v>0</v>
      </c>
      <c r="I261" s="274">
        <f t="shared" si="300"/>
        <v>0</v>
      </c>
      <c r="J261" s="274">
        <f t="shared" si="300"/>
        <v>0</v>
      </c>
      <c r="K261" s="274">
        <f t="shared" si="300"/>
        <v>0</v>
      </c>
      <c r="L261" s="274">
        <f t="shared" si="300"/>
        <v>0</v>
      </c>
      <c r="M261" s="274">
        <f t="shared" si="300"/>
        <v>0</v>
      </c>
      <c r="N261" s="273">
        <f t="shared" si="300"/>
        <v>0</v>
      </c>
      <c r="O261" s="273">
        <f t="shared" si="300"/>
        <v>0</v>
      </c>
      <c r="P261" s="274">
        <f t="shared" si="300"/>
        <v>0</v>
      </c>
      <c r="Q261" s="274">
        <f t="shared" si="300"/>
        <v>0</v>
      </c>
      <c r="R261" s="274">
        <f t="shared" si="300"/>
        <v>0</v>
      </c>
      <c r="S261" s="274">
        <f t="shared" si="300"/>
        <v>0</v>
      </c>
      <c r="T261" s="274">
        <f t="shared" si="300"/>
        <v>0</v>
      </c>
      <c r="U261" s="274">
        <f t="shared" si="300"/>
        <v>0</v>
      </c>
      <c r="V261" s="274">
        <f t="shared" si="300"/>
        <v>0</v>
      </c>
      <c r="W261" s="274">
        <f t="shared" si="300"/>
        <v>0</v>
      </c>
      <c r="X261" s="274">
        <f t="shared" si="300"/>
        <v>0</v>
      </c>
      <c r="Y261" s="274">
        <f t="shared" si="300"/>
        <v>0</v>
      </c>
      <c r="Z261" s="274">
        <f t="shared" si="300"/>
        <v>0</v>
      </c>
      <c r="AA261" s="274">
        <f t="shared" si="300"/>
        <v>0</v>
      </c>
      <c r="AB261" s="274">
        <f t="shared" si="300"/>
        <v>0</v>
      </c>
      <c r="AC261" s="274">
        <f t="shared" si="300"/>
        <v>0</v>
      </c>
      <c r="AD261" s="274">
        <f t="shared" si="300"/>
        <v>0</v>
      </c>
      <c r="AE261" s="274">
        <f t="shared" si="300"/>
        <v>0</v>
      </c>
      <c r="AF261" s="375"/>
    </row>
    <row r="262" spans="1:34" ht="18.75" x14ac:dyDescent="0.25">
      <c r="A262" s="376" t="s">
        <v>86</v>
      </c>
      <c r="B262" s="376"/>
      <c r="C262" s="376"/>
      <c r="D262" s="376"/>
      <c r="E262" s="376"/>
      <c r="F262" s="376"/>
      <c r="G262" s="376"/>
      <c r="H262" s="376"/>
      <c r="I262" s="376"/>
      <c r="J262" s="376"/>
      <c r="K262" s="376"/>
      <c r="L262" s="376"/>
      <c r="M262" s="376"/>
      <c r="N262" s="377"/>
      <c r="O262" s="377"/>
      <c r="P262" s="376"/>
      <c r="Q262" s="376"/>
      <c r="R262" s="376"/>
      <c r="S262" s="376"/>
      <c r="T262" s="376"/>
      <c r="U262" s="161"/>
      <c r="V262" s="161"/>
      <c r="W262" s="161"/>
      <c r="X262" s="161"/>
      <c r="Y262" s="161"/>
      <c r="Z262" s="161"/>
      <c r="AA262" s="161"/>
      <c r="AB262" s="161"/>
      <c r="AC262" s="161"/>
      <c r="AD262" s="161"/>
      <c r="AE262" s="161"/>
      <c r="AF262" s="378"/>
    </row>
    <row r="263" spans="1:34" ht="165" customHeight="1" x14ac:dyDescent="0.25">
      <c r="A263" s="379" t="s">
        <v>87</v>
      </c>
      <c r="B263" s="95">
        <f t="shared" ref="B263:AE263" si="301">B264</f>
        <v>0</v>
      </c>
      <c r="C263" s="95">
        <f t="shared" si="301"/>
        <v>0</v>
      </c>
      <c r="D263" s="95">
        <f t="shared" si="301"/>
        <v>0</v>
      </c>
      <c r="E263" s="95">
        <f t="shared" si="301"/>
        <v>0</v>
      </c>
      <c r="F263" s="95">
        <f t="shared" si="301"/>
        <v>0</v>
      </c>
      <c r="G263" s="95">
        <f t="shared" si="301"/>
        <v>0</v>
      </c>
      <c r="H263" s="380">
        <f t="shared" si="301"/>
        <v>0</v>
      </c>
      <c r="I263" s="380">
        <f t="shared" si="301"/>
        <v>0</v>
      </c>
      <c r="J263" s="380">
        <f t="shared" si="301"/>
        <v>0</v>
      </c>
      <c r="K263" s="380">
        <f t="shared" si="301"/>
        <v>0</v>
      </c>
      <c r="L263" s="380">
        <f t="shared" si="301"/>
        <v>0</v>
      </c>
      <c r="M263" s="380">
        <f t="shared" si="301"/>
        <v>0</v>
      </c>
      <c r="N263" s="380">
        <f t="shared" si="301"/>
        <v>0</v>
      </c>
      <c r="O263" s="380">
        <f t="shared" si="301"/>
        <v>0</v>
      </c>
      <c r="P263" s="380">
        <f t="shared" si="301"/>
        <v>0</v>
      </c>
      <c r="Q263" s="380">
        <f t="shared" si="301"/>
        <v>0</v>
      </c>
      <c r="R263" s="380">
        <f t="shared" si="301"/>
        <v>0</v>
      </c>
      <c r="S263" s="380">
        <f t="shared" si="301"/>
        <v>0</v>
      </c>
      <c r="T263" s="380">
        <f t="shared" si="301"/>
        <v>0</v>
      </c>
      <c r="U263" s="380">
        <f t="shared" si="301"/>
        <v>0</v>
      </c>
      <c r="V263" s="380">
        <f t="shared" si="301"/>
        <v>0</v>
      </c>
      <c r="W263" s="380">
        <f t="shared" si="301"/>
        <v>0</v>
      </c>
      <c r="X263" s="380">
        <f t="shared" si="301"/>
        <v>0</v>
      </c>
      <c r="Y263" s="380">
        <f t="shared" si="301"/>
        <v>0</v>
      </c>
      <c r="Z263" s="380">
        <f t="shared" si="301"/>
        <v>0</v>
      </c>
      <c r="AA263" s="380">
        <f t="shared" si="301"/>
        <v>0</v>
      </c>
      <c r="AB263" s="380">
        <f t="shared" si="301"/>
        <v>0</v>
      </c>
      <c r="AC263" s="380">
        <f t="shared" si="301"/>
        <v>0</v>
      </c>
      <c r="AD263" s="381">
        <f t="shared" si="301"/>
        <v>0</v>
      </c>
      <c r="AE263" s="381">
        <f t="shared" si="301"/>
        <v>0</v>
      </c>
      <c r="AF263" s="382"/>
      <c r="AG263" s="28"/>
      <c r="AH263" s="28"/>
    </row>
    <row r="264" spans="1:34" ht="18.75" x14ac:dyDescent="0.25">
      <c r="A264" s="374" t="s">
        <v>27</v>
      </c>
      <c r="B264" s="100">
        <f>B265+B266+B267+B268</f>
        <v>0</v>
      </c>
      <c r="C264" s="100">
        <f>C265+C266+C267+C268</f>
        <v>0</v>
      </c>
      <c r="D264" s="100">
        <f>D265+D266+D267+D268</f>
        <v>0</v>
      </c>
      <c r="E264" s="100">
        <f>E265+E266+E267+E268</f>
        <v>0</v>
      </c>
      <c r="F264" s="100">
        <v>0</v>
      </c>
      <c r="G264" s="100">
        <v>0</v>
      </c>
      <c r="H264" s="100">
        <f>H265+H266+H267+H268</f>
        <v>0</v>
      </c>
      <c r="I264" s="100">
        <f t="shared" ref="I264:AE264" si="302">I265+I266+I267+I268</f>
        <v>0</v>
      </c>
      <c r="J264" s="100">
        <f t="shared" si="302"/>
        <v>0</v>
      </c>
      <c r="K264" s="100">
        <f t="shared" si="302"/>
        <v>0</v>
      </c>
      <c r="L264" s="100">
        <f t="shared" si="302"/>
        <v>0</v>
      </c>
      <c r="M264" s="100">
        <f t="shared" si="302"/>
        <v>0</v>
      </c>
      <c r="N264" s="100">
        <f t="shared" si="302"/>
        <v>0</v>
      </c>
      <c r="O264" s="100">
        <f t="shared" si="302"/>
        <v>0</v>
      </c>
      <c r="P264" s="100">
        <f t="shared" si="302"/>
        <v>0</v>
      </c>
      <c r="Q264" s="100">
        <f t="shared" si="302"/>
        <v>0</v>
      </c>
      <c r="R264" s="100">
        <f t="shared" si="302"/>
        <v>0</v>
      </c>
      <c r="S264" s="100">
        <f t="shared" si="302"/>
        <v>0</v>
      </c>
      <c r="T264" s="100">
        <f t="shared" si="302"/>
        <v>0</v>
      </c>
      <c r="U264" s="100">
        <f t="shared" si="302"/>
        <v>0</v>
      </c>
      <c r="V264" s="100">
        <f t="shared" si="302"/>
        <v>0</v>
      </c>
      <c r="W264" s="100">
        <f t="shared" si="302"/>
        <v>0</v>
      </c>
      <c r="X264" s="100">
        <f t="shared" si="302"/>
        <v>0</v>
      </c>
      <c r="Y264" s="100">
        <f t="shared" si="302"/>
        <v>0</v>
      </c>
      <c r="Z264" s="100">
        <f t="shared" si="302"/>
        <v>0</v>
      </c>
      <c r="AA264" s="100">
        <f t="shared" si="302"/>
        <v>0</v>
      </c>
      <c r="AB264" s="100">
        <f t="shared" si="302"/>
        <v>0</v>
      </c>
      <c r="AC264" s="100">
        <f t="shared" si="302"/>
        <v>0</v>
      </c>
      <c r="AD264" s="100">
        <f t="shared" si="302"/>
        <v>0</v>
      </c>
      <c r="AE264" s="100">
        <f t="shared" si="302"/>
        <v>0</v>
      </c>
      <c r="AF264" s="378"/>
    </row>
    <row r="265" spans="1:34" s="83" customFormat="1" ht="18.75" x14ac:dyDescent="0.3">
      <c r="A265" s="383" t="s">
        <v>28</v>
      </c>
      <c r="B265" s="154">
        <f>H265+J265+N265+L265+P265+R265+T265+V265+X265+Z265+AB265+AD265</f>
        <v>0</v>
      </c>
      <c r="C265" s="338">
        <f>H265+J265+L265+N265+P265+R265+T265+V265+X265</f>
        <v>0</v>
      </c>
      <c r="D265" s="338">
        <f>I265+K265+M265+O265+Q265+S265+U265+W265+Y265</f>
        <v>0</v>
      </c>
      <c r="E265" s="338">
        <f>I265+K265+M265+Q265+O265+S265+U265+W265+Y265+AA265+AC265+AE265+AG265</f>
        <v>0</v>
      </c>
      <c r="F265" s="338">
        <v>0</v>
      </c>
      <c r="G265" s="338">
        <v>0</v>
      </c>
      <c r="H265" s="338">
        <v>0</v>
      </c>
      <c r="I265" s="338">
        <v>0</v>
      </c>
      <c r="J265" s="338">
        <v>0</v>
      </c>
      <c r="K265" s="338">
        <v>0</v>
      </c>
      <c r="L265" s="338">
        <v>0</v>
      </c>
      <c r="M265" s="338">
        <v>0</v>
      </c>
      <c r="N265" s="338">
        <v>0</v>
      </c>
      <c r="O265" s="338">
        <v>0</v>
      </c>
      <c r="P265" s="338">
        <v>0</v>
      </c>
      <c r="Q265" s="338">
        <v>0</v>
      </c>
      <c r="R265" s="338">
        <v>0</v>
      </c>
      <c r="S265" s="338">
        <v>0</v>
      </c>
      <c r="T265" s="338">
        <v>0</v>
      </c>
      <c r="U265" s="338">
        <v>0</v>
      </c>
      <c r="V265" s="338">
        <v>0</v>
      </c>
      <c r="W265" s="338">
        <v>0</v>
      </c>
      <c r="X265" s="338">
        <v>0</v>
      </c>
      <c r="Y265" s="338">
        <v>0</v>
      </c>
      <c r="Z265" s="338">
        <v>0</v>
      </c>
      <c r="AA265" s="338">
        <v>0</v>
      </c>
      <c r="AB265" s="384">
        <v>0</v>
      </c>
      <c r="AC265" s="338">
        <v>0</v>
      </c>
      <c r="AD265" s="384">
        <v>0</v>
      </c>
      <c r="AE265" s="338">
        <v>0</v>
      </c>
      <c r="AF265" s="385"/>
    </row>
    <row r="266" spans="1:34" s="83" customFormat="1" ht="18.75" x14ac:dyDescent="0.3">
      <c r="A266" s="383" t="s">
        <v>29</v>
      </c>
      <c r="B266" s="154">
        <f>H266+J266+N266+L266+P266+R266+T266+V266+X266+Z266+AB266+AD266</f>
        <v>0</v>
      </c>
      <c r="C266" s="338">
        <f>H266+J266+L266+N266+P266+R266+T266+V266+X266</f>
        <v>0</v>
      </c>
      <c r="D266" s="338">
        <v>0</v>
      </c>
      <c r="E266" s="338">
        <f>I266+K266+M266+Q266+O266+S266+U266+W266+Y266+AA266+AC266+AE266+AG266</f>
        <v>0</v>
      </c>
      <c r="F266" s="338">
        <v>0</v>
      </c>
      <c r="G266" s="338">
        <v>0</v>
      </c>
      <c r="H266" s="338">
        <v>0</v>
      </c>
      <c r="I266" s="338">
        <v>0</v>
      </c>
      <c r="J266" s="338">
        <v>0</v>
      </c>
      <c r="K266" s="338">
        <v>0</v>
      </c>
      <c r="L266" s="338">
        <v>0</v>
      </c>
      <c r="M266" s="338">
        <v>0</v>
      </c>
      <c r="N266" s="338">
        <v>0</v>
      </c>
      <c r="O266" s="338">
        <v>0</v>
      </c>
      <c r="P266" s="338">
        <v>0</v>
      </c>
      <c r="Q266" s="338">
        <v>0</v>
      </c>
      <c r="R266" s="338">
        <v>0</v>
      </c>
      <c r="S266" s="338">
        <v>0</v>
      </c>
      <c r="T266" s="338">
        <v>0</v>
      </c>
      <c r="U266" s="338">
        <v>0</v>
      </c>
      <c r="V266" s="338">
        <v>0</v>
      </c>
      <c r="W266" s="338">
        <v>0</v>
      </c>
      <c r="X266" s="338">
        <v>0</v>
      </c>
      <c r="Y266" s="338">
        <v>0</v>
      </c>
      <c r="Z266" s="338">
        <v>0</v>
      </c>
      <c r="AA266" s="338">
        <v>0</v>
      </c>
      <c r="AB266" s="384">
        <v>0</v>
      </c>
      <c r="AC266" s="338">
        <v>0</v>
      </c>
      <c r="AD266" s="384">
        <v>0</v>
      </c>
      <c r="AE266" s="338">
        <v>0</v>
      </c>
      <c r="AF266" s="385"/>
    </row>
    <row r="267" spans="1:34" s="83" customFormat="1" ht="18.75" x14ac:dyDescent="0.3">
      <c r="A267" s="168" t="s">
        <v>30</v>
      </c>
      <c r="B267" s="154">
        <f>H267+J267+N267+L267+P267+R267+T267+V267+X267+Z267+AB267+AD267</f>
        <v>0</v>
      </c>
      <c r="C267" s="338">
        <f>H267+J267+L267+N267+P267+R267+T267+V267+X267</f>
        <v>0</v>
      </c>
      <c r="D267" s="338">
        <f>I267+K267+M267+O267+Q267+S267+U267+W267+Y267</f>
        <v>0</v>
      </c>
      <c r="E267" s="338">
        <f>I267+K267+M267+Q267+O267+S267+U267+W267+Y267+AA267+AC267+AE267+AG267</f>
        <v>0</v>
      </c>
      <c r="F267" s="338">
        <v>0</v>
      </c>
      <c r="G267" s="338">
        <v>0</v>
      </c>
      <c r="H267" s="338">
        <v>0</v>
      </c>
      <c r="I267" s="338">
        <v>0</v>
      </c>
      <c r="J267" s="338">
        <v>0</v>
      </c>
      <c r="K267" s="338">
        <v>0</v>
      </c>
      <c r="L267" s="338">
        <v>0</v>
      </c>
      <c r="M267" s="338">
        <v>0</v>
      </c>
      <c r="N267" s="338">
        <v>0</v>
      </c>
      <c r="O267" s="338">
        <v>0</v>
      </c>
      <c r="P267" s="338">
        <v>0</v>
      </c>
      <c r="Q267" s="338">
        <v>0</v>
      </c>
      <c r="R267" s="338">
        <v>0</v>
      </c>
      <c r="S267" s="338">
        <v>0</v>
      </c>
      <c r="T267" s="338">
        <v>0</v>
      </c>
      <c r="U267" s="338">
        <v>0</v>
      </c>
      <c r="V267" s="338">
        <v>0</v>
      </c>
      <c r="W267" s="338">
        <v>0</v>
      </c>
      <c r="X267" s="338">
        <v>0</v>
      </c>
      <c r="Y267" s="338">
        <v>0</v>
      </c>
      <c r="Z267" s="338">
        <v>0</v>
      </c>
      <c r="AA267" s="338">
        <v>0</v>
      </c>
      <c r="AB267" s="154">
        <v>0</v>
      </c>
      <c r="AC267" s="338">
        <v>0</v>
      </c>
      <c r="AD267" s="154">
        <v>0</v>
      </c>
      <c r="AE267" s="338">
        <v>0</v>
      </c>
      <c r="AF267" s="386"/>
      <c r="AG267" s="84"/>
      <c r="AH267" s="84"/>
    </row>
    <row r="268" spans="1:34" s="83" customFormat="1" ht="18.75" x14ac:dyDescent="0.3">
      <c r="A268" s="387" t="s">
        <v>31</v>
      </c>
      <c r="B268" s="154">
        <f>H268+J268+N268+L268+P268+R268+T268+V268+X268+Z268+AB268+AD268</f>
        <v>0</v>
      </c>
      <c r="C268" s="338">
        <f>H268+J268+L268+N268+P268+R268+T268+V268+X268</f>
        <v>0</v>
      </c>
      <c r="D268" s="338">
        <f>I268+K268+M268+O268+Q268+S268+U268+W268+Y268</f>
        <v>0</v>
      </c>
      <c r="E268" s="338">
        <f>I268+K268+M268+Q268+O268+S268+U268+W268+Y268+AA268+AC268+AE268+AG268</f>
        <v>0</v>
      </c>
      <c r="F268" s="338">
        <v>0</v>
      </c>
      <c r="G268" s="338">
        <v>0</v>
      </c>
      <c r="H268" s="338">
        <v>0</v>
      </c>
      <c r="I268" s="338">
        <v>0</v>
      </c>
      <c r="J268" s="338">
        <v>0</v>
      </c>
      <c r="K268" s="338">
        <v>0</v>
      </c>
      <c r="L268" s="338">
        <v>0</v>
      </c>
      <c r="M268" s="338">
        <v>0</v>
      </c>
      <c r="N268" s="338">
        <v>0</v>
      </c>
      <c r="O268" s="338">
        <v>0</v>
      </c>
      <c r="P268" s="338">
        <v>0</v>
      </c>
      <c r="Q268" s="338">
        <v>0</v>
      </c>
      <c r="R268" s="338">
        <v>0</v>
      </c>
      <c r="S268" s="338">
        <v>0</v>
      </c>
      <c r="T268" s="338">
        <v>0</v>
      </c>
      <c r="U268" s="338">
        <v>0</v>
      </c>
      <c r="V268" s="338">
        <v>0</v>
      </c>
      <c r="W268" s="338">
        <v>0</v>
      </c>
      <c r="X268" s="338">
        <v>0</v>
      </c>
      <c r="Y268" s="338">
        <v>0</v>
      </c>
      <c r="Z268" s="338">
        <v>0</v>
      </c>
      <c r="AA268" s="338">
        <v>0</v>
      </c>
      <c r="AB268" s="388">
        <v>0</v>
      </c>
      <c r="AC268" s="338">
        <v>0</v>
      </c>
      <c r="AD268" s="388">
        <v>0</v>
      </c>
      <c r="AE268" s="338">
        <v>0</v>
      </c>
      <c r="AF268" s="389"/>
    </row>
    <row r="269" spans="1:34" ht="37.5" x14ac:dyDescent="0.25">
      <c r="A269" s="374" t="s">
        <v>88</v>
      </c>
      <c r="B269" s="274">
        <f>B271+B278</f>
        <v>9561.2999999999993</v>
      </c>
      <c r="C269" s="274">
        <f t="shared" ref="C269:AE269" si="303">C271+C278</f>
        <v>9561.2999999999993</v>
      </c>
      <c r="D269" s="274">
        <f t="shared" si="303"/>
        <v>9561.2999999999993</v>
      </c>
      <c r="E269" s="274">
        <f t="shared" si="303"/>
        <v>9561.2999999999993</v>
      </c>
      <c r="F269" s="89">
        <f>E269/B269*100</f>
        <v>100</v>
      </c>
      <c r="G269" s="89">
        <f t="shared" ref="G269" si="304">E269/C269*100</f>
        <v>100</v>
      </c>
      <c r="H269" s="274">
        <f t="shared" si="303"/>
        <v>0</v>
      </c>
      <c r="I269" s="274">
        <f t="shared" si="303"/>
        <v>0</v>
      </c>
      <c r="J269" s="274">
        <f t="shared" si="303"/>
        <v>200</v>
      </c>
      <c r="K269" s="274">
        <f t="shared" si="303"/>
        <v>182.7</v>
      </c>
      <c r="L269" s="274">
        <f t="shared" si="303"/>
        <v>650</v>
      </c>
      <c r="M269" s="274">
        <f t="shared" si="303"/>
        <v>0</v>
      </c>
      <c r="N269" s="273">
        <f t="shared" si="303"/>
        <v>650</v>
      </c>
      <c r="O269" s="273">
        <f t="shared" si="303"/>
        <v>0</v>
      </c>
      <c r="P269" s="274">
        <f t="shared" si="303"/>
        <v>1125</v>
      </c>
      <c r="Q269" s="274">
        <f t="shared" si="303"/>
        <v>2354.9</v>
      </c>
      <c r="R269" s="274">
        <f t="shared" si="303"/>
        <v>362.5</v>
      </c>
      <c r="S269" s="274">
        <f t="shared" si="303"/>
        <v>362.5</v>
      </c>
      <c r="T269" s="274">
        <f t="shared" si="303"/>
        <v>0</v>
      </c>
      <c r="U269" s="274">
        <f t="shared" si="303"/>
        <v>0</v>
      </c>
      <c r="V269" s="274">
        <f t="shared" si="303"/>
        <v>263.89999999999998</v>
      </c>
      <c r="W269" s="274">
        <f t="shared" si="303"/>
        <v>351.2</v>
      </c>
      <c r="X269" s="274">
        <f t="shared" si="303"/>
        <v>0</v>
      </c>
      <c r="Y269" s="274">
        <f t="shared" si="303"/>
        <v>0</v>
      </c>
      <c r="Z269" s="274">
        <f t="shared" si="303"/>
        <v>0</v>
      </c>
      <c r="AA269" s="274">
        <f t="shared" si="303"/>
        <v>0</v>
      </c>
      <c r="AB269" s="274">
        <f>AB271+AB278</f>
        <v>1488.9</v>
      </c>
      <c r="AC269" s="274">
        <f t="shared" si="303"/>
        <v>1403.1</v>
      </c>
      <c r="AD269" s="274">
        <f>AD271+AD278</f>
        <v>4821</v>
      </c>
      <c r="AE269" s="274">
        <f t="shared" si="303"/>
        <v>4906.8</v>
      </c>
      <c r="AF269" s="378"/>
    </row>
    <row r="270" spans="1:34" ht="26.25" customHeight="1" x14ac:dyDescent="0.25">
      <c r="A270" s="390" t="s">
        <v>86</v>
      </c>
      <c r="B270" s="274"/>
      <c r="C270" s="274"/>
      <c r="D270" s="274"/>
      <c r="E270" s="274"/>
      <c r="F270" s="274"/>
      <c r="G270" s="274"/>
      <c r="H270" s="274"/>
      <c r="I270" s="274"/>
      <c r="J270" s="274"/>
      <c r="K270" s="274"/>
      <c r="L270" s="274"/>
      <c r="M270" s="274"/>
      <c r="N270" s="273"/>
      <c r="O270" s="273"/>
      <c r="P270" s="274"/>
      <c r="Q270" s="274"/>
      <c r="R270" s="274"/>
      <c r="S270" s="274"/>
      <c r="T270" s="274"/>
      <c r="U270" s="160"/>
      <c r="V270" s="160"/>
      <c r="W270" s="160"/>
      <c r="X270" s="160"/>
      <c r="Y270" s="160"/>
      <c r="Z270" s="160"/>
      <c r="AA270" s="160"/>
      <c r="AB270" s="160"/>
      <c r="AC270" s="160"/>
      <c r="AD270" s="160"/>
      <c r="AE270" s="160"/>
      <c r="AF270" s="378"/>
    </row>
    <row r="271" spans="1:34" ht="67.5" customHeight="1" x14ac:dyDescent="0.25">
      <c r="A271" s="295" t="s">
        <v>89</v>
      </c>
      <c r="B271" s="391">
        <f>B272+B274+B276</f>
        <v>8611.2999999999993</v>
      </c>
      <c r="C271" s="391">
        <f t="shared" ref="C271:Y271" si="305">C272+C274+C276</f>
        <v>8611.2999999999993</v>
      </c>
      <c r="D271" s="391">
        <f>D272+D274+D276</f>
        <v>8611.2999999999993</v>
      </c>
      <c r="E271" s="391">
        <f t="shared" si="305"/>
        <v>8611.2999999999993</v>
      </c>
      <c r="F271" s="391">
        <f>E271/B271*100</f>
        <v>100</v>
      </c>
      <c r="G271" s="391">
        <f>E271/C271*100</f>
        <v>100</v>
      </c>
      <c r="H271" s="391">
        <f t="shared" si="305"/>
        <v>0</v>
      </c>
      <c r="I271" s="391">
        <f t="shared" si="305"/>
        <v>0</v>
      </c>
      <c r="J271" s="391">
        <f>J272+J274+J276</f>
        <v>0</v>
      </c>
      <c r="K271" s="391">
        <f t="shared" si="305"/>
        <v>0</v>
      </c>
      <c r="L271" s="391">
        <f>L272+L274+L276</f>
        <v>650</v>
      </c>
      <c r="M271" s="391">
        <f>M272+M274+M276</f>
        <v>0</v>
      </c>
      <c r="N271" s="391">
        <f t="shared" si="305"/>
        <v>650</v>
      </c>
      <c r="O271" s="391">
        <f t="shared" si="305"/>
        <v>0</v>
      </c>
      <c r="P271" s="391">
        <f>P272+P274+P276</f>
        <v>895</v>
      </c>
      <c r="Q271" s="391">
        <f>Q272+Q274+Q276</f>
        <v>2195</v>
      </c>
      <c r="R271" s="391">
        <f t="shared" si="305"/>
        <v>362.5</v>
      </c>
      <c r="S271" s="391">
        <f t="shared" si="305"/>
        <v>362.5</v>
      </c>
      <c r="T271" s="391">
        <f t="shared" si="305"/>
        <v>0</v>
      </c>
      <c r="U271" s="391">
        <f t="shared" si="305"/>
        <v>0</v>
      </c>
      <c r="V271" s="391">
        <f t="shared" si="305"/>
        <v>0</v>
      </c>
      <c r="W271" s="391">
        <f t="shared" si="305"/>
        <v>0</v>
      </c>
      <c r="X271" s="391">
        <f t="shared" si="305"/>
        <v>0</v>
      </c>
      <c r="Y271" s="391">
        <f t="shared" si="305"/>
        <v>0</v>
      </c>
      <c r="Z271" s="391">
        <f>Z272+Z274+Z276</f>
        <v>0</v>
      </c>
      <c r="AA271" s="391">
        <f>AA272+AA274+AA276</f>
        <v>0</v>
      </c>
      <c r="AB271" s="391">
        <f t="shared" ref="AB271:AE271" si="306">AB272+AB274+AB276</f>
        <v>1232.8</v>
      </c>
      <c r="AC271" s="391">
        <f t="shared" si="306"/>
        <v>1232.8</v>
      </c>
      <c r="AD271" s="392">
        <f t="shared" si="306"/>
        <v>4821</v>
      </c>
      <c r="AE271" s="392">
        <f t="shared" si="306"/>
        <v>4821</v>
      </c>
      <c r="AF271" s="393"/>
      <c r="AG271" s="28"/>
      <c r="AH271" s="28"/>
    </row>
    <row r="272" spans="1:34" ht="48.75" customHeight="1" x14ac:dyDescent="0.25">
      <c r="A272" s="394" t="s">
        <v>90</v>
      </c>
      <c r="B272" s="89">
        <f>H272+J272+L272+N272+P272+R272+T272+V272+X272+Z272+AB272+AD272</f>
        <v>540</v>
      </c>
      <c r="C272" s="89">
        <f t="shared" ref="C272:D274" si="307">H272+J272+L272+N272+P272+R272+T272+V272+X272</f>
        <v>540</v>
      </c>
      <c r="D272" s="89">
        <f t="shared" si="307"/>
        <v>540</v>
      </c>
      <c r="E272" s="89">
        <f>I272+K272+M272+O272+Q272+S272+U272+W272+Y272+AA272+AC272+AE272</f>
        <v>540</v>
      </c>
      <c r="F272" s="89">
        <f>E272/B272*100</f>
        <v>100</v>
      </c>
      <c r="G272" s="89">
        <f>E272/C272*100</f>
        <v>100</v>
      </c>
      <c r="H272" s="89">
        <f t="shared" ref="H272:O272" si="308">H273</f>
        <v>0</v>
      </c>
      <c r="I272" s="89">
        <f t="shared" si="308"/>
        <v>0</v>
      </c>
      <c r="J272" s="89">
        <f t="shared" si="308"/>
        <v>0</v>
      </c>
      <c r="K272" s="89">
        <f t="shared" si="308"/>
        <v>0</v>
      </c>
      <c r="L272" s="89">
        <f t="shared" si="308"/>
        <v>0</v>
      </c>
      <c r="M272" s="89">
        <f t="shared" si="308"/>
        <v>0</v>
      </c>
      <c r="N272" s="89">
        <f t="shared" si="308"/>
        <v>0</v>
      </c>
      <c r="O272" s="89">
        <f t="shared" si="308"/>
        <v>0</v>
      </c>
      <c r="P272" s="89">
        <v>192.5</v>
      </c>
      <c r="Q272" s="89">
        <v>192.5</v>
      </c>
      <c r="R272" s="89">
        <v>347.5</v>
      </c>
      <c r="S272" s="89">
        <v>347.5</v>
      </c>
      <c r="T272" s="89">
        <f t="shared" ref="T272:AA272" si="309">T273</f>
        <v>0</v>
      </c>
      <c r="U272" s="89">
        <f t="shared" si="309"/>
        <v>0</v>
      </c>
      <c r="V272" s="89">
        <f t="shared" si="309"/>
        <v>0</v>
      </c>
      <c r="W272" s="89">
        <f t="shared" si="309"/>
        <v>0</v>
      </c>
      <c r="X272" s="89">
        <f t="shared" si="309"/>
        <v>0</v>
      </c>
      <c r="Y272" s="89">
        <f t="shared" si="309"/>
        <v>0</v>
      </c>
      <c r="Z272" s="89">
        <f t="shared" si="309"/>
        <v>0</v>
      </c>
      <c r="AA272" s="89">
        <f t="shared" si="309"/>
        <v>0</v>
      </c>
      <c r="AB272" s="89">
        <v>0</v>
      </c>
      <c r="AC272" s="89">
        <f>AC273</f>
        <v>0</v>
      </c>
      <c r="AD272" s="89">
        <v>0</v>
      </c>
      <c r="AE272" s="89">
        <f>AE273</f>
        <v>0</v>
      </c>
      <c r="AF272" s="394"/>
    </row>
    <row r="273" spans="1:32" s="83" customFormat="1" ht="18.75" x14ac:dyDescent="0.3">
      <c r="A273" s="168" t="s">
        <v>28</v>
      </c>
      <c r="B273" s="154">
        <f>H273+J273+L273+N273+P273+R273+T273+V273+X273+Z273+AB273+AD273</f>
        <v>192.5</v>
      </c>
      <c r="C273" s="154">
        <f t="shared" si="307"/>
        <v>192.5</v>
      </c>
      <c r="D273" s="154">
        <f t="shared" si="307"/>
        <v>0</v>
      </c>
      <c r="E273" s="154">
        <f>I273+K273+M273+O273+Q273+S273+U273+W273+Y273+AA273+AC273+AE273</f>
        <v>0</v>
      </c>
      <c r="F273" s="154">
        <f>E273/B273*100</f>
        <v>0</v>
      </c>
      <c r="G273" s="154">
        <f>E273/C273*100</f>
        <v>0</v>
      </c>
      <c r="H273" s="154">
        <v>0</v>
      </c>
      <c r="I273" s="154">
        <v>0</v>
      </c>
      <c r="J273" s="154">
        <v>0</v>
      </c>
      <c r="K273" s="154">
        <v>0</v>
      </c>
      <c r="L273" s="395">
        <v>0</v>
      </c>
      <c r="M273" s="395">
        <v>0</v>
      </c>
      <c r="N273" s="395"/>
      <c r="O273" s="395"/>
      <c r="P273" s="395">
        <v>192.5</v>
      </c>
      <c r="Q273" s="395"/>
      <c r="R273" s="395"/>
      <c r="S273" s="395"/>
      <c r="T273" s="395"/>
      <c r="U273" s="396"/>
      <c r="V273" s="396"/>
      <c r="W273" s="396"/>
      <c r="X273" s="396"/>
      <c r="Y273" s="396"/>
      <c r="Z273" s="396"/>
      <c r="AA273" s="396"/>
      <c r="AB273" s="397"/>
      <c r="AC273" s="396"/>
      <c r="AD273" s="397"/>
      <c r="AE273" s="396"/>
      <c r="AF273" s="398"/>
    </row>
    <row r="274" spans="1:32" s="83" customFormat="1" ht="37.5" x14ac:dyDescent="0.3">
      <c r="A274" s="399" t="s">
        <v>91</v>
      </c>
      <c r="B274" s="400">
        <f>H274+J274+L274+N274+P274+R274+T274+V274+X274+Z274+AB274+AD274</f>
        <v>96</v>
      </c>
      <c r="C274" s="400">
        <f t="shared" si="307"/>
        <v>96</v>
      </c>
      <c r="D274" s="400">
        <f t="shared" si="307"/>
        <v>96</v>
      </c>
      <c r="E274" s="400">
        <f>I274+K274+M274+O274+Q274+S274+U274+W274+Y274+AA274+AC274+AE274</f>
        <v>96</v>
      </c>
      <c r="F274" s="400">
        <f>E274/B274*100</f>
        <v>100</v>
      </c>
      <c r="G274" s="400">
        <f>E274/C274*100</f>
        <v>100</v>
      </c>
      <c r="H274" s="400">
        <v>0</v>
      </c>
      <c r="I274" s="400">
        <v>0</v>
      </c>
      <c r="J274" s="400">
        <v>0</v>
      </c>
      <c r="K274" s="400">
        <v>0</v>
      </c>
      <c r="L274" s="400">
        <v>0</v>
      </c>
      <c r="M274" s="400">
        <f>M275</f>
        <v>0</v>
      </c>
      <c r="N274" s="400">
        <f>N275</f>
        <v>0</v>
      </c>
      <c r="O274" s="400">
        <f>O275</f>
        <v>0</v>
      </c>
      <c r="P274" s="400">
        <v>81</v>
      </c>
      <c r="Q274" s="400">
        <v>81</v>
      </c>
      <c r="R274" s="400">
        <v>15</v>
      </c>
      <c r="S274" s="400">
        <v>15</v>
      </c>
      <c r="T274" s="400">
        <f t="shared" ref="T274:AA274" si="310">T275</f>
        <v>0</v>
      </c>
      <c r="U274" s="400">
        <f t="shared" si="310"/>
        <v>0</v>
      </c>
      <c r="V274" s="400">
        <f t="shared" si="310"/>
        <v>0</v>
      </c>
      <c r="W274" s="400">
        <f t="shared" si="310"/>
        <v>0</v>
      </c>
      <c r="X274" s="400">
        <f t="shared" si="310"/>
        <v>0</v>
      </c>
      <c r="Y274" s="400">
        <f t="shared" si="310"/>
        <v>0</v>
      </c>
      <c r="Z274" s="400">
        <f t="shared" si="310"/>
        <v>0</v>
      </c>
      <c r="AA274" s="400">
        <f t="shared" si="310"/>
        <v>0</v>
      </c>
      <c r="AB274" s="400">
        <v>0</v>
      </c>
      <c r="AC274" s="400">
        <f>AC275</f>
        <v>0</v>
      </c>
      <c r="AD274" s="400">
        <v>0</v>
      </c>
      <c r="AE274" s="400">
        <f>AE275</f>
        <v>0</v>
      </c>
      <c r="AF274" s="399"/>
    </row>
    <row r="275" spans="1:32" s="83" customFormat="1" ht="18.75" x14ac:dyDescent="0.3">
      <c r="A275" s="168" t="s">
        <v>28</v>
      </c>
      <c r="B275" s="154"/>
      <c r="C275" s="154"/>
      <c r="D275" s="154"/>
      <c r="E275" s="154"/>
      <c r="F275" s="154"/>
      <c r="G275" s="154"/>
      <c r="H275" s="154"/>
      <c r="I275" s="154"/>
      <c r="J275" s="154"/>
      <c r="K275" s="154"/>
      <c r="L275" s="401"/>
      <c r="M275" s="401"/>
      <c r="N275" s="401"/>
      <c r="O275" s="401"/>
      <c r="P275" s="401"/>
      <c r="Q275" s="401"/>
      <c r="R275" s="401"/>
      <c r="S275" s="401"/>
      <c r="T275" s="401"/>
      <c r="U275" s="338"/>
      <c r="V275" s="338"/>
      <c r="W275" s="338"/>
      <c r="X275" s="338"/>
      <c r="Y275" s="338"/>
      <c r="Z275" s="338"/>
      <c r="AA275" s="338"/>
      <c r="AB275" s="402"/>
      <c r="AC275" s="338"/>
      <c r="AD275" s="402"/>
      <c r="AE275" s="338"/>
      <c r="AF275" s="399"/>
    </row>
    <row r="276" spans="1:32" s="83" customFormat="1" ht="112.5" x14ac:dyDescent="0.3">
      <c r="A276" s="403" t="s">
        <v>92</v>
      </c>
      <c r="B276" s="154">
        <f>H276+J276+L276+N276+P276+R276+T276+V276+X276+Z276+AB276+AD276</f>
        <v>7975.3</v>
      </c>
      <c r="C276" s="154">
        <v>7975.3</v>
      </c>
      <c r="D276" s="154">
        <v>7975.3</v>
      </c>
      <c r="E276" s="154">
        <f>I276+K276+M276+O276+Q276+S276+U276+W276+Y276+AA276+AC276+AE276</f>
        <v>7975.3</v>
      </c>
      <c r="F276" s="154">
        <f>E276/B276*100</f>
        <v>100</v>
      </c>
      <c r="G276" s="154">
        <f>E276/C276*100</f>
        <v>100</v>
      </c>
      <c r="H276" s="154">
        <v>0</v>
      </c>
      <c r="I276" s="154">
        <v>0</v>
      </c>
      <c r="J276" s="154">
        <v>0</v>
      </c>
      <c r="K276" s="154">
        <v>0</v>
      </c>
      <c r="L276" s="154">
        <v>650</v>
      </c>
      <c r="M276" s="154">
        <f>M277</f>
        <v>0</v>
      </c>
      <c r="N276" s="154">
        <v>650</v>
      </c>
      <c r="O276" s="154">
        <f>O277</f>
        <v>0</v>
      </c>
      <c r="P276" s="154">
        <v>621.5</v>
      </c>
      <c r="Q276" s="154">
        <v>1921.5</v>
      </c>
      <c r="R276" s="154">
        <f t="shared" ref="R276:AA276" si="311">R277</f>
        <v>0</v>
      </c>
      <c r="S276" s="154">
        <f t="shared" si="311"/>
        <v>0</v>
      </c>
      <c r="T276" s="154">
        <f t="shared" si="311"/>
        <v>0</v>
      </c>
      <c r="U276" s="154">
        <f t="shared" si="311"/>
        <v>0</v>
      </c>
      <c r="V276" s="154">
        <f t="shared" si="311"/>
        <v>0</v>
      </c>
      <c r="W276" s="154">
        <f t="shared" si="311"/>
        <v>0</v>
      </c>
      <c r="X276" s="154">
        <f t="shared" si="311"/>
        <v>0</v>
      </c>
      <c r="Y276" s="154">
        <f t="shared" si="311"/>
        <v>0</v>
      </c>
      <c r="Z276" s="154">
        <f t="shared" si="311"/>
        <v>0</v>
      </c>
      <c r="AA276" s="154">
        <f t="shared" si="311"/>
        <v>0</v>
      </c>
      <c r="AB276" s="154">
        <v>1232.8</v>
      </c>
      <c r="AC276" s="154">
        <v>1232.8</v>
      </c>
      <c r="AD276" s="154">
        <v>4821</v>
      </c>
      <c r="AE276" s="154">
        <v>4821</v>
      </c>
      <c r="AF276" s="403"/>
    </row>
    <row r="277" spans="1:32" s="83" customFormat="1" ht="18.75" x14ac:dyDescent="0.3">
      <c r="A277" s="168" t="s">
        <v>28</v>
      </c>
      <c r="B277" s="154"/>
      <c r="C277" s="154"/>
      <c r="D277" s="154"/>
      <c r="E277" s="154"/>
      <c r="F277" s="154"/>
      <c r="G277" s="154"/>
      <c r="H277" s="154"/>
      <c r="I277" s="154"/>
      <c r="J277" s="154"/>
      <c r="K277" s="154"/>
      <c r="L277" s="154"/>
      <c r="M277" s="154"/>
      <c r="N277" s="154"/>
      <c r="O277" s="154"/>
      <c r="P277" s="154"/>
      <c r="Q277" s="154"/>
      <c r="R277" s="154"/>
      <c r="S277" s="154"/>
      <c r="T277" s="154"/>
      <c r="U277" s="338"/>
      <c r="V277" s="338"/>
      <c r="W277" s="338"/>
      <c r="X277" s="338"/>
      <c r="Y277" s="338"/>
      <c r="Z277" s="338"/>
      <c r="AA277" s="338"/>
      <c r="AB277" s="338"/>
      <c r="AC277" s="338"/>
      <c r="AD277" s="338"/>
      <c r="AE277" s="338"/>
      <c r="AF277" s="399"/>
    </row>
    <row r="278" spans="1:32" s="83" customFormat="1" ht="131.25" x14ac:dyDescent="0.3">
      <c r="A278" s="404" t="s">
        <v>93</v>
      </c>
      <c r="B278" s="405">
        <f>B279+B280+B281</f>
        <v>950</v>
      </c>
      <c r="C278" s="405">
        <f>C279+C280+C281</f>
        <v>950</v>
      </c>
      <c r="D278" s="405">
        <f>D279+D280+D281</f>
        <v>950</v>
      </c>
      <c r="E278" s="405">
        <f>E279+E280+E281</f>
        <v>950</v>
      </c>
      <c r="F278" s="405">
        <f>E278/B278*100</f>
        <v>100</v>
      </c>
      <c r="G278" s="405">
        <f>E278/C278*100</f>
        <v>100</v>
      </c>
      <c r="H278" s="405">
        <f t="shared" ref="H278:P278" si="312">H279+H280+H281</f>
        <v>0</v>
      </c>
      <c r="I278" s="405">
        <f t="shared" si="312"/>
        <v>0</v>
      </c>
      <c r="J278" s="405">
        <f t="shared" si="312"/>
        <v>200</v>
      </c>
      <c r="K278" s="405">
        <f t="shared" si="312"/>
        <v>182.7</v>
      </c>
      <c r="L278" s="405">
        <f t="shared" si="312"/>
        <v>0</v>
      </c>
      <c r="M278" s="405">
        <f t="shared" si="312"/>
        <v>0</v>
      </c>
      <c r="N278" s="405">
        <f t="shared" si="312"/>
        <v>0</v>
      </c>
      <c r="O278" s="405">
        <f t="shared" si="312"/>
        <v>0</v>
      </c>
      <c r="P278" s="405">
        <f t="shared" si="312"/>
        <v>230</v>
      </c>
      <c r="Q278" s="405">
        <v>159.9</v>
      </c>
      <c r="R278" s="405">
        <f t="shared" ref="R278:AE278" si="313">R279+R280+R281</f>
        <v>0</v>
      </c>
      <c r="S278" s="405">
        <f t="shared" si="313"/>
        <v>0</v>
      </c>
      <c r="T278" s="405">
        <f t="shared" si="313"/>
        <v>0</v>
      </c>
      <c r="U278" s="405">
        <f t="shared" si="313"/>
        <v>0</v>
      </c>
      <c r="V278" s="405">
        <f t="shared" si="313"/>
        <v>263.89999999999998</v>
      </c>
      <c r="W278" s="405">
        <f t="shared" si="313"/>
        <v>351.2</v>
      </c>
      <c r="X278" s="405">
        <f t="shared" si="313"/>
        <v>0</v>
      </c>
      <c r="Y278" s="405">
        <f t="shared" si="313"/>
        <v>0</v>
      </c>
      <c r="Z278" s="405">
        <f t="shared" si="313"/>
        <v>0</v>
      </c>
      <c r="AA278" s="405">
        <f t="shared" si="313"/>
        <v>0</v>
      </c>
      <c r="AB278" s="405">
        <f t="shared" si="313"/>
        <v>256.10000000000002</v>
      </c>
      <c r="AC278" s="405">
        <f t="shared" si="313"/>
        <v>170.3</v>
      </c>
      <c r="AD278" s="154">
        <f t="shared" si="313"/>
        <v>0</v>
      </c>
      <c r="AE278" s="154">
        <f t="shared" si="313"/>
        <v>85.8</v>
      </c>
      <c r="AF278" s="404"/>
    </row>
    <row r="279" spans="1:32" s="83" customFormat="1" ht="18.75" x14ac:dyDescent="0.3">
      <c r="A279" s="168" t="s">
        <v>29</v>
      </c>
      <c r="B279" s="154">
        <f>H279+J279+L279+N279+P279+R279+T279+V279+X279+Z279+AB279+AD279</f>
        <v>950</v>
      </c>
      <c r="C279" s="154">
        <f>H279+J279+L279+N279+P279+R279+T279+V279+X279+Z279+AB279</f>
        <v>950</v>
      </c>
      <c r="D279" s="154">
        <v>950</v>
      </c>
      <c r="E279" s="154">
        <f>I279+K279+M279+O279+Q279+S279+U279+W279+Y279+AA279+AC279+AE279</f>
        <v>950</v>
      </c>
      <c r="F279" s="406">
        <f>E279/B279*100</f>
        <v>100</v>
      </c>
      <c r="G279" s="406">
        <f>E279/C279*100</f>
        <v>100</v>
      </c>
      <c r="H279" s="402">
        <v>0</v>
      </c>
      <c r="I279" s="154">
        <v>0</v>
      </c>
      <c r="J279" s="402">
        <v>200</v>
      </c>
      <c r="K279" s="154">
        <v>182.7</v>
      </c>
      <c r="L279" s="154">
        <v>0</v>
      </c>
      <c r="M279" s="154">
        <v>0</v>
      </c>
      <c r="N279" s="154">
        <v>0</v>
      </c>
      <c r="O279" s="154">
        <v>0</v>
      </c>
      <c r="P279" s="402">
        <v>230</v>
      </c>
      <c r="Q279" s="154">
        <v>160</v>
      </c>
      <c r="R279" s="154">
        <v>0</v>
      </c>
      <c r="S279" s="154">
        <v>0</v>
      </c>
      <c r="T279" s="154">
        <v>0</v>
      </c>
      <c r="U279" s="338">
        <v>0</v>
      </c>
      <c r="V279" s="402">
        <v>263.89999999999998</v>
      </c>
      <c r="W279" s="338">
        <v>351.2</v>
      </c>
      <c r="X279" s="338">
        <v>0</v>
      </c>
      <c r="Y279" s="338">
        <v>0</v>
      </c>
      <c r="Z279" s="338">
        <v>0</v>
      </c>
      <c r="AA279" s="338">
        <v>0</v>
      </c>
      <c r="AB279" s="402">
        <v>256.10000000000002</v>
      </c>
      <c r="AC279" s="338">
        <v>170.3</v>
      </c>
      <c r="AD279" s="338">
        <v>0</v>
      </c>
      <c r="AE279" s="338">
        <v>85.8</v>
      </c>
      <c r="AF279" s="399"/>
    </row>
    <row r="280" spans="1:32" s="83" customFormat="1" ht="18.75" x14ac:dyDescent="0.3">
      <c r="A280" s="168" t="s">
        <v>28</v>
      </c>
      <c r="B280" s="154">
        <f>H280+J280+L280+N280+P280+R280+T280+V280+X280+Z280+AB280+AD280</f>
        <v>0</v>
      </c>
      <c r="C280" s="154">
        <f>H280+J280+L280+N280+P280+R280+T280+V280+X280+Z280+AB280</f>
        <v>0</v>
      </c>
      <c r="D280" s="154">
        <v>0</v>
      </c>
      <c r="E280" s="406">
        <f>I280+K280+M280+O280+Q280+S280+U280+W280+Y280+AA280+AC280+AE280</f>
        <v>0</v>
      </c>
      <c r="F280" s="406">
        <v>0</v>
      </c>
      <c r="G280" s="406">
        <v>0</v>
      </c>
      <c r="H280" s="402">
        <v>0</v>
      </c>
      <c r="I280" s="154">
        <v>0</v>
      </c>
      <c r="J280" s="402">
        <v>0</v>
      </c>
      <c r="K280" s="154">
        <v>0</v>
      </c>
      <c r="L280" s="154">
        <v>0</v>
      </c>
      <c r="M280" s="154">
        <v>0</v>
      </c>
      <c r="N280" s="154">
        <v>0</v>
      </c>
      <c r="O280" s="154">
        <v>0</v>
      </c>
      <c r="P280" s="402">
        <v>0</v>
      </c>
      <c r="Q280" s="154">
        <v>0</v>
      </c>
      <c r="R280" s="154">
        <v>0</v>
      </c>
      <c r="S280" s="154">
        <v>0</v>
      </c>
      <c r="T280" s="154">
        <v>0</v>
      </c>
      <c r="U280" s="338">
        <v>0</v>
      </c>
      <c r="V280" s="402">
        <v>0</v>
      </c>
      <c r="W280" s="338">
        <v>0</v>
      </c>
      <c r="X280" s="338">
        <v>0</v>
      </c>
      <c r="Y280" s="338">
        <v>0</v>
      </c>
      <c r="Z280" s="338">
        <v>0</v>
      </c>
      <c r="AA280" s="338">
        <v>0</v>
      </c>
      <c r="AB280" s="402">
        <v>0</v>
      </c>
      <c r="AC280" s="338">
        <v>0</v>
      </c>
      <c r="AD280" s="338">
        <v>0</v>
      </c>
      <c r="AE280" s="338">
        <v>0</v>
      </c>
      <c r="AF280" s="399"/>
    </row>
    <row r="281" spans="1:32" s="83" customFormat="1" ht="18.75" x14ac:dyDescent="0.3">
      <c r="A281" s="168" t="s">
        <v>31</v>
      </c>
      <c r="B281" s="154">
        <f>H281+J281+N281+L281+P281+R281+T281+V281+X281+Z281+AB281+AD281</f>
        <v>0</v>
      </c>
      <c r="C281" s="154">
        <f>H281+J281+L281+N281+P281+R281+T281+V281+X281+Z281+AB281</f>
        <v>0</v>
      </c>
      <c r="D281" s="154">
        <v>0</v>
      </c>
      <c r="E281" s="406">
        <f>I281+K281+M281+Q281+O281+S281+U281+W281+Y281+AA281+AC281+AE281+AG281</f>
        <v>0</v>
      </c>
      <c r="F281" s="406">
        <v>0</v>
      </c>
      <c r="G281" s="406">
        <v>0</v>
      </c>
      <c r="H281" s="402"/>
      <c r="I281" s="154"/>
      <c r="J281" s="402"/>
      <c r="K281" s="154"/>
      <c r="L281" s="154"/>
      <c r="M281" s="154"/>
      <c r="N281" s="154"/>
      <c r="O281" s="154"/>
      <c r="P281" s="402"/>
      <c r="Q281" s="154"/>
      <c r="R281" s="154"/>
      <c r="S281" s="154"/>
      <c r="T281" s="154"/>
      <c r="U281" s="338"/>
      <c r="V281" s="402"/>
      <c r="W281" s="338"/>
      <c r="X281" s="338"/>
      <c r="Y281" s="338"/>
      <c r="Z281" s="338"/>
      <c r="AA281" s="338"/>
      <c r="AB281" s="402"/>
      <c r="AC281" s="338"/>
      <c r="AD281" s="338"/>
      <c r="AE281" s="338"/>
      <c r="AF281" s="399"/>
    </row>
    <row r="282" spans="1:32" ht="93.75" x14ac:dyDescent="0.25">
      <c r="A282" s="374" t="s">
        <v>94</v>
      </c>
      <c r="B282" s="274">
        <f>B284</f>
        <v>0</v>
      </c>
      <c r="C282" s="274">
        <f t="shared" ref="C282:AE282" si="314">C284</f>
        <v>0</v>
      </c>
      <c r="D282" s="274">
        <f t="shared" si="314"/>
        <v>0</v>
      </c>
      <c r="E282" s="274">
        <f t="shared" si="314"/>
        <v>0</v>
      </c>
      <c r="F282" s="274">
        <f t="shared" si="314"/>
        <v>0</v>
      </c>
      <c r="G282" s="274">
        <f t="shared" si="314"/>
        <v>0</v>
      </c>
      <c r="H282" s="274">
        <f t="shared" si="314"/>
        <v>0</v>
      </c>
      <c r="I282" s="274">
        <f t="shared" si="314"/>
        <v>0</v>
      </c>
      <c r="J282" s="274">
        <f t="shared" si="314"/>
        <v>0</v>
      </c>
      <c r="K282" s="274">
        <f t="shared" si="314"/>
        <v>0</v>
      </c>
      <c r="L282" s="274">
        <f t="shared" si="314"/>
        <v>0</v>
      </c>
      <c r="M282" s="274">
        <f t="shared" si="314"/>
        <v>0</v>
      </c>
      <c r="N282" s="273">
        <f t="shared" si="314"/>
        <v>0</v>
      </c>
      <c r="O282" s="273">
        <f t="shared" si="314"/>
        <v>0</v>
      </c>
      <c r="P282" s="274">
        <f t="shared" si="314"/>
        <v>0</v>
      </c>
      <c r="Q282" s="274">
        <f t="shared" si="314"/>
        <v>0</v>
      </c>
      <c r="R282" s="274">
        <f t="shared" si="314"/>
        <v>0</v>
      </c>
      <c r="S282" s="274">
        <f t="shared" si="314"/>
        <v>0</v>
      </c>
      <c r="T282" s="274">
        <f t="shared" si="314"/>
        <v>0</v>
      </c>
      <c r="U282" s="274">
        <f t="shared" si="314"/>
        <v>0</v>
      </c>
      <c r="V282" s="274">
        <f t="shared" si="314"/>
        <v>0</v>
      </c>
      <c r="W282" s="274">
        <f t="shared" si="314"/>
        <v>0</v>
      </c>
      <c r="X282" s="274">
        <f t="shared" si="314"/>
        <v>0</v>
      </c>
      <c r="Y282" s="274">
        <f t="shared" si="314"/>
        <v>0</v>
      </c>
      <c r="Z282" s="274">
        <f t="shared" si="314"/>
        <v>0</v>
      </c>
      <c r="AA282" s="274">
        <f t="shared" si="314"/>
        <v>0</v>
      </c>
      <c r="AB282" s="274">
        <f t="shared" si="314"/>
        <v>0</v>
      </c>
      <c r="AC282" s="274">
        <f t="shared" si="314"/>
        <v>0</v>
      </c>
      <c r="AD282" s="274">
        <f t="shared" si="314"/>
        <v>0</v>
      </c>
      <c r="AE282" s="274">
        <f t="shared" si="314"/>
        <v>0</v>
      </c>
      <c r="AF282" s="374"/>
    </row>
    <row r="283" spans="1:32" ht="24" customHeight="1" x14ac:dyDescent="0.25">
      <c r="A283" s="407" t="s">
        <v>86</v>
      </c>
      <c r="B283" s="408"/>
      <c r="C283" s="409"/>
      <c r="D283" s="409"/>
      <c r="E283" s="409"/>
      <c r="F283" s="409"/>
      <c r="G283" s="409"/>
      <c r="H283" s="409"/>
      <c r="I283" s="409"/>
      <c r="J283" s="409"/>
      <c r="K283" s="409"/>
      <c r="L283" s="409"/>
      <c r="M283" s="409"/>
      <c r="N283" s="410"/>
      <c r="O283" s="411"/>
      <c r="P283" s="412"/>
      <c r="Q283" s="412"/>
      <c r="R283" s="412"/>
      <c r="S283" s="412"/>
      <c r="T283" s="413"/>
      <c r="U283" s="414"/>
      <c r="V283" s="414"/>
      <c r="W283" s="414"/>
      <c r="X283" s="414"/>
      <c r="Y283" s="414"/>
      <c r="Z283" s="414"/>
      <c r="AA283" s="414"/>
      <c r="AB283" s="414"/>
      <c r="AC283" s="414"/>
      <c r="AD283" s="414"/>
      <c r="AE283" s="414"/>
      <c r="AF283" s="394"/>
    </row>
    <row r="284" spans="1:32" ht="88.5" customHeight="1" x14ac:dyDescent="0.25">
      <c r="A284" s="415" t="s">
        <v>95</v>
      </c>
      <c r="B284" s="95">
        <f>H284+J284+N284+L284+P284+R284+T284+V284+X284+Z284+AB284+AD284</f>
        <v>0</v>
      </c>
      <c r="C284" s="391">
        <v>0</v>
      </c>
      <c r="D284" s="391">
        <v>0</v>
      </c>
      <c r="E284" s="416">
        <v>0</v>
      </c>
      <c r="F284" s="416">
        <v>0</v>
      </c>
      <c r="G284" s="416">
        <v>0</v>
      </c>
      <c r="H284" s="416">
        <v>0</v>
      </c>
      <c r="I284" s="391">
        <v>0</v>
      </c>
      <c r="J284" s="391">
        <v>0</v>
      </c>
      <c r="K284" s="391">
        <v>0</v>
      </c>
      <c r="L284" s="416">
        <v>0</v>
      </c>
      <c r="M284" s="391">
        <v>0</v>
      </c>
      <c r="N284" s="391">
        <v>0</v>
      </c>
      <c r="O284" s="391">
        <v>0</v>
      </c>
      <c r="P284" s="391">
        <v>0</v>
      </c>
      <c r="Q284" s="391">
        <v>0</v>
      </c>
      <c r="R284" s="391">
        <v>0</v>
      </c>
      <c r="S284" s="391">
        <v>0</v>
      </c>
      <c r="T284" s="391">
        <v>0</v>
      </c>
      <c r="U284" s="391">
        <v>0</v>
      </c>
      <c r="V284" s="417">
        <v>0</v>
      </c>
      <c r="W284" s="417">
        <v>0</v>
      </c>
      <c r="X284" s="417">
        <v>0</v>
      </c>
      <c r="Y284" s="417">
        <v>0</v>
      </c>
      <c r="Z284" s="417">
        <v>0</v>
      </c>
      <c r="AA284" s="417">
        <v>0</v>
      </c>
      <c r="AB284" s="417">
        <v>0</v>
      </c>
      <c r="AC284" s="417">
        <v>0</v>
      </c>
      <c r="AD284" s="279">
        <v>0</v>
      </c>
      <c r="AE284" s="279">
        <v>0</v>
      </c>
      <c r="AF284" s="418"/>
    </row>
    <row r="285" spans="1:32" ht="26.25" customHeight="1" x14ac:dyDescent="0.25">
      <c r="A285" s="374" t="s">
        <v>27</v>
      </c>
      <c r="B285" s="89">
        <f>B286+B287</f>
        <v>0</v>
      </c>
      <c r="C285" s="89">
        <f t="shared" ref="C285:AE285" si="315">C286+C287</f>
        <v>0</v>
      </c>
      <c r="D285" s="89">
        <f t="shared" si="315"/>
        <v>0</v>
      </c>
      <c r="E285" s="89">
        <f t="shared" si="315"/>
        <v>0</v>
      </c>
      <c r="F285" s="89">
        <f t="shared" si="315"/>
        <v>0</v>
      </c>
      <c r="G285" s="89">
        <f t="shared" si="315"/>
        <v>0</v>
      </c>
      <c r="H285" s="89">
        <f t="shared" si="315"/>
        <v>0</v>
      </c>
      <c r="I285" s="89">
        <f t="shared" si="315"/>
        <v>0</v>
      </c>
      <c r="J285" s="89">
        <f t="shared" si="315"/>
        <v>0</v>
      </c>
      <c r="K285" s="89">
        <f t="shared" si="315"/>
        <v>0</v>
      </c>
      <c r="L285" s="89">
        <f t="shared" si="315"/>
        <v>0</v>
      </c>
      <c r="M285" s="89">
        <f t="shared" si="315"/>
        <v>0</v>
      </c>
      <c r="N285" s="89">
        <f t="shared" si="315"/>
        <v>0</v>
      </c>
      <c r="O285" s="89">
        <f t="shared" si="315"/>
        <v>0</v>
      </c>
      <c r="P285" s="89">
        <f t="shared" si="315"/>
        <v>0</v>
      </c>
      <c r="Q285" s="89">
        <f t="shared" si="315"/>
        <v>0</v>
      </c>
      <c r="R285" s="89">
        <f t="shared" si="315"/>
        <v>0</v>
      </c>
      <c r="S285" s="89">
        <f t="shared" si="315"/>
        <v>0</v>
      </c>
      <c r="T285" s="89">
        <f t="shared" si="315"/>
        <v>0</v>
      </c>
      <c r="U285" s="89">
        <f t="shared" si="315"/>
        <v>0</v>
      </c>
      <c r="V285" s="89">
        <f t="shared" si="315"/>
        <v>0</v>
      </c>
      <c r="W285" s="89">
        <f t="shared" si="315"/>
        <v>0</v>
      </c>
      <c r="X285" s="89">
        <f t="shared" si="315"/>
        <v>0</v>
      </c>
      <c r="Y285" s="89">
        <f t="shared" si="315"/>
        <v>0</v>
      </c>
      <c r="Z285" s="89">
        <f t="shared" si="315"/>
        <v>0</v>
      </c>
      <c r="AA285" s="89">
        <f t="shared" si="315"/>
        <v>0</v>
      </c>
      <c r="AB285" s="89">
        <f t="shared" si="315"/>
        <v>0</v>
      </c>
      <c r="AC285" s="89">
        <f t="shared" si="315"/>
        <v>0</v>
      </c>
      <c r="AD285" s="89">
        <f t="shared" si="315"/>
        <v>0</v>
      </c>
      <c r="AE285" s="89">
        <f t="shared" si="315"/>
        <v>0</v>
      </c>
      <c r="AF285" s="374"/>
    </row>
    <row r="286" spans="1:32" s="83" customFormat="1" ht="18.75" x14ac:dyDescent="0.3">
      <c r="A286" s="403" t="s">
        <v>28</v>
      </c>
      <c r="B286" s="154">
        <f>H286+J286+N286+L286+P286+R286+T286+V286+X286+Z286+AB286+AD286</f>
        <v>0</v>
      </c>
      <c r="C286" s="154">
        <f t="shared" ref="C286:AE286" si="316">C284</f>
        <v>0</v>
      </c>
      <c r="D286" s="154"/>
      <c r="E286" s="154">
        <f t="shared" si="316"/>
        <v>0</v>
      </c>
      <c r="F286" s="154">
        <f t="shared" si="316"/>
        <v>0</v>
      </c>
      <c r="G286" s="154">
        <f t="shared" si="316"/>
        <v>0</v>
      </c>
      <c r="H286" s="154">
        <f t="shared" si="316"/>
        <v>0</v>
      </c>
      <c r="I286" s="154">
        <f t="shared" si="316"/>
        <v>0</v>
      </c>
      <c r="J286" s="154">
        <f t="shared" si="316"/>
        <v>0</v>
      </c>
      <c r="K286" s="154">
        <f t="shared" si="316"/>
        <v>0</v>
      </c>
      <c r="L286" s="154">
        <f t="shared" si="316"/>
        <v>0</v>
      </c>
      <c r="M286" s="154">
        <f t="shared" si="316"/>
        <v>0</v>
      </c>
      <c r="N286" s="154">
        <f t="shared" si="316"/>
        <v>0</v>
      </c>
      <c r="O286" s="154">
        <f t="shared" si="316"/>
        <v>0</v>
      </c>
      <c r="P286" s="154">
        <f t="shared" si="316"/>
        <v>0</v>
      </c>
      <c r="Q286" s="154">
        <f t="shared" si="316"/>
        <v>0</v>
      </c>
      <c r="R286" s="154">
        <f t="shared" si="316"/>
        <v>0</v>
      </c>
      <c r="S286" s="154">
        <f t="shared" si="316"/>
        <v>0</v>
      </c>
      <c r="T286" s="154">
        <f t="shared" si="316"/>
        <v>0</v>
      </c>
      <c r="U286" s="154">
        <f t="shared" si="316"/>
        <v>0</v>
      </c>
      <c r="V286" s="154">
        <f t="shared" si="316"/>
        <v>0</v>
      </c>
      <c r="W286" s="154">
        <f t="shared" si="316"/>
        <v>0</v>
      </c>
      <c r="X286" s="154">
        <f t="shared" si="316"/>
        <v>0</v>
      </c>
      <c r="Y286" s="154">
        <f t="shared" si="316"/>
        <v>0</v>
      </c>
      <c r="Z286" s="154">
        <f t="shared" si="316"/>
        <v>0</v>
      </c>
      <c r="AA286" s="154">
        <f t="shared" si="316"/>
        <v>0</v>
      </c>
      <c r="AB286" s="154">
        <v>0</v>
      </c>
      <c r="AC286" s="154">
        <f t="shared" si="316"/>
        <v>0</v>
      </c>
      <c r="AD286" s="154">
        <v>0</v>
      </c>
      <c r="AE286" s="154">
        <f t="shared" si="316"/>
        <v>0</v>
      </c>
      <c r="AF286" s="403"/>
    </row>
    <row r="287" spans="1:32" s="83" customFormat="1" ht="18.75" x14ac:dyDescent="0.3">
      <c r="A287" s="403" t="s">
        <v>29</v>
      </c>
      <c r="B287" s="154">
        <f>H287+J287+N287+L287+P287+R287+T287+V287+X287+Z287+AB287+AD287</f>
        <v>0</v>
      </c>
      <c r="C287" s="401">
        <v>0</v>
      </c>
      <c r="D287" s="401"/>
      <c r="E287" s="402">
        <v>0</v>
      </c>
      <c r="F287" s="402">
        <v>0</v>
      </c>
      <c r="G287" s="402">
        <v>0</v>
      </c>
      <c r="H287" s="402">
        <v>0</v>
      </c>
      <c r="I287" s="402">
        <v>0</v>
      </c>
      <c r="J287" s="402">
        <v>0</v>
      </c>
      <c r="K287" s="402">
        <v>0</v>
      </c>
      <c r="L287" s="154">
        <v>0</v>
      </c>
      <c r="M287" s="402">
        <v>0</v>
      </c>
      <c r="N287" s="154">
        <v>0</v>
      </c>
      <c r="O287" s="402">
        <v>0</v>
      </c>
      <c r="P287" s="154">
        <v>0</v>
      </c>
      <c r="Q287" s="402">
        <v>0</v>
      </c>
      <c r="R287" s="402">
        <v>0</v>
      </c>
      <c r="S287" s="402">
        <v>0</v>
      </c>
      <c r="T287" s="402">
        <v>0</v>
      </c>
      <c r="U287" s="338">
        <v>0</v>
      </c>
      <c r="V287" s="338">
        <v>0</v>
      </c>
      <c r="W287" s="338">
        <v>0</v>
      </c>
      <c r="X287" s="338">
        <v>0</v>
      </c>
      <c r="Y287" s="338">
        <v>0</v>
      </c>
      <c r="Z287" s="338">
        <v>0</v>
      </c>
      <c r="AA287" s="338">
        <v>0</v>
      </c>
      <c r="AB287" s="154">
        <v>0</v>
      </c>
      <c r="AC287" s="338">
        <v>0</v>
      </c>
      <c r="AD287" s="154">
        <v>0</v>
      </c>
      <c r="AE287" s="338">
        <v>0</v>
      </c>
      <c r="AF287" s="403"/>
    </row>
    <row r="288" spans="1:32" s="83" customFormat="1" ht="18.75" x14ac:dyDescent="0.3">
      <c r="A288" s="168" t="s">
        <v>30</v>
      </c>
      <c r="B288" s="419"/>
      <c r="C288" s="419"/>
      <c r="D288" s="419"/>
      <c r="E288" s="419"/>
      <c r="F288" s="419"/>
      <c r="G288" s="419"/>
      <c r="H288" s="419"/>
      <c r="I288" s="419"/>
      <c r="J288" s="419"/>
      <c r="K288" s="419"/>
      <c r="L288" s="419"/>
      <c r="M288" s="419"/>
      <c r="N288" s="419"/>
      <c r="O288" s="419"/>
      <c r="P288" s="419"/>
      <c r="Q288" s="419"/>
      <c r="R288" s="419"/>
      <c r="S288" s="419"/>
      <c r="T288" s="420"/>
      <c r="U288" s="421"/>
      <c r="V288" s="421"/>
      <c r="W288" s="421"/>
      <c r="X288" s="421"/>
      <c r="Y288" s="421"/>
      <c r="Z288" s="421"/>
      <c r="AA288" s="421"/>
      <c r="AB288" s="421"/>
      <c r="AC288" s="421"/>
      <c r="AD288" s="421"/>
      <c r="AE288" s="421"/>
      <c r="AF288" s="399"/>
    </row>
    <row r="289" spans="1:32" s="83" customFormat="1" ht="18.75" x14ac:dyDescent="0.3">
      <c r="A289" s="168" t="s">
        <v>31</v>
      </c>
      <c r="B289" s="419"/>
      <c r="C289" s="419"/>
      <c r="D289" s="419"/>
      <c r="E289" s="419"/>
      <c r="F289" s="419"/>
      <c r="G289" s="419"/>
      <c r="H289" s="419"/>
      <c r="I289" s="419"/>
      <c r="J289" s="419"/>
      <c r="K289" s="419"/>
      <c r="L289" s="419"/>
      <c r="M289" s="419"/>
      <c r="N289" s="419"/>
      <c r="O289" s="419"/>
      <c r="P289" s="419"/>
      <c r="Q289" s="419"/>
      <c r="R289" s="419"/>
      <c r="S289" s="419"/>
      <c r="T289" s="420"/>
      <c r="U289" s="421"/>
      <c r="V289" s="421"/>
      <c r="W289" s="421"/>
      <c r="X289" s="421"/>
      <c r="Y289" s="421"/>
      <c r="Z289" s="421"/>
      <c r="AA289" s="421"/>
      <c r="AB289" s="421"/>
      <c r="AC289" s="421"/>
      <c r="AD289" s="421"/>
      <c r="AE289" s="421"/>
      <c r="AF289" s="399"/>
    </row>
    <row r="290" spans="1:32" ht="56.25" hidden="1" x14ac:dyDescent="0.25">
      <c r="A290" s="422" t="s">
        <v>96</v>
      </c>
      <c r="B290" s="423">
        <f>B291</f>
        <v>0</v>
      </c>
      <c r="C290" s="423">
        <f t="shared" ref="C290:AE290" si="317">C291</f>
        <v>0</v>
      </c>
      <c r="D290" s="423">
        <f t="shared" si="317"/>
        <v>0</v>
      </c>
      <c r="E290" s="423">
        <f t="shared" si="317"/>
        <v>0</v>
      </c>
      <c r="F290" s="423">
        <f t="shared" si="317"/>
        <v>0</v>
      </c>
      <c r="G290" s="423">
        <f t="shared" si="317"/>
        <v>0</v>
      </c>
      <c r="H290" s="423">
        <f t="shared" si="317"/>
        <v>0</v>
      </c>
      <c r="I290" s="423">
        <f t="shared" si="317"/>
        <v>0</v>
      </c>
      <c r="J290" s="423">
        <f t="shared" si="317"/>
        <v>0</v>
      </c>
      <c r="K290" s="423">
        <f t="shared" si="317"/>
        <v>0</v>
      </c>
      <c r="L290" s="423">
        <f t="shared" si="317"/>
        <v>0</v>
      </c>
      <c r="M290" s="423">
        <f t="shared" si="317"/>
        <v>0</v>
      </c>
      <c r="N290" s="423">
        <f t="shared" si="317"/>
        <v>0</v>
      </c>
      <c r="O290" s="423">
        <f t="shared" si="317"/>
        <v>0</v>
      </c>
      <c r="P290" s="423">
        <f t="shared" si="317"/>
        <v>0</v>
      </c>
      <c r="Q290" s="423">
        <f t="shared" si="317"/>
        <v>0</v>
      </c>
      <c r="R290" s="423">
        <f t="shared" si="317"/>
        <v>0</v>
      </c>
      <c r="S290" s="423">
        <f t="shared" si="317"/>
        <v>0</v>
      </c>
      <c r="T290" s="423">
        <f t="shared" si="317"/>
        <v>0</v>
      </c>
      <c r="U290" s="423">
        <f t="shared" si="317"/>
        <v>0</v>
      </c>
      <c r="V290" s="423">
        <f t="shared" si="317"/>
        <v>0</v>
      </c>
      <c r="W290" s="423">
        <f t="shared" si="317"/>
        <v>0</v>
      </c>
      <c r="X290" s="423">
        <f t="shared" si="317"/>
        <v>0</v>
      </c>
      <c r="Y290" s="423">
        <f t="shared" si="317"/>
        <v>0</v>
      </c>
      <c r="Z290" s="423">
        <f t="shared" si="317"/>
        <v>0</v>
      </c>
      <c r="AA290" s="423">
        <f t="shared" si="317"/>
        <v>0</v>
      </c>
      <c r="AB290" s="423">
        <f t="shared" si="317"/>
        <v>0</v>
      </c>
      <c r="AC290" s="423">
        <f t="shared" si="317"/>
        <v>0</v>
      </c>
      <c r="AD290" s="424">
        <f t="shared" si="317"/>
        <v>0</v>
      </c>
      <c r="AE290" s="424">
        <f t="shared" si="317"/>
        <v>0</v>
      </c>
      <c r="AF290" s="422"/>
    </row>
    <row r="291" spans="1:32" s="83" customFormat="1" ht="37.5" hidden="1" x14ac:dyDescent="0.3">
      <c r="A291" s="403" t="s">
        <v>97</v>
      </c>
      <c r="B291" s="402">
        <f>B292+B293+B294+B295</f>
        <v>0</v>
      </c>
      <c r="C291" s="402">
        <f t="shared" ref="C291:AE291" si="318">C292+C293+C294+C295</f>
        <v>0</v>
      </c>
      <c r="D291" s="402">
        <f t="shared" si="318"/>
        <v>0</v>
      </c>
      <c r="E291" s="402">
        <f t="shared" si="318"/>
        <v>0</v>
      </c>
      <c r="F291" s="402">
        <f t="shared" si="318"/>
        <v>0</v>
      </c>
      <c r="G291" s="402">
        <f t="shared" si="318"/>
        <v>0</v>
      </c>
      <c r="H291" s="402">
        <f t="shared" si="318"/>
        <v>0</v>
      </c>
      <c r="I291" s="402">
        <f t="shared" si="318"/>
        <v>0</v>
      </c>
      <c r="J291" s="402">
        <f t="shared" si="318"/>
        <v>0</v>
      </c>
      <c r="K291" s="402">
        <f t="shared" si="318"/>
        <v>0</v>
      </c>
      <c r="L291" s="402">
        <f t="shared" si="318"/>
        <v>0</v>
      </c>
      <c r="M291" s="402">
        <f t="shared" si="318"/>
        <v>0</v>
      </c>
      <c r="N291" s="402">
        <f t="shared" si="318"/>
        <v>0</v>
      </c>
      <c r="O291" s="402">
        <f t="shared" si="318"/>
        <v>0</v>
      </c>
      <c r="P291" s="402">
        <f t="shared" si="318"/>
        <v>0</v>
      </c>
      <c r="Q291" s="402">
        <f t="shared" si="318"/>
        <v>0</v>
      </c>
      <c r="R291" s="402">
        <f t="shared" si="318"/>
        <v>0</v>
      </c>
      <c r="S291" s="402">
        <f t="shared" si="318"/>
        <v>0</v>
      </c>
      <c r="T291" s="402">
        <f t="shared" si="318"/>
        <v>0</v>
      </c>
      <c r="U291" s="402">
        <f t="shared" si="318"/>
        <v>0</v>
      </c>
      <c r="V291" s="402">
        <f t="shared" si="318"/>
        <v>0</v>
      </c>
      <c r="W291" s="402">
        <f t="shared" si="318"/>
        <v>0</v>
      </c>
      <c r="X291" s="402">
        <f t="shared" si="318"/>
        <v>0</v>
      </c>
      <c r="Y291" s="402">
        <f t="shared" si="318"/>
        <v>0</v>
      </c>
      <c r="Z291" s="402">
        <f t="shared" si="318"/>
        <v>0</v>
      </c>
      <c r="AA291" s="402">
        <f t="shared" si="318"/>
        <v>0</v>
      </c>
      <c r="AB291" s="402">
        <f t="shared" si="318"/>
        <v>0</v>
      </c>
      <c r="AC291" s="402">
        <f t="shared" si="318"/>
        <v>0</v>
      </c>
      <c r="AD291" s="402">
        <v>0</v>
      </c>
      <c r="AE291" s="402">
        <f t="shared" si="318"/>
        <v>0</v>
      </c>
      <c r="AF291" s="399"/>
    </row>
    <row r="292" spans="1:32" s="83" customFormat="1" ht="131.25" hidden="1" x14ac:dyDescent="0.3">
      <c r="A292" s="403" t="s">
        <v>98</v>
      </c>
      <c r="B292" s="154">
        <f>H292+J292+N292+L292+P292+R292+T292+V292+X292+Z292+AB292+AD292</f>
        <v>0</v>
      </c>
      <c r="C292" s="401">
        <v>0</v>
      </c>
      <c r="D292" s="401">
        <v>0</v>
      </c>
      <c r="E292" s="402">
        <v>0</v>
      </c>
      <c r="F292" s="402">
        <v>0</v>
      </c>
      <c r="G292" s="402">
        <v>0</v>
      </c>
      <c r="H292" s="402">
        <v>0</v>
      </c>
      <c r="I292" s="401">
        <v>0</v>
      </c>
      <c r="J292" s="401">
        <v>0</v>
      </c>
      <c r="K292" s="401">
        <v>0</v>
      </c>
      <c r="L292" s="401">
        <v>0</v>
      </c>
      <c r="M292" s="401">
        <v>0</v>
      </c>
      <c r="N292" s="401">
        <v>0</v>
      </c>
      <c r="O292" s="401">
        <v>0</v>
      </c>
      <c r="P292" s="401">
        <v>0</v>
      </c>
      <c r="Q292" s="401">
        <v>0</v>
      </c>
      <c r="R292" s="401">
        <v>0</v>
      </c>
      <c r="S292" s="401">
        <v>0</v>
      </c>
      <c r="T292" s="401">
        <v>0</v>
      </c>
      <c r="U292" s="338">
        <v>0</v>
      </c>
      <c r="V292" s="338">
        <v>0</v>
      </c>
      <c r="W292" s="338">
        <v>0</v>
      </c>
      <c r="X292" s="338">
        <v>0</v>
      </c>
      <c r="Y292" s="338">
        <v>0</v>
      </c>
      <c r="Z292" s="338">
        <v>0</v>
      </c>
      <c r="AA292" s="338">
        <v>0</v>
      </c>
      <c r="AB292" s="338">
        <v>0</v>
      </c>
      <c r="AC292" s="338">
        <v>0</v>
      </c>
      <c r="AD292" s="338">
        <v>0</v>
      </c>
      <c r="AE292" s="338">
        <v>0</v>
      </c>
      <c r="AF292" s="399"/>
    </row>
    <row r="293" spans="1:32" ht="56.25" hidden="1" x14ac:dyDescent="0.25">
      <c r="A293" s="390" t="s">
        <v>99</v>
      </c>
      <c r="B293" s="100">
        <f>H293+J293+N293+L293+P293+R293+T293+V293+X293+Z293+AB293+AD293</f>
        <v>0</v>
      </c>
      <c r="C293" s="392">
        <v>0</v>
      </c>
      <c r="D293" s="392">
        <v>0</v>
      </c>
      <c r="E293" s="425">
        <v>0</v>
      </c>
      <c r="F293" s="425">
        <v>0</v>
      </c>
      <c r="G293" s="425">
        <v>0</v>
      </c>
      <c r="H293" s="425">
        <v>0</v>
      </c>
      <c r="I293" s="392">
        <v>0</v>
      </c>
      <c r="J293" s="392">
        <v>0</v>
      </c>
      <c r="K293" s="392">
        <v>0</v>
      </c>
      <c r="L293" s="392">
        <v>0</v>
      </c>
      <c r="M293" s="392">
        <v>0</v>
      </c>
      <c r="N293" s="392">
        <v>0</v>
      </c>
      <c r="O293" s="392">
        <v>0</v>
      </c>
      <c r="P293" s="392">
        <v>0</v>
      </c>
      <c r="Q293" s="392">
        <v>0</v>
      </c>
      <c r="R293" s="392">
        <v>0</v>
      </c>
      <c r="S293" s="392">
        <v>0</v>
      </c>
      <c r="T293" s="392">
        <v>0</v>
      </c>
      <c r="U293" s="125">
        <v>0</v>
      </c>
      <c r="V293" s="125">
        <v>0</v>
      </c>
      <c r="W293" s="125">
        <v>0</v>
      </c>
      <c r="X293" s="125">
        <v>0</v>
      </c>
      <c r="Y293" s="125">
        <v>0</v>
      </c>
      <c r="Z293" s="125">
        <v>0</v>
      </c>
      <c r="AA293" s="125">
        <v>0</v>
      </c>
      <c r="AB293" s="125">
        <v>0</v>
      </c>
      <c r="AC293" s="125">
        <v>0</v>
      </c>
      <c r="AD293" s="125">
        <v>0</v>
      </c>
      <c r="AE293" s="125">
        <v>0</v>
      </c>
      <c r="AF293" s="374"/>
    </row>
    <row r="294" spans="1:32" ht="112.5" hidden="1" x14ac:dyDescent="0.25">
      <c r="A294" s="390" t="s">
        <v>100</v>
      </c>
      <c r="B294" s="100">
        <f>H294+J294+N294+L294+P294+R294+T294+V294+X294+Z294+AB294+AD294</f>
        <v>0</v>
      </c>
      <c r="C294" s="392">
        <v>0</v>
      </c>
      <c r="D294" s="392">
        <v>0</v>
      </c>
      <c r="E294" s="425">
        <v>0</v>
      </c>
      <c r="F294" s="425">
        <v>0</v>
      </c>
      <c r="G294" s="425">
        <v>0</v>
      </c>
      <c r="H294" s="425">
        <v>0</v>
      </c>
      <c r="I294" s="392">
        <v>0</v>
      </c>
      <c r="J294" s="392">
        <v>0</v>
      </c>
      <c r="K294" s="392">
        <v>0</v>
      </c>
      <c r="L294" s="392">
        <v>0</v>
      </c>
      <c r="M294" s="392">
        <v>0</v>
      </c>
      <c r="N294" s="392">
        <v>0</v>
      </c>
      <c r="O294" s="392">
        <v>0</v>
      </c>
      <c r="P294" s="392">
        <v>0</v>
      </c>
      <c r="Q294" s="392">
        <v>0</v>
      </c>
      <c r="R294" s="392">
        <v>0</v>
      </c>
      <c r="S294" s="392">
        <v>0</v>
      </c>
      <c r="T294" s="392">
        <v>0</v>
      </c>
      <c r="U294" s="125">
        <v>0</v>
      </c>
      <c r="V294" s="125">
        <v>0</v>
      </c>
      <c r="W294" s="125">
        <v>0</v>
      </c>
      <c r="X294" s="125">
        <v>0</v>
      </c>
      <c r="Y294" s="125">
        <v>0</v>
      </c>
      <c r="Z294" s="125">
        <v>0</v>
      </c>
      <c r="AA294" s="125">
        <v>0</v>
      </c>
      <c r="AB294" s="125">
        <v>0</v>
      </c>
      <c r="AC294" s="125">
        <v>0</v>
      </c>
      <c r="AD294" s="125">
        <v>0</v>
      </c>
      <c r="AE294" s="125">
        <v>0</v>
      </c>
      <c r="AF294" s="374"/>
    </row>
    <row r="295" spans="1:32" ht="56.25" hidden="1" x14ac:dyDescent="0.25">
      <c r="A295" s="390" t="s">
        <v>101</v>
      </c>
      <c r="B295" s="100">
        <f>H295+J295+N295+L295+P295+R295+T295+V295+X295+Z295+AB295+AD295</f>
        <v>0</v>
      </c>
      <c r="C295" s="392">
        <v>0</v>
      </c>
      <c r="D295" s="392">
        <v>0</v>
      </c>
      <c r="E295" s="425">
        <v>0</v>
      </c>
      <c r="F295" s="425">
        <v>0</v>
      </c>
      <c r="G295" s="425">
        <v>0</v>
      </c>
      <c r="H295" s="425">
        <v>0</v>
      </c>
      <c r="I295" s="392">
        <v>0</v>
      </c>
      <c r="J295" s="392">
        <v>0</v>
      </c>
      <c r="K295" s="392">
        <v>0</v>
      </c>
      <c r="L295" s="392">
        <v>0</v>
      </c>
      <c r="M295" s="392">
        <v>0</v>
      </c>
      <c r="N295" s="392">
        <v>0</v>
      </c>
      <c r="O295" s="392">
        <v>0</v>
      </c>
      <c r="P295" s="392">
        <v>0</v>
      </c>
      <c r="Q295" s="392">
        <v>0</v>
      </c>
      <c r="R295" s="392">
        <v>0</v>
      </c>
      <c r="S295" s="392">
        <v>0</v>
      </c>
      <c r="T295" s="392">
        <v>0</v>
      </c>
      <c r="U295" s="125">
        <v>0</v>
      </c>
      <c r="V295" s="125">
        <v>0</v>
      </c>
      <c r="W295" s="125">
        <v>0</v>
      </c>
      <c r="X295" s="125">
        <v>0</v>
      </c>
      <c r="Y295" s="125">
        <v>0</v>
      </c>
      <c r="Z295" s="125">
        <v>0</v>
      </c>
      <c r="AA295" s="125">
        <v>0</v>
      </c>
      <c r="AB295" s="125">
        <v>0</v>
      </c>
      <c r="AC295" s="125">
        <v>0</v>
      </c>
      <c r="AD295" s="125">
        <v>0</v>
      </c>
      <c r="AE295" s="125">
        <v>0</v>
      </c>
      <c r="AF295" s="374"/>
    </row>
    <row r="296" spans="1:32" ht="18.75" hidden="1" x14ac:dyDescent="0.25">
      <c r="A296" s="374" t="s">
        <v>27</v>
      </c>
      <c r="B296" s="424">
        <f>B297+B298</f>
        <v>0</v>
      </c>
      <c r="C296" s="424">
        <f t="shared" ref="C296:AE296" si="319">C297+C298</f>
        <v>0</v>
      </c>
      <c r="D296" s="424">
        <f t="shared" si="319"/>
        <v>0</v>
      </c>
      <c r="E296" s="424">
        <f t="shared" si="319"/>
        <v>0</v>
      </c>
      <c r="F296" s="424">
        <f t="shared" si="319"/>
        <v>0</v>
      </c>
      <c r="G296" s="424">
        <f t="shared" si="319"/>
        <v>0</v>
      </c>
      <c r="H296" s="424">
        <f t="shared" si="319"/>
        <v>0</v>
      </c>
      <c r="I296" s="424">
        <f t="shared" si="319"/>
        <v>0</v>
      </c>
      <c r="J296" s="424">
        <f t="shared" si="319"/>
        <v>0</v>
      </c>
      <c r="K296" s="424">
        <f t="shared" si="319"/>
        <v>0</v>
      </c>
      <c r="L296" s="424">
        <f t="shared" si="319"/>
        <v>0</v>
      </c>
      <c r="M296" s="424">
        <f t="shared" si="319"/>
        <v>0</v>
      </c>
      <c r="N296" s="424">
        <f t="shared" si="319"/>
        <v>0</v>
      </c>
      <c r="O296" s="424">
        <f t="shared" si="319"/>
        <v>0</v>
      </c>
      <c r="P296" s="424">
        <f t="shared" si="319"/>
        <v>0</v>
      </c>
      <c r="Q296" s="424">
        <f t="shared" si="319"/>
        <v>0</v>
      </c>
      <c r="R296" s="424">
        <f t="shared" si="319"/>
        <v>0</v>
      </c>
      <c r="S296" s="424">
        <f t="shared" si="319"/>
        <v>0</v>
      </c>
      <c r="T296" s="424">
        <f t="shared" si="319"/>
        <v>0</v>
      </c>
      <c r="U296" s="424">
        <f t="shared" si="319"/>
        <v>0</v>
      </c>
      <c r="V296" s="424">
        <f t="shared" si="319"/>
        <v>0</v>
      </c>
      <c r="W296" s="424">
        <f t="shared" si="319"/>
        <v>0</v>
      </c>
      <c r="X296" s="424">
        <f t="shared" si="319"/>
        <v>0</v>
      </c>
      <c r="Y296" s="424">
        <f t="shared" si="319"/>
        <v>0</v>
      </c>
      <c r="Z296" s="424">
        <f t="shared" si="319"/>
        <v>0</v>
      </c>
      <c r="AA296" s="424">
        <f t="shared" si="319"/>
        <v>0</v>
      </c>
      <c r="AB296" s="424">
        <f t="shared" si="319"/>
        <v>0</v>
      </c>
      <c r="AC296" s="424">
        <f t="shared" si="319"/>
        <v>0</v>
      </c>
      <c r="AD296" s="424">
        <f t="shared" si="319"/>
        <v>0</v>
      </c>
      <c r="AE296" s="424">
        <f t="shared" si="319"/>
        <v>0</v>
      </c>
      <c r="AF296" s="374"/>
    </row>
    <row r="297" spans="1:32" ht="18.75" hidden="1" x14ac:dyDescent="0.25">
      <c r="A297" s="390" t="s">
        <v>28</v>
      </c>
      <c r="B297" s="425">
        <f>B295+B294+B293+B292</f>
        <v>0</v>
      </c>
      <c r="C297" s="425">
        <f t="shared" ref="C297:AE297" si="320">C295+C294+C293+C292</f>
        <v>0</v>
      </c>
      <c r="D297" s="425">
        <v>0</v>
      </c>
      <c r="E297" s="425">
        <f t="shared" si="320"/>
        <v>0</v>
      </c>
      <c r="F297" s="425">
        <f t="shared" si="320"/>
        <v>0</v>
      </c>
      <c r="G297" s="425">
        <f t="shared" si="320"/>
        <v>0</v>
      </c>
      <c r="H297" s="425">
        <f t="shared" si="320"/>
        <v>0</v>
      </c>
      <c r="I297" s="425">
        <f t="shared" si="320"/>
        <v>0</v>
      </c>
      <c r="J297" s="425">
        <f t="shared" si="320"/>
        <v>0</v>
      </c>
      <c r="K297" s="425">
        <f t="shared" si="320"/>
        <v>0</v>
      </c>
      <c r="L297" s="425">
        <f t="shared" si="320"/>
        <v>0</v>
      </c>
      <c r="M297" s="425">
        <f t="shared" si="320"/>
        <v>0</v>
      </c>
      <c r="N297" s="425">
        <f t="shared" si="320"/>
        <v>0</v>
      </c>
      <c r="O297" s="425">
        <f t="shared" si="320"/>
        <v>0</v>
      </c>
      <c r="P297" s="425">
        <f t="shared" si="320"/>
        <v>0</v>
      </c>
      <c r="Q297" s="425">
        <f t="shared" si="320"/>
        <v>0</v>
      </c>
      <c r="R297" s="425">
        <f t="shared" si="320"/>
        <v>0</v>
      </c>
      <c r="S297" s="425">
        <f t="shared" si="320"/>
        <v>0</v>
      </c>
      <c r="T297" s="425">
        <f t="shared" si="320"/>
        <v>0</v>
      </c>
      <c r="U297" s="425">
        <f t="shared" si="320"/>
        <v>0</v>
      </c>
      <c r="V297" s="425">
        <f t="shared" si="320"/>
        <v>0</v>
      </c>
      <c r="W297" s="425">
        <f t="shared" si="320"/>
        <v>0</v>
      </c>
      <c r="X297" s="425">
        <f t="shared" si="320"/>
        <v>0</v>
      </c>
      <c r="Y297" s="425">
        <f t="shared" si="320"/>
        <v>0</v>
      </c>
      <c r="Z297" s="425">
        <f t="shared" si="320"/>
        <v>0</v>
      </c>
      <c r="AA297" s="425">
        <f t="shared" si="320"/>
        <v>0</v>
      </c>
      <c r="AB297" s="425">
        <f t="shared" si="320"/>
        <v>0</v>
      </c>
      <c r="AC297" s="425">
        <f t="shared" si="320"/>
        <v>0</v>
      </c>
      <c r="AD297" s="425">
        <f t="shared" si="320"/>
        <v>0</v>
      </c>
      <c r="AE297" s="425">
        <f t="shared" si="320"/>
        <v>0</v>
      </c>
      <c r="AF297" s="390"/>
    </row>
    <row r="298" spans="1:32" ht="18.75" hidden="1" x14ac:dyDescent="0.25">
      <c r="A298" s="390" t="s">
        <v>29</v>
      </c>
      <c r="B298" s="100">
        <v>0</v>
      </c>
      <c r="C298" s="392">
        <v>0</v>
      </c>
      <c r="D298" s="392">
        <v>0</v>
      </c>
      <c r="E298" s="425">
        <v>0</v>
      </c>
      <c r="F298" s="425">
        <v>0</v>
      </c>
      <c r="G298" s="425">
        <v>0</v>
      </c>
      <c r="H298" s="425">
        <v>0</v>
      </c>
      <c r="I298" s="392">
        <v>0</v>
      </c>
      <c r="J298" s="392">
        <v>0</v>
      </c>
      <c r="K298" s="392">
        <v>0</v>
      </c>
      <c r="L298" s="392">
        <v>0</v>
      </c>
      <c r="M298" s="392">
        <v>0</v>
      </c>
      <c r="N298" s="392">
        <v>0</v>
      </c>
      <c r="O298" s="392">
        <v>0</v>
      </c>
      <c r="P298" s="392">
        <v>0</v>
      </c>
      <c r="Q298" s="392">
        <v>0</v>
      </c>
      <c r="R298" s="392">
        <v>0</v>
      </c>
      <c r="S298" s="392">
        <v>0</v>
      </c>
      <c r="T298" s="392">
        <v>0</v>
      </c>
      <c r="U298" s="125">
        <v>0</v>
      </c>
      <c r="V298" s="125">
        <v>0</v>
      </c>
      <c r="W298" s="125">
        <v>0</v>
      </c>
      <c r="X298" s="125">
        <v>0</v>
      </c>
      <c r="Y298" s="125">
        <v>0</v>
      </c>
      <c r="Z298" s="125">
        <v>0</v>
      </c>
      <c r="AA298" s="125">
        <v>0</v>
      </c>
      <c r="AB298" s="125">
        <v>0</v>
      </c>
      <c r="AC298" s="125">
        <v>0</v>
      </c>
      <c r="AD298" s="125">
        <v>0</v>
      </c>
      <c r="AE298" s="125">
        <v>0</v>
      </c>
      <c r="AF298" s="390"/>
    </row>
    <row r="299" spans="1:32" ht="18.75" hidden="1" x14ac:dyDescent="0.3">
      <c r="A299" s="426" t="s">
        <v>30</v>
      </c>
      <c r="B299" s="274"/>
      <c r="C299" s="274"/>
      <c r="D299" s="274"/>
      <c r="E299" s="274"/>
      <c r="F299" s="274"/>
      <c r="G299" s="274"/>
      <c r="H299" s="274"/>
      <c r="I299" s="274"/>
      <c r="J299" s="274"/>
      <c r="K299" s="274"/>
      <c r="L299" s="274"/>
      <c r="M299" s="274"/>
      <c r="N299" s="274"/>
      <c r="O299" s="274"/>
      <c r="P299" s="274"/>
      <c r="Q299" s="274"/>
      <c r="R299" s="274"/>
      <c r="S299" s="274"/>
      <c r="T299" s="427"/>
      <c r="U299" s="160"/>
      <c r="V299" s="160"/>
      <c r="W299" s="160"/>
      <c r="X299" s="160"/>
      <c r="Y299" s="160"/>
      <c r="Z299" s="160"/>
      <c r="AA299" s="160"/>
      <c r="AB299" s="160"/>
      <c r="AC299" s="160"/>
      <c r="AD299" s="160"/>
      <c r="AE299" s="160"/>
      <c r="AF299" s="374"/>
    </row>
    <row r="300" spans="1:32" ht="18.75" hidden="1" x14ac:dyDescent="0.3">
      <c r="A300" s="426" t="s">
        <v>31</v>
      </c>
      <c r="B300" s="274"/>
      <c r="C300" s="274"/>
      <c r="D300" s="274"/>
      <c r="E300" s="274"/>
      <c r="F300" s="274"/>
      <c r="G300" s="274"/>
      <c r="H300" s="274"/>
      <c r="I300" s="274"/>
      <c r="J300" s="274"/>
      <c r="K300" s="274"/>
      <c r="L300" s="274"/>
      <c r="M300" s="274"/>
      <c r="N300" s="274"/>
      <c r="O300" s="274"/>
      <c r="P300" s="274"/>
      <c r="Q300" s="274"/>
      <c r="R300" s="274"/>
      <c r="S300" s="274"/>
      <c r="T300" s="427"/>
      <c r="U300" s="160"/>
      <c r="V300" s="160"/>
      <c r="W300" s="160"/>
      <c r="X300" s="160"/>
      <c r="Y300" s="160"/>
      <c r="Z300" s="160"/>
      <c r="AA300" s="160"/>
      <c r="AB300" s="160"/>
      <c r="AC300" s="160"/>
      <c r="AD300" s="160"/>
      <c r="AE300" s="160"/>
      <c r="AF300" s="374"/>
    </row>
    <row r="301" spans="1:32" ht="93.75" x14ac:dyDescent="0.25">
      <c r="A301" s="374" t="s">
        <v>102</v>
      </c>
      <c r="B301" s="424">
        <f>B302</f>
        <v>1870.3</v>
      </c>
      <c r="C301" s="424">
        <f t="shared" ref="C301:AE302" si="321">C302</f>
        <v>1870.3</v>
      </c>
      <c r="D301" s="424">
        <f t="shared" si="321"/>
        <v>1870.3</v>
      </c>
      <c r="E301" s="424">
        <f t="shared" si="321"/>
        <v>1870.3</v>
      </c>
      <c r="F301" s="424">
        <f t="shared" si="321"/>
        <v>100</v>
      </c>
      <c r="G301" s="102">
        <f t="shared" ref="G301:G308" si="322">E301/C301*100</f>
        <v>100</v>
      </c>
      <c r="H301" s="424">
        <f t="shared" si="321"/>
        <v>0</v>
      </c>
      <c r="I301" s="424">
        <f t="shared" si="321"/>
        <v>0</v>
      </c>
      <c r="J301" s="424">
        <f t="shared" si="321"/>
        <v>40</v>
      </c>
      <c r="K301" s="424">
        <f t="shared" si="321"/>
        <v>0</v>
      </c>
      <c r="L301" s="424">
        <f t="shared" si="321"/>
        <v>40</v>
      </c>
      <c r="M301" s="424">
        <f t="shared" si="321"/>
        <v>64.099999999999994</v>
      </c>
      <c r="N301" s="428">
        <f t="shared" si="321"/>
        <v>40</v>
      </c>
      <c r="O301" s="428">
        <f t="shared" si="321"/>
        <v>34.200000000000003</v>
      </c>
      <c r="P301" s="424">
        <f t="shared" si="321"/>
        <v>40</v>
      </c>
      <c r="Q301" s="424">
        <f t="shared" si="321"/>
        <v>61.7</v>
      </c>
      <c r="R301" s="424">
        <f t="shared" si="321"/>
        <v>40</v>
      </c>
      <c r="S301" s="424">
        <f t="shared" si="321"/>
        <v>36.299999999999997</v>
      </c>
      <c r="T301" s="424">
        <f t="shared" si="321"/>
        <v>244.4</v>
      </c>
      <c r="U301" s="424">
        <f t="shared" si="321"/>
        <v>171</v>
      </c>
      <c r="V301" s="424">
        <f t="shared" si="321"/>
        <v>244.4</v>
      </c>
      <c r="W301" s="424">
        <f t="shared" si="321"/>
        <v>239.4</v>
      </c>
      <c r="X301" s="424">
        <f t="shared" si="321"/>
        <v>244.4</v>
      </c>
      <c r="Y301" s="424">
        <f t="shared" si="321"/>
        <v>239.6</v>
      </c>
      <c r="Z301" s="424">
        <f t="shared" si="321"/>
        <v>244.4</v>
      </c>
      <c r="AA301" s="424">
        <f t="shared" si="321"/>
        <v>239.4</v>
      </c>
      <c r="AB301" s="424">
        <f t="shared" si="321"/>
        <v>244.4</v>
      </c>
      <c r="AC301" s="424">
        <f t="shared" si="321"/>
        <v>335.6</v>
      </c>
      <c r="AD301" s="424">
        <f t="shared" si="321"/>
        <v>448.3</v>
      </c>
      <c r="AE301" s="424">
        <f t="shared" si="321"/>
        <v>449</v>
      </c>
      <c r="AF301" s="374"/>
    </row>
    <row r="302" spans="1:32" ht="136.5" customHeight="1" x14ac:dyDescent="0.25">
      <c r="A302" s="295" t="s">
        <v>103</v>
      </c>
      <c r="B302" s="416">
        <f>B303</f>
        <v>1870.3</v>
      </c>
      <c r="C302" s="391">
        <f>C303</f>
        <v>1870.3</v>
      </c>
      <c r="D302" s="391">
        <f>D303</f>
        <v>1870.3</v>
      </c>
      <c r="E302" s="416">
        <f>E303</f>
        <v>1870.3</v>
      </c>
      <c r="F302" s="391">
        <f t="shared" ref="F302:F308" si="323">E302/B302*100</f>
        <v>100</v>
      </c>
      <c r="G302" s="391">
        <f t="shared" si="322"/>
        <v>100</v>
      </c>
      <c r="H302" s="416">
        <f>H303</f>
        <v>0</v>
      </c>
      <c r="I302" s="416">
        <f t="shared" si="321"/>
        <v>0</v>
      </c>
      <c r="J302" s="416">
        <f t="shared" si="321"/>
        <v>40</v>
      </c>
      <c r="K302" s="416">
        <f t="shared" si="321"/>
        <v>0</v>
      </c>
      <c r="L302" s="416">
        <f t="shared" si="321"/>
        <v>40</v>
      </c>
      <c r="M302" s="391">
        <f t="shared" si="321"/>
        <v>64.099999999999994</v>
      </c>
      <c r="N302" s="391">
        <f t="shared" si="321"/>
        <v>40</v>
      </c>
      <c r="O302" s="391">
        <f t="shared" si="321"/>
        <v>34.200000000000003</v>
      </c>
      <c r="P302" s="391">
        <f t="shared" si="321"/>
        <v>40</v>
      </c>
      <c r="Q302" s="391">
        <f t="shared" si="321"/>
        <v>61.7</v>
      </c>
      <c r="R302" s="391">
        <f t="shared" si="321"/>
        <v>40</v>
      </c>
      <c r="S302" s="391">
        <f t="shared" si="321"/>
        <v>36.299999999999997</v>
      </c>
      <c r="T302" s="391">
        <f t="shared" si="321"/>
        <v>244.4</v>
      </c>
      <c r="U302" s="391">
        <f t="shared" si="321"/>
        <v>171</v>
      </c>
      <c r="V302" s="416">
        <f t="shared" si="321"/>
        <v>244.4</v>
      </c>
      <c r="W302" s="416">
        <f t="shared" si="321"/>
        <v>239.4</v>
      </c>
      <c r="X302" s="416">
        <f t="shared" si="321"/>
        <v>244.4</v>
      </c>
      <c r="Y302" s="416">
        <f t="shared" si="321"/>
        <v>239.6</v>
      </c>
      <c r="Z302" s="416">
        <f t="shared" si="321"/>
        <v>244.4</v>
      </c>
      <c r="AA302" s="416">
        <f t="shared" si="321"/>
        <v>239.4</v>
      </c>
      <c r="AB302" s="416">
        <f t="shared" si="321"/>
        <v>244.4</v>
      </c>
      <c r="AC302" s="416">
        <f t="shared" si="321"/>
        <v>335.6</v>
      </c>
      <c r="AD302" s="425">
        <f t="shared" si="321"/>
        <v>448.3</v>
      </c>
      <c r="AE302" s="425">
        <f t="shared" si="321"/>
        <v>449</v>
      </c>
      <c r="AF302" s="115" t="s">
        <v>575</v>
      </c>
    </row>
    <row r="303" spans="1:32" ht="18.75" x14ac:dyDescent="0.25">
      <c r="A303" s="374" t="s">
        <v>27</v>
      </c>
      <c r="B303" s="425">
        <f>B304+B305</f>
        <v>1870.3</v>
      </c>
      <c r="C303" s="425">
        <f t="shared" ref="C303:AE303" si="324">C304+C305</f>
        <v>1870.3</v>
      </c>
      <c r="D303" s="425">
        <f t="shared" si="324"/>
        <v>1870.3</v>
      </c>
      <c r="E303" s="425">
        <f t="shared" si="324"/>
        <v>1870.3</v>
      </c>
      <c r="F303" s="429">
        <f t="shared" si="323"/>
        <v>100</v>
      </c>
      <c r="G303" s="429">
        <f t="shared" si="322"/>
        <v>100</v>
      </c>
      <c r="H303" s="425">
        <f t="shared" si="324"/>
        <v>0</v>
      </c>
      <c r="I303" s="425">
        <f t="shared" si="324"/>
        <v>0</v>
      </c>
      <c r="J303" s="425">
        <f t="shared" si="324"/>
        <v>40</v>
      </c>
      <c r="K303" s="425">
        <f t="shared" si="324"/>
        <v>0</v>
      </c>
      <c r="L303" s="425">
        <f t="shared" si="324"/>
        <v>40</v>
      </c>
      <c r="M303" s="425">
        <f t="shared" si="324"/>
        <v>64.099999999999994</v>
      </c>
      <c r="N303" s="425">
        <f t="shared" si="324"/>
        <v>40</v>
      </c>
      <c r="O303" s="425">
        <f t="shared" si="324"/>
        <v>34.200000000000003</v>
      </c>
      <c r="P303" s="425">
        <f t="shared" si="324"/>
        <v>40</v>
      </c>
      <c r="Q303" s="425">
        <f t="shared" si="324"/>
        <v>61.7</v>
      </c>
      <c r="R303" s="425">
        <f t="shared" si="324"/>
        <v>40</v>
      </c>
      <c r="S303" s="425">
        <f t="shared" si="324"/>
        <v>36.299999999999997</v>
      </c>
      <c r="T303" s="425">
        <f t="shared" si="324"/>
        <v>244.4</v>
      </c>
      <c r="U303" s="425">
        <f t="shared" si="324"/>
        <v>171</v>
      </c>
      <c r="V303" s="425">
        <f t="shared" si="324"/>
        <v>244.4</v>
      </c>
      <c r="W303" s="425">
        <f t="shared" si="324"/>
        <v>239.4</v>
      </c>
      <c r="X303" s="425">
        <f t="shared" si="324"/>
        <v>244.4</v>
      </c>
      <c r="Y303" s="425">
        <f t="shared" si="324"/>
        <v>239.6</v>
      </c>
      <c r="Z303" s="425">
        <f t="shared" si="324"/>
        <v>244.4</v>
      </c>
      <c r="AA303" s="425">
        <f t="shared" si="324"/>
        <v>239.4</v>
      </c>
      <c r="AB303" s="425">
        <f t="shared" si="324"/>
        <v>244.4</v>
      </c>
      <c r="AC303" s="425">
        <f t="shared" si="324"/>
        <v>335.6</v>
      </c>
      <c r="AD303" s="425">
        <f t="shared" si="324"/>
        <v>448.3</v>
      </c>
      <c r="AE303" s="425">
        <f t="shared" si="324"/>
        <v>449</v>
      </c>
      <c r="AF303" s="374"/>
    </row>
    <row r="304" spans="1:32" s="83" customFormat="1" ht="18.75" x14ac:dyDescent="0.3">
      <c r="A304" s="403" t="s">
        <v>28</v>
      </c>
      <c r="B304" s="154">
        <f>H304+J304+L304+N304+P304+R304+T304+V304+X304+Z304+AB304+AD304</f>
        <v>440</v>
      </c>
      <c r="C304" s="402">
        <v>440</v>
      </c>
      <c r="D304" s="402">
        <v>440</v>
      </c>
      <c r="E304" s="402">
        <f>I304+K304+M304+O304+Q304+S304+U304+W304+Y304+AA304+AC304+AE304</f>
        <v>440</v>
      </c>
      <c r="F304" s="406">
        <f t="shared" si="323"/>
        <v>100</v>
      </c>
      <c r="G304" s="406">
        <f t="shared" si="322"/>
        <v>100</v>
      </c>
      <c r="H304" s="402">
        <v>0</v>
      </c>
      <c r="I304" s="402">
        <v>0</v>
      </c>
      <c r="J304" s="402">
        <v>40</v>
      </c>
      <c r="K304" s="402">
        <v>0</v>
      </c>
      <c r="L304" s="402">
        <v>40</v>
      </c>
      <c r="M304" s="402">
        <v>64.099999999999994</v>
      </c>
      <c r="N304" s="402">
        <v>40</v>
      </c>
      <c r="O304" s="402">
        <v>34.200000000000003</v>
      </c>
      <c r="P304" s="402">
        <v>40</v>
      </c>
      <c r="Q304" s="402">
        <v>61.7</v>
      </c>
      <c r="R304" s="402">
        <v>40</v>
      </c>
      <c r="S304" s="402">
        <v>36.299999999999997</v>
      </c>
      <c r="T304" s="402">
        <v>40</v>
      </c>
      <c r="U304" s="402">
        <v>43.3</v>
      </c>
      <c r="V304" s="402">
        <v>40</v>
      </c>
      <c r="W304" s="402">
        <v>0</v>
      </c>
      <c r="X304" s="402">
        <v>40</v>
      </c>
      <c r="Y304" s="402">
        <v>80.400000000000006</v>
      </c>
      <c r="Z304" s="402">
        <v>40</v>
      </c>
      <c r="AA304" s="402">
        <v>40</v>
      </c>
      <c r="AB304" s="402">
        <v>40</v>
      </c>
      <c r="AC304" s="402">
        <v>40</v>
      </c>
      <c r="AD304" s="402">
        <v>40</v>
      </c>
      <c r="AE304" s="402">
        <v>40</v>
      </c>
      <c r="AF304" s="403"/>
    </row>
    <row r="305" spans="1:33" s="83" customFormat="1" ht="18.75" x14ac:dyDescent="0.3">
      <c r="A305" s="403" t="s">
        <v>29</v>
      </c>
      <c r="B305" s="406">
        <f>H305+J305+L305+N305+P305+R305+T305+V305+X305+Z305+AB305+AD305</f>
        <v>1430.3</v>
      </c>
      <c r="C305" s="401">
        <v>1430.3</v>
      </c>
      <c r="D305" s="401">
        <v>1430.3</v>
      </c>
      <c r="E305" s="402">
        <f>I305+K305+M305+O305+Q305+S305+U305+W305+Y305+AA305+AC305+AE305</f>
        <v>1430.3</v>
      </c>
      <c r="F305" s="430">
        <f t="shared" si="323"/>
        <v>100</v>
      </c>
      <c r="G305" s="430">
        <f t="shared" si="322"/>
        <v>100</v>
      </c>
      <c r="H305" s="402">
        <v>0</v>
      </c>
      <c r="I305" s="401">
        <v>0</v>
      </c>
      <c r="J305" s="401">
        <v>0</v>
      </c>
      <c r="K305" s="401">
        <v>0</v>
      </c>
      <c r="L305" s="401">
        <v>0</v>
      </c>
      <c r="M305" s="401">
        <v>0</v>
      </c>
      <c r="N305" s="401">
        <v>0</v>
      </c>
      <c r="O305" s="401">
        <v>0</v>
      </c>
      <c r="P305" s="401">
        <v>0</v>
      </c>
      <c r="Q305" s="401">
        <v>0</v>
      </c>
      <c r="R305" s="401">
        <v>0</v>
      </c>
      <c r="S305" s="401">
        <v>0</v>
      </c>
      <c r="T305" s="401">
        <v>204.4</v>
      </c>
      <c r="U305" s="338">
        <v>127.7</v>
      </c>
      <c r="V305" s="338">
        <v>204.4</v>
      </c>
      <c r="W305" s="338">
        <v>239.4</v>
      </c>
      <c r="X305" s="338">
        <v>204.4</v>
      </c>
      <c r="Y305" s="338">
        <v>159.19999999999999</v>
      </c>
      <c r="Z305" s="338">
        <v>204.4</v>
      </c>
      <c r="AA305" s="338">
        <v>199.4</v>
      </c>
      <c r="AB305" s="402">
        <v>204.4</v>
      </c>
      <c r="AC305" s="338">
        <v>295.60000000000002</v>
      </c>
      <c r="AD305" s="402">
        <v>408.3</v>
      </c>
      <c r="AE305" s="338">
        <v>409</v>
      </c>
      <c r="AF305" s="403"/>
    </row>
    <row r="306" spans="1:33" s="83" customFormat="1" ht="18.75" x14ac:dyDescent="0.3">
      <c r="A306" s="399" t="s">
        <v>104</v>
      </c>
      <c r="B306" s="400">
        <f>B261+B269+B282+B290+B301</f>
        <v>11431.599999999999</v>
      </c>
      <c r="C306" s="400">
        <f>C261+C269+C282+C290+C301</f>
        <v>11431.599999999999</v>
      </c>
      <c r="D306" s="400">
        <f>D261+D269+D282+D290+D301</f>
        <v>11431.599999999999</v>
      </c>
      <c r="E306" s="400">
        <f>E261+E269+E282+E290+E301</f>
        <v>11431.599999999999</v>
      </c>
      <c r="F306" s="431">
        <f t="shared" si="323"/>
        <v>100</v>
      </c>
      <c r="G306" s="431">
        <f t="shared" si="322"/>
        <v>100</v>
      </c>
      <c r="H306" s="400">
        <f t="shared" ref="H306:AA306" si="325">H301+H290+H282+H269+H261</f>
        <v>0</v>
      </c>
      <c r="I306" s="400">
        <f t="shared" si="325"/>
        <v>0</v>
      </c>
      <c r="J306" s="400">
        <f t="shared" si="325"/>
        <v>240</v>
      </c>
      <c r="K306" s="400">
        <f t="shared" si="325"/>
        <v>182.7</v>
      </c>
      <c r="L306" s="400">
        <f t="shared" si="325"/>
        <v>690</v>
      </c>
      <c r="M306" s="400">
        <f t="shared" si="325"/>
        <v>64.099999999999994</v>
      </c>
      <c r="N306" s="400">
        <f t="shared" si="325"/>
        <v>690</v>
      </c>
      <c r="O306" s="400">
        <f t="shared" si="325"/>
        <v>34.200000000000003</v>
      </c>
      <c r="P306" s="400">
        <f t="shared" si="325"/>
        <v>1165</v>
      </c>
      <c r="Q306" s="400">
        <f t="shared" si="325"/>
        <v>2416.6</v>
      </c>
      <c r="R306" s="400">
        <f t="shared" si="325"/>
        <v>402.5</v>
      </c>
      <c r="S306" s="400">
        <f t="shared" si="325"/>
        <v>398.8</v>
      </c>
      <c r="T306" s="400">
        <f t="shared" si="325"/>
        <v>244.4</v>
      </c>
      <c r="U306" s="400">
        <f t="shared" si="325"/>
        <v>171</v>
      </c>
      <c r="V306" s="400">
        <f t="shared" si="325"/>
        <v>508.29999999999995</v>
      </c>
      <c r="W306" s="400">
        <f t="shared" si="325"/>
        <v>590.6</v>
      </c>
      <c r="X306" s="400">
        <f t="shared" si="325"/>
        <v>244.4</v>
      </c>
      <c r="Y306" s="400">
        <f t="shared" si="325"/>
        <v>239.6</v>
      </c>
      <c r="Z306" s="400">
        <f t="shared" si="325"/>
        <v>244.4</v>
      </c>
      <c r="AA306" s="400">
        <f t="shared" si="325"/>
        <v>239.4</v>
      </c>
      <c r="AB306" s="400">
        <f>AB261+AB269+AB282+AB290+AB301</f>
        <v>1733.3000000000002</v>
      </c>
      <c r="AC306" s="400">
        <f>AC301+AC290+AC282+AC269+AC261</f>
        <v>1738.6999999999998</v>
      </c>
      <c r="AD306" s="400">
        <f>AD261+AD269+AD282+AD290+AD301</f>
        <v>5269.3</v>
      </c>
      <c r="AE306" s="400">
        <f>AE301+AE290+AE282+AE269+AE261</f>
        <v>5355.8</v>
      </c>
      <c r="AF306" s="399"/>
      <c r="AG306" s="85">
        <f>B306</f>
        <v>11431.599999999999</v>
      </c>
    </row>
    <row r="307" spans="1:33" s="83" customFormat="1" ht="18.75" x14ac:dyDescent="0.3">
      <c r="A307" s="383" t="s">
        <v>28</v>
      </c>
      <c r="B307" s="384">
        <f>B304+B297+B276+B274+B272+B265</f>
        <v>9051.2999999999993</v>
      </c>
      <c r="C307" s="384">
        <f>C304+C297+C276+C274+C272+C265</f>
        <v>9051.2999999999993</v>
      </c>
      <c r="D307" s="384">
        <f>D304+D297+D276+D274+D272+D265</f>
        <v>9051.2999999999993</v>
      </c>
      <c r="E307" s="384">
        <f>H307+J307+L307+N307+P307+R307+T307+V307+X307+Z307+AB307+AD307</f>
        <v>9051.2999999999993</v>
      </c>
      <c r="F307" s="402">
        <f t="shared" si="323"/>
        <v>100</v>
      </c>
      <c r="G307" s="402">
        <f t="shared" si="322"/>
        <v>100</v>
      </c>
      <c r="H307" s="384">
        <f t="shared" ref="H307:AE307" si="326">H304+H297+H276+H274+H272+H265</f>
        <v>0</v>
      </c>
      <c r="I307" s="384">
        <f t="shared" si="326"/>
        <v>0</v>
      </c>
      <c r="J307" s="384">
        <f t="shared" si="326"/>
        <v>40</v>
      </c>
      <c r="K307" s="384">
        <f t="shared" si="326"/>
        <v>0</v>
      </c>
      <c r="L307" s="384">
        <f t="shared" si="326"/>
        <v>690</v>
      </c>
      <c r="M307" s="384">
        <f t="shared" si="326"/>
        <v>64.099999999999994</v>
      </c>
      <c r="N307" s="384">
        <f t="shared" si="326"/>
        <v>690</v>
      </c>
      <c r="O307" s="384">
        <f t="shared" si="326"/>
        <v>34.200000000000003</v>
      </c>
      <c r="P307" s="384">
        <f t="shared" si="326"/>
        <v>935</v>
      </c>
      <c r="Q307" s="384">
        <f t="shared" si="326"/>
        <v>2256.6999999999998</v>
      </c>
      <c r="R307" s="384">
        <f t="shared" si="326"/>
        <v>402.5</v>
      </c>
      <c r="S307" s="384">
        <f t="shared" si="326"/>
        <v>398.8</v>
      </c>
      <c r="T307" s="384">
        <f t="shared" si="326"/>
        <v>40</v>
      </c>
      <c r="U307" s="384">
        <f t="shared" si="326"/>
        <v>43.3</v>
      </c>
      <c r="V307" s="384">
        <f t="shared" si="326"/>
        <v>40</v>
      </c>
      <c r="W307" s="384">
        <f t="shared" si="326"/>
        <v>0</v>
      </c>
      <c r="X307" s="384">
        <f t="shared" si="326"/>
        <v>40</v>
      </c>
      <c r="Y307" s="384">
        <f t="shared" si="326"/>
        <v>80.400000000000006</v>
      </c>
      <c r="Z307" s="384">
        <f t="shared" si="326"/>
        <v>40</v>
      </c>
      <c r="AA307" s="384">
        <f t="shared" si="326"/>
        <v>40</v>
      </c>
      <c r="AB307" s="384">
        <f t="shared" si="326"/>
        <v>1272.8</v>
      </c>
      <c r="AC307" s="384">
        <f t="shared" si="326"/>
        <v>1272.8</v>
      </c>
      <c r="AD307" s="384">
        <f t="shared" si="326"/>
        <v>4861</v>
      </c>
      <c r="AE307" s="384">
        <f t="shared" si="326"/>
        <v>4861</v>
      </c>
      <c r="AF307" s="383"/>
      <c r="AG307" s="86">
        <f>AG306-E306</f>
        <v>0</v>
      </c>
    </row>
    <row r="308" spans="1:33" ht="18.75" x14ac:dyDescent="0.3">
      <c r="A308" s="426" t="s">
        <v>29</v>
      </c>
      <c r="B308" s="432">
        <f t="shared" ref="B308:B310" si="327">H308+J308+L308+N308+P308+R308+T308+V308+X308+Z308+AB308+AD308</f>
        <v>2380.3000000000002</v>
      </c>
      <c r="C308" s="432">
        <f t="shared" ref="C308:D310" si="328">H308+J308+L308+N308+P308+R308+T308+V308+X308+Z308+AB308+AD308</f>
        <v>2380.3000000000002</v>
      </c>
      <c r="D308" s="432">
        <f t="shared" si="328"/>
        <v>2380.3000000000002</v>
      </c>
      <c r="E308" s="432">
        <f>I308+K308+M308+O308+Q308+S308+U308+W308+Y308+AA308+AC308+AE308</f>
        <v>2380.3000000000002</v>
      </c>
      <c r="F308" s="425">
        <f t="shared" si="323"/>
        <v>100</v>
      </c>
      <c r="G308" s="425">
        <f t="shared" si="322"/>
        <v>100</v>
      </c>
      <c r="H308" s="432">
        <f t="shared" ref="H308:AE308" si="329">H266+H279+H287+H298+H305</f>
        <v>0</v>
      </c>
      <c r="I308" s="432">
        <f t="shared" si="329"/>
        <v>0</v>
      </c>
      <c r="J308" s="432">
        <f t="shared" si="329"/>
        <v>200</v>
      </c>
      <c r="K308" s="432">
        <f t="shared" si="329"/>
        <v>182.7</v>
      </c>
      <c r="L308" s="432">
        <f t="shared" si="329"/>
        <v>0</v>
      </c>
      <c r="M308" s="432">
        <f t="shared" si="329"/>
        <v>0</v>
      </c>
      <c r="N308" s="432">
        <f t="shared" si="329"/>
        <v>0</v>
      </c>
      <c r="O308" s="432">
        <f t="shared" si="329"/>
        <v>0</v>
      </c>
      <c r="P308" s="432">
        <f t="shared" si="329"/>
        <v>230</v>
      </c>
      <c r="Q308" s="432">
        <f t="shared" si="329"/>
        <v>160</v>
      </c>
      <c r="R308" s="432">
        <f t="shared" si="329"/>
        <v>0</v>
      </c>
      <c r="S308" s="432">
        <f t="shared" si="329"/>
        <v>0</v>
      </c>
      <c r="T308" s="432">
        <f t="shared" si="329"/>
        <v>204.4</v>
      </c>
      <c r="U308" s="432">
        <f t="shared" si="329"/>
        <v>127.7</v>
      </c>
      <c r="V308" s="432">
        <f t="shared" si="329"/>
        <v>468.29999999999995</v>
      </c>
      <c r="W308" s="432">
        <f t="shared" si="329"/>
        <v>590.6</v>
      </c>
      <c r="X308" s="432">
        <f t="shared" si="329"/>
        <v>204.4</v>
      </c>
      <c r="Y308" s="432">
        <f t="shared" si="329"/>
        <v>159.19999999999999</v>
      </c>
      <c r="Z308" s="432">
        <f t="shared" si="329"/>
        <v>204.4</v>
      </c>
      <c r="AA308" s="432">
        <f t="shared" si="329"/>
        <v>199.4</v>
      </c>
      <c r="AB308" s="432">
        <f t="shared" si="329"/>
        <v>460.5</v>
      </c>
      <c r="AC308" s="432">
        <f t="shared" si="329"/>
        <v>465.90000000000003</v>
      </c>
      <c r="AD308" s="432">
        <f t="shared" si="329"/>
        <v>408.3</v>
      </c>
      <c r="AE308" s="432">
        <f t="shared" si="329"/>
        <v>494.8</v>
      </c>
      <c r="AF308" s="103"/>
    </row>
    <row r="309" spans="1:33" s="82" customFormat="1" ht="18.75" x14ac:dyDescent="0.25">
      <c r="A309" s="123" t="s">
        <v>30</v>
      </c>
      <c r="B309" s="432">
        <f t="shared" si="327"/>
        <v>0</v>
      </c>
      <c r="C309" s="432">
        <f>H309+J309+L309+N309+P309+R309+T309+V309+X309+Z309+AB309+AD309</f>
        <v>0</v>
      </c>
      <c r="D309" s="432">
        <v>0</v>
      </c>
      <c r="E309" s="432">
        <v>0</v>
      </c>
      <c r="F309" s="433"/>
      <c r="G309" s="433"/>
      <c r="H309" s="432">
        <f t="shared" ref="H309:AE309" si="330">H267+H288+H299</f>
        <v>0</v>
      </c>
      <c r="I309" s="432">
        <f t="shared" si="330"/>
        <v>0</v>
      </c>
      <c r="J309" s="432">
        <f t="shared" si="330"/>
        <v>0</v>
      </c>
      <c r="K309" s="432">
        <f t="shared" si="330"/>
        <v>0</v>
      </c>
      <c r="L309" s="432">
        <f t="shared" si="330"/>
        <v>0</v>
      </c>
      <c r="M309" s="432">
        <f t="shared" si="330"/>
        <v>0</v>
      </c>
      <c r="N309" s="432">
        <f t="shared" si="330"/>
        <v>0</v>
      </c>
      <c r="O309" s="432">
        <f t="shared" si="330"/>
        <v>0</v>
      </c>
      <c r="P309" s="432">
        <f t="shared" si="330"/>
        <v>0</v>
      </c>
      <c r="Q309" s="432">
        <f t="shared" si="330"/>
        <v>0</v>
      </c>
      <c r="R309" s="432">
        <f t="shared" si="330"/>
        <v>0</v>
      </c>
      <c r="S309" s="432">
        <f t="shared" si="330"/>
        <v>0</v>
      </c>
      <c r="T309" s="432">
        <f t="shared" si="330"/>
        <v>0</v>
      </c>
      <c r="U309" s="432">
        <f t="shared" si="330"/>
        <v>0</v>
      </c>
      <c r="V309" s="432">
        <f t="shared" si="330"/>
        <v>0</v>
      </c>
      <c r="W309" s="432">
        <f t="shared" si="330"/>
        <v>0</v>
      </c>
      <c r="X309" s="432">
        <f t="shared" si="330"/>
        <v>0</v>
      </c>
      <c r="Y309" s="432">
        <f t="shared" si="330"/>
        <v>0</v>
      </c>
      <c r="Z309" s="432">
        <f t="shared" si="330"/>
        <v>0</v>
      </c>
      <c r="AA309" s="432">
        <f t="shared" si="330"/>
        <v>0</v>
      </c>
      <c r="AB309" s="432">
        <f t="shared" si="330"/>
        <v>0</v>
      </c>
      <c r="AC309" s="432">
        <f t="shared" si="330"/>
        <v>0</v>
      </c>
      <c r="AD309" s="432">
        <f t="shared" si="330"/>
        <v>0</v>
      </c>
      <c r="AE309" s="432">
        <f t="shared" si="330"/>
        <v>0</v>
      </c>
      <c r="AF309" s="103"/>
    </row>
    <row r="310" spans="1:33" s="82" customFormat="1" ht="18.75" x14ac:dyDescent="0.25">
      <c r="A310" s="123" t="s">
        <v>31</v>
      </c>
      <c r="B310" s="432">
        <f t="shared" si="327"/>
        <v>0</v>
      </c>
      <c r="C310" s="432">
        <f t="shared" si="328"/>
        <v>0</v>
      </c>
      <c r="D310" s="432">
        <v>0</v>
      </c>
      <c r="E310" s="434"/>
      <c r="F310" s="434"/>
      <c r="G310" s="434"/>
      <c r="H310" s="432">
        <f t="shared" ref="H310:AE310" si="331">H268+H281+H289+H300</f>
        <v>0</v>
      </c>
      <c r="I310" s="432">
        <f t="shared" si="331"/>
        <v>0</v>
      </c>
      <c r="J310" s="432">
        <f t="shared" si="331"/>
        <v>0</v>
      </c>
      <c r="K310" s="432">
        <f t="shared" si="331"/>
        <v>0</v>
      </c>
      <c r="L310" s="432">
        <f t="shared" si="331"/>
        <v>0</v>
      </c>
      <c r="M310" s="432">
        <f t="shared" si="331"/>
        <v>0</v>
      </c>
      <c r="N310" s="432">
        <f t="shared" si="331"/>
        <v>0</v>
      </c>
      <c r="O310" s="432">
        <f t="shared" si="331"/>
        <v>0</v>
      </c>
      <c r="P310" s="432">
        <f t="shared" si="331"/>
        <v>0</v>
      </c>
      <c r="Q310" s="432">
        <f t="shared" si="331"/>
        <v>0</v>
      </c>
      <c r="R310" s="432">
        <f t="shared" si="331"/>
        <v>0</v>
      </c>
      <c r="S310" s="432">
        <f t="shared" si="331"/>
        <v>0</v>
      </c>
      <c r="T310" s="432">
        <f t="shared" si="331"/>
        <v>0</v>
      </c>
      <c r="U310" s="432">
        <f t="shared" si="331"/>
        <v>0</v>
      </c>
      <c r="V310" s="432">
        <f t="shared" si="331"/>
        <v>0</v>
      </c>
      <c r="W310" s="432">
        <f t="shared" si="331"/>
        <v>0</v>
      </c>
      <c r="X310" s="432">
        <f t="shared" si="331"/>
        <v>0</v>
      </c>
      <c r="Y310" s="432">
        <f t="shared" si="331"/>
        <v>0</v>
      </c>
      <c r="Z310" s="432">
        <f t="shared" si="331"/>
        <v>0</v>
      </c>
      <c r="AA310" s="432">
        <f t="shared" si="331"/>
        <v>0</v>
      </c>
      <c r="AB310" s="432">
        <f t="shared" si="331"/>
        <v>0</v>
      </c>
      <c r="AC310" s="432">
        <f t="shared" si="331"/>
        <v>0</v>
      </c>
      <c r="AD310" s="432">
        <f t="shared" si="331"/>
        <v>0</v>
      </c>
      <c r="AE310" s="432">
        <f t="shared" si="331"/>
        <v>0</v>
      </c>
      <c r="AF310" s="103"/>
    </row>
    <row r="311" spans="1:33" ht="24.75" customHeight="1" x14ac:dyDescent="0.25">
      <c r="A311" s="138" t="s">
        <v>105</v>
      </c>
      <c r="B311" s="138"/>
      <c r="C311" s="140"/>
      <c r="D311" s="140"/>
      <c r="E311" s="140"/>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35"/>
      <c r="AE311" s="135"/>
      <c r="AF311" s="140"/>
    </row>
    <row r="312" spans="1:33" ht="46.5" customHeight="1" x14ac:dyDescent="0.3">
      <c r="A312" s="346" t="s">
        <v>106</v>
      </c>
      <c r="B312" s="89">
        <f>B313+B325</f>
        <v>24081.91</v>
      </c>
      <c r="C312" s="89">
        <f>C313+C325</f>
        <v>24081.91</v>
      </c>
      <c r="D312" s="89">
        <f>D313+D325</f>
        <v>23229.18</v>
      </c>
      <c r="E312" s="89">
        <f>E313+E325</f>
        <v>23229.182000000004</v>
      </c>
      <c r="F312" s="89">
        <f>E312/B312*100</f>
        <v>96.459051628379981</v>
      </c>
      <c r="G312" s="89">
        <f>E312/C312*100</f>
        <v>96.459051628379981</v>
      </c>
      <c r="H312" s="89">
        <f>H313+H325</f>
        <v>4859.92</v>
      </c>
      <c r="I312" s="89">
        <f t="shared" ref="I312:AC312" si="332">I313+I325</f>
        <v>4857.63</v>
      </c>
      <c r="J312" s="89">
        <f t="shared" si="332"/>
        <v>2441.8000000000002</v>
      </c>
      <c r="K312" s="89">
        <f t="shared" si="332"/>
        <v>2424.64</v>
      </c>
      <c r="L312" s="89">
        <f t="shared" si="332"/>
        <v>1087.3800000000001</v>
      </c>
      <c r="M312" s="89">
        <f t="shared" si="332"/>
        <v>1083.51</v>
      </c>
      <c r="N312" s="287">
        <f t="shared" si="332"/>
        <v>3001.85</v>
      </c>
      <c r="O312" s="287">
        <f t="shared" si="332"/>
        <v>2848.8470000000002</v>
      </c>
      <c r="P312" s="89">
        <f t="shared" si="332"/>
        <v>1682.585</v>
      </c>
      <c r="Q312" s="89">
        <f t="shared" si="332"/>
        <v>1688.71</v>
      </c>
      <c r="R312" s="89">
        <f t="shared" si="332"/>
        <v>1643.2550000000001</v>
      </c>
      <c r="S312" s="89">
        <f t="shared" si="332"/>
        <v>1514.69</v>
      </c>
      <c r="T312" s="89">
        <f t="shared" si="332"/>
        <v>2950.1849999999999</v>
      </c>
      <c r="U312" s="89">
        <f t="shared" si="332"/>
        <v>3021.03</v>
      </c>
      <c r="V312" s="89">
        <f t="shared" si="332"/>
        <v>992.42499999999995</v>
      </c>
      <c r="W312" s="89">
        <f t="shared" si="332"/>
        <v>1139.155</v>
      </c>
      <c r="X312" s="89">
        <f t="shared" si="332"/>
        <v>694.57500000000005</v>
      </c>
      <c r="Y312" s="89">
        <f t="shared" si="332"/>
        <v>692.46500000000003</v>
      </c>
      <c r="Z312" s="89">
        <f t="shared" si="332"/>
        <v>905.58500000000004</v>
      </c>
      <c r="AA312" s="89">
        <f t="shared" si="332"/>
        <v>1393.425</v>
      </c>
      <c r="AB312" s="89">
        <f t="shared" si="332"/>
        <v>913.63499999999999</v>
      </c>
      <c r="AC312" s="89">
        <f t="shared" si="332"/>
        <v>969.21</v>
      </c>
      <c r="AD312" s="89">
        <f>AD313+AD325</f>
        <v>2908.7150000000001</v>
      </c>
      <c r="AE312" s="89">
        <f>AE313+AE325</f>
        <v>1595.8700000000001</v>
      </c>
      <c r="AF312" s="347"/>
    </row>
    <row r="313" spans="1:33" ht="64.5" customHeight="1" x14ac:dyDescent="0.25">
      <c r="A313" s="92" t="s">
        <v>576</v>
      </c>
      <c r="B313" s="89">
        <f>B315+B320</f>
        <v>175.8</v>
      </c>
      <c r="C313" s="89">
        <f t="shared" ref="C313:E313" si="333">C315+C320</f>
        <v>175.8</v>
      </c>
      <c r="D313" s="89">
        <f t="shared" si="333"/>
        <v>175.79</v>
      </c>
      <c r="E313" s="89">
        <f t="shared" si="333"/>
        <v>175.792</v>
      </c>
      <c r="F313" s="89">
        <f>SUM(F315:F324)</f>
        <v>399.91489361702128</v>
      </c>
      <c r="G313" s="89">
        <f>SUM(G315:G324)</f>
        <v>399.91489361702128</v>
      </c>
      <c r="H313" s="89">
        <f t="shared" ref="H313:AD313" si="334">H315+H320</f>
        <v>0</v>
      </c>
      <c r="I313" s="89">
        <f t="shared" si="334"/>
        <v>0</v>
      </c>
      <c r="J313" s="89">
        <f t="shared" si="334"/>
        <v>0</v>
      </c>
      <c r="K313" s="89">
        <f t="shared" si="334"/>
        <v>0</v>
      </c>
      <c r="L313" s="89">
        <f t="shared" si="334"/>
        <v>0</v>
      </c>
      <c r="M313" s="89">
        <f t="shared" si="334"/>
        <v>0</v>
      </c>
      <c r="N313" s="287">
        <f t="shared" si="334"/>
        <v>162.87</v>
      </c>
      <c r="O313" s="287">
        <f t="shared" si="334"/>
        <v>3.7370000000000001</v>
      </c>
      <c r="P313" s="89">
        <f t="shared" si="334"/>
        <v>1.615</v>
      </c>
      <c r="Q313" s="89">
        <f t="shared" si="334"/>
        <v>0.51</v>
      </c>
      <c r="R313" s="89">
        <f t="shared" si="334"/>
        <v>1.615</v>
      </c>
      <c r="S313" s="89">
        <f t="shared" si="334"/>
        <v>0</v>
      </c>
      <c r="T313" s="89">
        <f t="shared" si="334"/>
        <v>1.615</v>
      </c>
      <c r="U313" s="89">
        <f>U315+U320</f>
        <v>127.05</v>
      </c>
      <c r="V313" s="89">
        <f t="shared" si="334"/>
        <v>1.615</v>
      </c>
      <c r="W313" s="89">
        <f t="shared" si="334"/>
        <v>36.414999999999999</v>
      </c>
      <c r="X313" s="89">
        <f t="shared" si="334"/>
        <v>1.615</v>
      </c>
      <c r="Y313" s="89">
        <f t="shared" si="334"/>
        <v>1.615</v>
      </c>
      <c r="Z313" s="89">
        <f t="shared" si="334"/>
        <v>1.615</v>
      </c>
      <c r="AA313" s="89">
        <f t="shared" si="334"/>
        <v>1.615</v>
      </c>
      <c r="AB313" s="89">
        <f t="shared" si="334"/>
        <v>1.615</v>
      </c>
      <c r="AC313" s="89">
        <f t="shared" si="334"/>
        <v>1.62</v>
      </c>
      <c r="AD313" s="89">
        <f t="shared" si="334"/>
        <v>1.625</v>
      </c>
      <c r="AE313" s="89">
        <f>AE315+AE320</f>
        <v>3.23</v>
      </c>
      <c r="AF313" s="92"/>
    </row>
    <row r="314" spans="1:33" ht="26.25" customHeight="1" x14ac:dyDescent="0.3">
      <c r="A314" s="168" t="s">
        <v>66</v>
      </c>
      <c r="B314" s="426"/>
      <c r="C314" s="156"/>
      <c r="D314" s="156"/>
      <c r="E314" s="161"/>
      <c r="F314" s="161"/>
      <c r="G314" s="161"/>
      <c r="H314" s="161"/>
      <c r="I314" s="161"/>
      <c r="J314" s="161"/>
      <c r="K314" s="161"/>
      <c r="L314" s="161"/>
      <c r="M314" s="161"/>
      <c r="N314" s="435"/>
      <c r="O314" s="435"/>
      <c r="P314" s="161"/>
      <c r="Q314" s="161"/>
      <c r="R314" s="161"/>
      <c r="S314" s="161"/>
      <c r="T314" s="161"/>
      <c r="U314" s="161"/>
      <c r="V314" s="161"/>
      <c r="W314" s="161"/>
      <c r="X314" s="161"/>
      <c r="Y314" s="161"/>
      <c r="Z314" s="161"/>
      <c r="AA314" s="161"/>
      <c r="AB314" s="161"/>
      <c r="AC314" s="161"/>
      <c r="AD314" s="161"/>
      <c r="AE314" s="161"/>
      <c r="AF314" s="92"/>
    </row>
    <row r="315" spans="1:33" ht="47.25" customHeight="1" x14ac:dyDescent="0.25">
      <c r="A315" s="114" t="s">
        <v>107</v>
      </c>
      <c r="B315" s="95">
        <f>B317</f>
        <v>18.8</v>
      </c>
      <c r="C315" s="95">
        <f>C317</f>
        <v>18.8</v>
      </c>
      <c r="D315" s="95">
        <f>D317</f>
        <v>18.79</v>
      </c>
      <c r="E315" s="95">
        <f>E317</f>
        <v>18.792000000000002</v>
      </c>
      <c r="F315" s="95">
        <f t="shared" ref="F315:F332" si="335">E315/B315*100</f>
        <v>99.957446808510639</v>
      </c>
      <c r="G315" s="95">
        <f t="shared" ref="G315:G332" si="336">E315/C315*100</f>
        <v>99.957446808510639</v>
      </c>
      <c r="H315" s="95">
        <f t="shared" ref="H315:AE315" si="337">H316+H317+H318+H319</f>
        <v>0</v>
      </c>
      <c r="I315" s="95">
        <f t="shared" si="337"/>
        <v>0</v>
      </c>
      <c r="J315" s="95">
        <f t="shared" si="337"/>
        <v>0</v>
      </c>
      <c r="K315" s="95">
        <f t="shared" si="337"/>
        <v>0</v>
      </c>
      <c r="L315" s="95">
        <f t="shared" si="337"/>
        <v>0</v>
      </c>
      <c r="M315" s="95">
        <f t="shared" si="337"/>
        <v>0</v>
      </c>
      <c r="N315" s="95">
        <f t="shared" si="337"/>
        <v>5.87</v>
      </c>
      <c r="O315" s="95">
        <f t="shared" si="337"/>
        <v>3.7370000000000001</v>
      </c>
      <c r="P315" s="95">
        <f t="shared" si="337"/>
        <v>1.615</v>
      </c>
      <c r="Q315" s="95">
        <f t="shared" si="337"/>
        <v>0.51</v>
      </c>
      <c r="R315" s="95">
        <f t="shared" si="337"/>
        <v>1.615</v>
      </c>
      <c r="S315" s="95">
        <f t="shared" si="337"/>
        <v>0</v>
      </c>
      <c r="T315" s="95">
        <f t="shared" si="337"/>
        <v>1.615</v>
      </c>
      <c r="U315" s="95">
        <f t="shared" si="337"/>
        <v>4.8499999999999996</v>
      </c>
      <c r="V315" s="95">
        <f t="shared" si="337"/>
        <v>1.615</v>
      </c>
      <c r="W315" s="95">
        <f t="shared" si="337"/>
        <v>1.615</v>
      </c>
      <c r="X315" s="95">
        <f t="shared" si="337"/>
        <v>1.615</v>
      </c>
      <c r="Y315" s="95">
        <f t="shared" si="337"/>
        <v>1.615</v>
      </c>
      <c r="Z315" s="95">
        <f t="shared" si="337"/>
        <v>1.615</v>
      </c>
      <c r="AA315" s="95">
        <f t="shared" si="337"/>
        <v>1.615</v>
      </c>
      <c r="AB315" s="95">
        <f t="shared" si="337"/>
        <v>1.615</v>
      </c>
      <c r="AC315" s="95">
        <f t="shared" si="337"/>
        <v>1.62</v>
      </c>
      <c r="AD315" s="100">
        <f t="shared" si="337"/>
        <v>1.625</v>
      </c>
      <c r="AE315" s="100">
        <f t="shared" si="337"/>
        <v>3.23</v>
      </c>
      <c r="AF315" s="114"/>
    </row>
    <row r="316" spans="1:33" s="82" customFormat="1" ht="18.75" x14ac:dyDescent="0.25">
      <c r="A316" s="103" t="s">
        <v>28</v>
      </c>
      <c r="B316" s="125">
        <f>H316+J316+L316+N316+P316+R316+T316+V316+X316+Z316+AB316+AD316</f>
        <v>0</v>
      </c>
      <c r="C316" s="125">
        <f t="shared" ref="C316:D319" si="338">H316+J316+L316+N316+P316+R316+T316+V316+X316+Z316</f>
        <v>0</v>
      </c>
      <c r="D316" s="125">
        <f>I316+K316+M316+O316+Q316+S316+U316+W316+Y316+AA316</f>
        <v>0</v>
      </c>
      <c r="E316" s="125">
        <f>I316+K316+M316+O316+Q316+S316+U316+W316+Y316+AA316+AC316+AE316</f>
        <v>0</v>
      </c>
      <c r="F316" s="125">
        <v>0</v>
      </c>
      <c r="G316" s="125">
        <v>0</v>
      </c>
      <c r="H316" s="125">
        <v>0</v>
      </c>
      <c r="I316" s="125">
        <v>0</v>
      </c>
      <c r="J316" s="125">
        <v>0</v>
      </c>
      <c r="K316" s="125">
        <v>0</v>
      </c>
      <c r="L316" s="125">
        <v>0</v>
      </c>
      <c r="M316" s="125">
        <v>0</v>
      </c>
      <c r="N316" s="125">
        <v>0</v>
      </c>
      <c r="O316" s="125">
        <v>0</v>
      </c>
      <c r="P316" s="125">
        <v>0</v>
      </c>
      <c r="Q316" s="125">
        <v>0</v>
      </c>
      <c r="R316" s="125">
        <v>0</v>
      </c>
      <c r="S316" s="125">
        <v>0</v>
      </c>
      <c r="T316" s="125">
        <v>0</v>
      </c>
      <c r="U316" s="125">
        <v>0</v>
      </c>
      <c r="V316" s="125">
        <v>0</v>
      </c>
      <c r="W316" s="125">
        <v>0</v>
      </c>
      <c r="X316" s="125">
        <v>0</v>
      </c>
      <c r="Y316" s="125">
        <v>0</v>
      </c>
      <c r="Z316" s="125">
        <v>0</v>
      </c>
      <c r="AA316" s="125">
        <v>0</v>
      </c>
      <c r="AB316" s="125">
        <v>0</v>
      </c>
      <c r="AC316" s="125">
        <v>0</v>
      </c>
      <c r="AD316" s="125">
        <v>0</v>
      </c>
      <c r="AE316" s="125">
        <v>0</v>
      </c>
      <c r="AF316" s="92"/>
    </row>
    <row r="317" spans="1:33" s="82" customFormat="1" ht="18.75" x14ac:dyDescent="0.25">
      <c r="A317" s="103" t="s">
        <v>29</v>
      </c>
      <c r="B317" s="100">
        <f>H317+J317+L317+N317+P317+R317+T317+V317+X317+Z317+AB317+AD317</f>
        <v>18.8</v>
      </c>
      <c r="C317" s="125">
        <f>H317+J317+L317+N317+P317+R317+T317+V317+X317+Z317+AB317+AD317</f>
        <v>18.8</v>
      </c>
      <c r="D317" s="125">
        <v>18.79</v>
      </c>
      <c r="E317" s="125">
        <f>I317+K317+M317+O317+Q317+S317+U317+W317+Y317+AA317+AC317+AE317</f>
        <v>18.792000000000002</v>
      </c>
      <c r="F317" s="125">
        <f t="shared" si="335"/>
        <v>99.957446808510639</v>
      </c>
      <c r="G317" s="125">
        <f t="shared" si="336"/>
        <v>99.957446808510639</v>
      </c>
      <c r="H317" s="125">
        <v>0</v>
      </c>
      <c r="I317" s="125">
        <v>0</v>
      </c>
      <c r="J317" s="125">
        <v>0</v>
      </c>
      <c r="K317" s="125">
        <v>0</v>
      </c>
      <c r="L317" s="125">
        <v>0</v>
      </c>
      <c r="M317" s="125">
        <v>0</v>
      </c>
      <c r="N317" s="125">
        <v>5.87</v>
      </c>
      <c r="O317" s="125">
        <v>3.7370000000000001</v>
      </c>
      <c r="P317" s="125">
        <v>1.615</v>
      </c>
      <c r="Q317" s="125">
        <v>0.51</v>
      </c>
      <c r="R317" s="125">
        <v>1.615</v>
      </c>
      <c r="S317" s="125">
        <v>0</v>
      </c>
      <c r="T317" s="125">
        <v>1.615</v>
      </c>
      <c r="U317" s="125">
        <v>4.8499999999999996</v>
      </c>
      <c r="V317" s="125">
        <v>1.615</v>
      </c>
      <c r="W317" s="125">
        <v>1.615</v>
      </c>
      <c r="X317" s="125">
        <v>1.615</v>
      </c>
      <c r="Y317" s="125">
        <v>1.615</v>
      </c>
      <c r="Z317" s="125">
        <v>1.615</v>
      </c>
      <c r="AA317" s="125">
        <v>1.615</v>
      </c>
      <c r="AB317" s="125">
        <v>1.615</v>
      </c>
      <c r="AC317" s="125">
        <v>1.62</v>
      </c>
      <c r="AD317" s="125">
        <v>1.625</v>
      </c>
      <c r="AE317" s="125">
        <v>3.23</v>
      </c>
      <c r="AF317" s="92"/>
    </row>
    <row r="318" spans="1:33" s="82" customFormat="1" ht="18.75" x14ac:dyDescent="0.25">
      <c r="A318" s="103" t="s">
        <v>30</v>
      </c>
      <c r="B318" s="125">
        <f>H318+J318+L318+N318+P318+R318+T318+V318+X318+Z318+AB318+AD318</f>
        <v>0</v>
      </c>
      <c r="C318" s="125">
        <f t="shared" si="338"/>
        <v>0</v>
      </c>
      <c r="D318" s="125">
        <f t="shared" si="338"/>
        <v>0</v>
      </c>
      <c r="E318" s="125">
        <f>I318+K318+M318+O318+Q318+S318+U318+W318+Y318+AA318+AC318+AE318</f>
        <v>0</v>
      </c>
      <c r="F318" s="125">
        <v>0</v>
      </c>
      <c r="G318" s="125">
        <v>0</v>
      </c>
      <c r="H318" s="125">
        <v>0</v>
      </c>
      <c r="I318" s="125">
        <v>0</v>
      </c>
      <c r="J318" s="125">
        <v>0</v>
      </c>
      <c r="K318" s="125">
        <v>0</v>
      </c>
      <c r="L318" s="125">
        <v>0</v>
      </c>
      <c r="M318" s="125">
        <v>0</v>
      </c>
      <c r="N318" s="125">
        <v>0</v>
      </c>
      <c r="O318" s="125">
        <v>0</v>
      </c>
      <c r="P318" s="125">
        <v>0</v>
      </c>
      <c r="Q318" s="125">
        <v>0</v>
      </c>
      <c r="R318" s="125">
        <v>0</v>
      </c>
      <c r="S318" s="125">
        <v>0</v>
      </c>
      <c r="T318" s="125">
        <v>0</v>
      </c>
      <c r="U318" s="125">
        <v>0</v>
      </c>
      <c r="V318" s="125">
        <v>0</v>
      </c>
      <c r="W318" s="125">
        <v>0</v>
      </c>
      <c r="X318" s="125">
        <v>0</v>
      </c>
      <c r="Y318" s="125">
        <v>0</v>
      </c>
      <c r="Z318" s="125">
        <v>0</v>
      </c>
      <c r="AA318" s="125">
        <v>0</v>
      </c>
      <c r="AB318" s="125">
        <v>0</v>
      </c>
      <c r="AC318" s="125">
        <v>0</v>
      </c>
      <c r="AD318" s="125">
        <v>0</v>
      </c>
      <c r="AE318" s="125">
        <v>0</v>
      </c>
      <c r="AF318" s="92"/>
    </row>
    <row r="319" spans="1:33" s="82" customFormat="1" ht="18.75" x14ac:dyDescent="0.25">
      <c r="A319" s="103" t="s">
        <v>31</v>
      </c>
      <c r="B319" s="125">
        <f>H319+J319+L319+N319+P319+R319+T319+V319+X319+Z319+AB319+AD319</f>
        <v>0</v>
      </c>
      <c r="C319" s="125">
        <f t="shared" si="338"/>
        <v>0</v>
      </c>
      <c r="D319" s="125">
        <f t="shared" si="338"/>
        <v>0</v>
      </c>
      <c r="E319" s="125">
        <f>I319+K319+M319+O319+Q319+S319+U319+W319+Y319+AA319+AC319+AE319</f>
        <v>0</v>
      </c>
      <c r="F319" s="125">
        <v>0</v>
      </c>
      <c r="G319" s="125">
        <v>0</v>
      </c>
      <c r="H319" s="125">
        <v>0</v>
      </c>
      <c r="I319" s="125">
        <v>0</v>
      </c>
      <c r="J319" s="125">
        <v>0</v>
      </c>
      <c r="K319" s="125">
        <v>0</v>
      </c>
      <c r="L319" s="125">
        <v>0</v>
      </c>
      <c r="M319" s="125">
        <v>0</v>
      </c>
      <c r="N319" s="125">
        <v>0</v>
      </c>
      <c r="O319" s="125">
        <v>0</v>
      </c>
      <c r="P319" s="125">
        <v>0</v>
      </c>
      <c r="Q319" s="125">
        <v>0</v>
      </c>
      <c r="R319" s="125">
        <v>0</v>
      </c>
      <c r="S319" s="125">
        <v>0</v>
      </c>
      <c r="T319" s="125">
        <v>0</v>
      </c>
      <c r="U319" s="125">
        <v>0</v>
      </c>
      <c r="V319" s="125">
        <v>0</v>
      </c>
      <c r="W319" s="125">
        <v>0</v>
      </c>
      <c r="X319" s="125">
        <v>0</v>
      </c>
      <c r="Y319" s="125">
        <v>0</v>
      </c>
      <c r="Z319" s="125">
        <v>0</v>
      </c>
      <c r="AA319" s="125">
        <v>0</v>
      </c>
      <c r="AB319" s="125">
        <v>0</v>
      </c>
      <c r="AC319" s="125">
        <v>0</v>
      </c>
      <c r="AD319" s="125">
        <v>0</v>
      </c>
      <c r="AE319" s="125">
        <v>0</v>
      </c>
      <c r="AF319" s="92"/>
    </row>
    <row r="320" spans="1:33" ht="112.5" x14ac:dyDescent="0.25">
      <c r="A320" s="114" t="s">
        <v>577</v>
      </c>
      <c r="B320" s="95">
        <f>B322</f>
        <v>157</v>
      </c>
      <c r="C320" s="95">
        <f>C322</f>
        <v>157</v>
      </c>
      <c r="D320" s="95">
        <f>D322</f>
        <v>157</v>
      </c>
      <c r="E320" s="95">
        <f>E322</f>
        <v>157</v>
      </c>
      <c r="F320" s="95">
        <f t="shared" si="335"/>
        <v>100</v>
      </c>
      <c r="G320" s="95">
        <f t="shared" si="336"/>
        <v>100</v>
      </c>
      <c r="H320" s="95">
        <f t="shared" ref="H320:AE320" si="339">H321+H322+H323+H324</f>
        <v>0</v>
      </c>
      <c r="I320" s="95">
        <f t="shared" si="339"/>
        <v>0</v>
      </c>
      <c r="J320" s="95">
        <f t="shared" si="339"/>
        <v>0</v>
      </c>
      <c r="K320" s="95">
        <f t="shared" si="339"/>
        <v>0</v>
      </c>
      <c r="L320" s="95">
        <f t="shared" si="339"/>
        <v>0</v>
      </c>
      <c r="M320" s="95">
        <f t="shared" si="339"/>
        <v>0</v>
      </c>
      <c r="N320" s="95">
        <f t="shared" si="339"/>
        <v>157</v>
      </c>
      <c r="O320" s="95">
        <f t="shared" si="339"/>
        <v>0</v>
      </c>
      <c r="P320" s="95">
        <f t="shared" si="339"/>
        <v>0</v>
      </c>
      <c r="Q320" s="95">
        <f t="shared" si="339"/>
        <v>0</v>
      </c>
      <c r="R320" s="95">
        <f t="shared" si="339"/>
        <v>0</v>
      </c>
      <c r="S320" s="95">
        <f t="shared" si="339"/>
        <v>0</v>
      </c>
      <c r="T320" s="95">
        <f t="shared" si="339"/>
        <v>0</v>
      </c>
      <c r="U320" s="95">
        <f t="shared" si="339"/>
        <v>122.2</v>
      </c>
      <c r="V320" s="95">
        <f t="shared" si="339"/>
        <v>0</v>
      </c>
      <c r="W320" s="95">
        <f t="shared" si="339"/>
        <v>34.799999999999997</v>
      </c>
      <c r="X320" s="95">
        <f t="shared" si="339"/>
        <v>0</v>
      </c>
      <c r="Y320" s="95">
        <f t="shared" si="339"/>
        <v>0</v>
      </c>
      <c r="Z320" s="95">
        <f t="shared" si="339"/>
        <v>0</v>
      </c>
      <c r="AA320" s="95">
        <f t="shared" si="339"/>
        <v>0</v>
      </c>
      <c r="AB320" s="95">
        <f t="shared" si="339"/>
        <v>0</v>
      </c>
      <c r="AC320" s="95">
        <f t="shared" si="339"/>
        <v>0</v>
      </c>
      <c r="AD320" s="100">
        <f t="shared" si="339"/>
        <v>0</v>
      </c>
      <c r="AE320" s="100">
        <f t="shared" si="339"/>
        <v>0</v>
      </c>
      <c r="AF320" s="115" t="s">
        <v>108</v>
      </c>
    </row>
    <row r="321" spans="1:34" s="82" customFormat="1" ht="18.75" x14ac:dyDescent="0.25">
      <c r="A321" s="103" t="s">
        <v>28</v>
      </c>
      <c r="B321" s="125">
        <f>H321+J321+L321+N321+P321+R321+T321+V321+X321+Z321+AB321+AD321</f>
        <v>0</v>
      </c>
      <c r="C321" s="125">
        <f t="shared" ref="C321:D324" si="340">H321+J321+L321+N321+P321+R321+T321+V321+X321+Z321</f>
        <v>0</v>
      </c>
      <c r="D321" s="125">
        <f t="shared" si="340"/>
        <v>0</v>
      </c>
      <c r="E321" s="125">
        <f>I321+K321+M321+O321+Q321+S321+U321+W321+Y321+AA321+AC321+AE321</f>
        <v>0</v>
      </c>
      <c r="F321" s="125">
        <v>0</v>
      </c>
      <c r="G321" s="125">
        <v>0</v>
      </c>
      <c r="H321" s="125">
        <v>0</v>
      </c>
      <c r="I321" s="125">
        <v>0</v>
      </c>
      <c r="J321" s="125">
        <v>0</v>
      </c>
      <c r="K321" s="125">
        <v>0</v>
      </c>
      <c r="L321" s="125">
        <v>0</v>
      </c>
      <c r="M321" s="125">
        <v>0</v>
      </c>
      <c r="N321" s="125">
        <v>0</v>
      </c>
      <c r="O321" s="125">
        <v>0</v>
      </c>
      <c r="P321" s="125">
        <v>0</v>
      </c>
      <c r="Q321" s="125">
        <v>0</v>
      </c>
      <c r="R321" s="125">
        <v>0</v>
      </c>
      <c r="S321" s="125">
        <v>0</v>
      </c>
      <c r="T321" s="125">
        <v>0</v>
      </c>
      <c r="U321" s="125">
        <v>0</v>
      </c>
      <c r="V321" s="125">
        <v>0</v>
      </c>
      <c r="W321" s="125">
        <v>0</v>
      </c>
      <c r="X321" s="125">
        <v>0</v>
      </c>
      <c r="Y321" s="125">
        <v>0</v>
      </c>
      <c r="Z321" s="125">
        <v>0</v>
      </c>
      <c r="AA321" s="125">
        <v>0</v>
      </c>
      <c r="AB321" s="125">
        <v>0</v>
      </c>
      <c r="AC321" s="125">
        <v>0</v>
      </c>
      <c r="AD321" s="125">
        <v>0</v>
      </c>
      <c r="AE321" s="125">
        <v>0</v>
      </c>
      <c r="AF321" s="92"/>
    </row>
    <row r="322" spans="1:34" s="82" customFormat="1" ht="18.75" x14ac:dyDescent="0.25">
      <c r="A322" s="103" t="s">
        <v>29</v>
      </c>
      <c r="B322" s="100">
        <f>H322+J322+L322+N322+P322+R322+T322+V322+X322+Z322+AB322+AD322</f>
        <v>157</v>
      </c>
      <c r="C322" s="125">
        <f>H322+J322+L322+N322+P322+R322+T322+V322+X322+Z322+AB322</f>
        <v>157</v>
      </c>
      <c r="D322" s="125">
        <f>I322+K322+M322+O322+Q322+S322+U322+W322+Y322+AA322+AC322</f>
        <v>157</v>
      </c>
      <c r="E322" s="125">
        <f>I322+K322+M322+O322+Q322+S322+U322+W322+Y322+AA322+AC322+AE322</f>
        <v>157</v>
      </c>
      <c r="F322" s="125">
        <f t="shared" si="335"/>
        <v>100</v>
      </c>
      <c r="G322" s="125">
        <f t="shared" si="336"/>
        <v>100</v>
      </c>
      <c r="H322" s="125">
        <v>0</v>
      </c>
      <c r="I322" s="125">
        <v>0</v>
      </c>
      <c r="J322" s="125">
        <v>0</v>
      </c>
      <c r="K322" s="125">
        <v>0</v>
      </c>
      <c r="L322" s="125">
        <v>0</v>
      </c>
      <c r="M322" s="125">
        <v>0</v>
      </c>
      <c r="N322" s="125">
        <v>157</v>
      </c>
      <c r="O322" s="125">
        <v>0</v>
      </c>
      <c r="P322" s="125">
        <v>0</v>
      </c>
      <c r="Q322" s="125">
        <v>0</v>
      </c>
      <c r="R322" s="125">
        <v>0</v>
      </c>
      <c r="S322" s="125">
        <v>0</v>
      </c>
      <c r="T322" s="125">
        <v>0</v>
      </c>
      <c r="U322" s="125">
        <v>122.2</v>
      </c>
      <c r="V322" s="125">
        <v>0</v>
      </c>
      <c r="W322" s="125">
        <v>34.799999999999997</v>
      </c>
      <c r="X322" s="125">
        <v>0</v>
      </c>
      <c r="Y322" s="125">
        <v>0</v>
      </c>
      <c r="Z322" s="125">
        <v>0</v>
      </c>
      <c r="AA322" s="125">
        <v>0</v>
      </c>
      <c r="AB322" s="125">
        <v>0</v>
      </c>
      <c r="AC322" s="125">
        <v>0</v>
      </c>
      <c r="AD322" s="125">
        <v>0</v>
      </c>
      <c r="AE322" s="125">
        <v>0</v>
      </c>
      <c r="AF322" s="92"/>
    </row>
    <row r="323" spans="1:34" s="82" customFormat="1" ht="18.75" x14ac:dyDescent="0.25">
      <c r="A323" s="103" t="s">
        <v>30</v>
      </c>
      <c r="B323" s="125">
        <f>H323+J323+L323+N323+P323+R323+T323+V323+X323+Z323+AB323+AD323</f>
        <v>0</v>
      </c>
      <c r="C323" s="125">
        <f t="shared" si="340"/>
        <v>0</v>
      </c>
      <c r="D323" s="125">
        <f t="shared" si="340"/>
        <v>0</v>
      </c>
      <c r="E323" s="125">
        <f>I323+K323+M323+O323+Q323+S323+U323+W323+Y323+AA323+AC323+AE323</f>
        <v>0</v>
      </c>
      <c r="F323" s="125">
        <v>0</v>
      </c>
      <c r="G323" s="125">
        <v>0</v>
      </c>
      <c r="H323" s="125">
        <v>0</v>
      </c>
      <c r="I323" s="125">
        <v>0</v>
      </c>
      <c r="J323" s="125">
        <v>0</v>
      </c>
      <c r="K323" s="125">
        <v>0</v>
      </c>
      <c r="L323" s="125">
        <v>0</v>
      </c>
      <c r="M323" s="125">
        <v>0</v>
      </c>
      <c r="N323" s="125">
        <v>0</v>
      </c>
      <c r="O323" s="125">
        <v>0</v>
      </c>
      <c r="P323" s="125">
        <v>0</v>
      </c>
      <c r="Q323" s="125">
        <v>0</v>
      </c>
      <c r="R323" s="125">
        <v>0</v>
      </c>
      <c r="S323" s="125">
        <v>0</v>
      </c>
      <c r="T323" s="125">
        <v>0</v>
      </c>
      <c r="U323" s="125">
        <v>0</v>
      </c>
      <c r="V323" s="125">
        <v>0</v>
      </c>
      <c r="W323" s="125">
        <v>0</v>
      </c>
      <c r="X323" s="125">
        <v>0</v>
      </c>
      <c r="Y323" s="125">
        <v>0</v>
      </c>
      <c r="Z323" s="125">
        <v>0</v>
      </c>
      <c r="AA323" s="125">
        <v>0</v>
      </c>
      <c r="AB323" s="125">
        <v>0</v>
      </c>
      <c r="AC323" s="125">
        <v>0</v>
      </c>
      <c r="AD323" s="125">
        <v>0</v>
      </c>
      <c r="AE323" s="125">
        <v>0</v>
      </c>
      <c r="AF323" s="92"/>
    </row>
    <row r="324" spans="1:34" s="82" customFormat="1" ht="18.75" x14ac:dyDescent="0.25">
      <c r="A324" s="103" t="s">
        <v>31</v>
      </c>
      <c r="B324" s="125">
        <f>H324+J324+L324+N324+P324+R324+T324+V324+X324+Z324+AB324+AD324</f>
        <v>0</v>
      </c>
      <c r="C324" s="125">
        <f t="shared" si="340"/>
        <v>0</v>
      </c>
      <c r="D324" s="125">
        <f t="shared" si="340"/>
        <v>0</v>
      </c>
      <c r="E324" s="125">
        <f>I324+K324+M324+O324+Q324+S324+U324+W324+Y324+AA324+AC324+AE324</f>
        <v>0</v>
      </c>
      <c r="F324" s="125">
        <v>0</v>
      </c>
      <c r="G324" s="125">
        <v>0</v>
      </c>
      <c r="H324" s="125">
        <v>0</v>
      </c>
      <c r="I324" s="125">
        <v>0</v>
      </c>
      <c r="J324" s="125">
        <v>0</v>
      </c>
      <c r="K324" s="125">
        <v>0</v>
      </c>
      <c r="L324" s="125">
        <v>0</v>
      </c>
      <c r="M324" s="125">
        <v>0</v>
      </c>
      <c r="N324" s="125">
        <v>0</v>
      </c>
      <c r="O324" s="125">
        <v>0</v>
      </c>
      <c r="P324" s="125">
        <v>0</v>
      </c>
      <c r="Q324" s="125">
        <v>0</v>
      </c>
      <c r="R324" s="125">
        <v>0</v>
      </c>
      <c r="S324" s="125">
        <v>0</v>
      </c>
      <c r="T324" s="125">
        <v>0</v>
      </c>
      <c r="U324" s="125">
        <v>0</v>
      </c>
      <c r="V324" s="125">
        <v>0</v>
      </c>
      <c r="W324" s="125">
        <v>0</v>
      </c>
      <c r="X324" s="125">
        <v>0</v>
      </c>
      <c r="Y324" s="125">
        <v>0</v>
      </c>
      <c r="Z324" s="125">
        <v>0</v>
      </c>
      <c r="AA324" s="125">
        <v>0</v>
      </c>
      <c r="AB324" s="125">
        <v>0</v>
      </c>
      <c r="AC324" s="125">
        <v>0</v>
      </c>
      <c r="AD324" s="125">
        <v>0</v>
      </c>
      <c r="AE324" s="125">
        <v>0</v>
      </c>
      <c r="AF324" s="92"/>
    </row>
    <row r="325" spans="1:34" ht="37.5" x14ac:dyDescent="0.25">
      <c r="A325" s="142" t="s">
        <v>109</v>
      </c>
      <c r="B325" s="89">
        <f>SUM(B326)</f>
        <v>23906.11</v>
      </c>
      <c r="C325" s="89">
        <f t="shared" ref="C325:AD325" si="341">SUM(C326)</f>
        <v>23906.11</v>
      </c>
      <c r="D325" s="89">
        <f>SUM(D326)</f>
        <v>23053.39</v>
      </c>
      <c r="E325" s="89">
        <f t="shared" si="341"/>
        <v>23053.390000000003</v>
      </c>
      <c r="F325" s="89">
        <f t="shared" si="335"/>
        <v>96.433045777836725</v>
      </c>
      <c r="G325" s="89">
        <f t="shared" si="336"/>
        <v>96.433045777836725</v>
      </c>
      <c r="H325" s="89">
        <f t="shared" si="341"/>
        <v>4859.92</v>
      </c>
      <c r="I325" s="89">
        <f t="shared" si="341"/>
        <v>4857.63</v>
      </c>
      <c r="J325" s="89">
        <f t="shared" si="341"/>
        <v>2441.8000000000002</v>
      </c>
      <c r="K325" s="89">
        <f t="shared" si="341"/>
        <v>2424.64</v>
      </c>
      <c r="L325" s="89">
        <f t="shared" si="341"/>
        <v>1087.3800000000001</v>
      </c>
      <c r="M325" s="89">
        <f t="shared" si="341"/>
        <v>1083.51</v>
      </c>
      <c r="N325" s="91">
        <f t="shared" si="341"/>
        <v>2838.98</v>
      </c>
      <c r="O325" s="91">
        <f t="shared" si="341"/>
        <v>2845.11</v>
      </c>
      <c r="P325" s="89">
        <f t="shared" si="341"/>
        <v>1680.97</v>
      </c>
      <c r="Q325" s="89">
        <f t="shared" si="341"/>
        <v>1688.2</v>
      </c>
      <c r="R325" s="89">
        <f t="shared" si="341"/>
        <v>1641.64</v>
      </c>
      <c r="S325" s="89">
        <f t="shared" si="341"/>
        <v>1514.69</v>
      </c>
      <c r="T325" s="89">
        <f t="shared" si="341"/>
        <v>2948.57</v>
      </c>
      <c r="U325" s="89">
        <f t="shared" si="341"/>
        <v>2893.98</v>
      </c>
      <c r="V325" s="89">
        <f t="shared" si="341"/>
        <v>990.81</v>
      </c>
      <c r="W325" s="89">
        <f t="shared" si="341"/>
        <v>1102.74</v>
      </c>
      <c r="X325" s="89">
        <f t="shared" si="341"/>
        <v>692.96</v>
      </c>
      <c r="Y325" s="89">
        <f t="shared" si="341"/>
        <v>690.85</v>
      </c>
      <c r="Z325" s="89">
        <f t="shared" si="341"/>
        <v>903.97</v>
      </c>
      <c r="AA325" s="89">
        <f t="shared" si="341"/>
        <v>1391.81</v>
      </c>
      <c r="AB325" s="89">
        <f t="shared" si="341"/>
        <v>912.02</v>
      </c>
      <c r="AC325" s="89">
        <f t="shared" si="341"/>
        <v>967.59</v>
      </c>
      <c r="AD325" s="89">
        <f t="shared" si="341"/>
        <v>2907.09</v>
      </c>
      <c r="AE325" s="160">
        <f>SUM(AE326)</f>
        <v>1592.64</v>
      </c>
      <c r="AF325" s="92"/>
      <c r="AG325" s="28"/>
      <c r="AH325" s="28"/>
    </row>
    <row r="326" spans="1:34" ht="75" x14ac:dyDescent="0.25">
      <c r="A326" s="162" t="s">
        <v>110</v>
      </c>
      <c r="B326" s="95">
        <f>B328</f>
        <v>23906.11</v>
      </c>
      <c r="C326" s="95">
        <f>C328</f>
        <v>23906.11</v>
      </c>
      <c r="D326" s="95">
        <f>D328</f>
        <v>23053.39</v>
      </c>
      <c r="E326" s="95">
        <f>E328</f>
        <v>23053.390000000003</v>
      </c>
      <c r="F326" s="95">
        <f t="shared" si="335"/>
        <v>96.433045777836725</v>
      </c>
      <c r="G326" s="95">
        <f t="shared" si="336"/>
        <v>96.433045777836725</v>
      </c>
      <c r="H326" s="95">
        <f t="shared" ref="H326:AD326" si="342">H327+H328+H329+H330</f>
        <v>4859.92</v>
      </c>
      <c r="I326" s="95">
        <f t="shared" si="342"/>
        <v>4857.63</v>
      </c>
      <c r="J326" s="95">
        <f t="shared" si="342"/>
        <v>2441.8000000000002</v>
      </c>
      <c r="K326" s="95">
        <f t="shared" si="342"/>
        <v>2424.64</v>
      </c>
      <c r="L326" s="95">
        <f t="shared" si="342"/>
        <v>1087.3800000000001</v>
      </c>
      <c r="M326" s="95">
        <f t="shared" si="342"/>
        <v>1083.51</v>
      </c>
      <c r="N326" s="95">
        <f t="shared" si="342"/>
        <v>2838.98</v>
      </c>
      <c r="O326" s="95">
        <f t="shared" si="342"/>
        <v>2845.11</v>
      </c>
      <c r="P326" s="95">
        <f t="shared" si="342"/>
        <v>1680.97</v>
      </c>
      <c r="Q326" s="95">
        <f t="shared" si="342"/>
        <v>1688.2</v>
      </c>
      <c r="R326" s="95">
        <f t="shared" si="342"/>
        <v>1641.64</v>
      </c>
      <c r="S326" s="95">
        <f t="shared" si="342"/>
        <v>1514.69</v>
      </c>
      <c r="T326" s="95">
        <f t="shared" si="342"/>
        <v>2948.57</v>
      </c>
      <c r="U326" s="95">
        <f t="shared" si="342"/>
        <v>2893.98</v>
      </c>
      <c r="V326" s="95">
        <f t="shared" si="342"/>
        <v>990.81</v>
      </c>
      <c r="W326" s="95">
        <f t="shared" si="342"/>
        <v>1102.74</v>
      </c>
      <c r="X326" s="95">
        <f t="shared" si="342"/>
        <v>692.96</v>
      </c>
      <c r="Y326" s="95">
        <f t="shared" si="342"/>
        <v>690.85</v>
      </c>
      <c r="Z326" s="95">
        <f t="shared" si="342"/>
        <v>903.97</v>
      </c>
      <c r="AA326" s="95">
        <f t="shared" si="342"/>
        <v>1391.81</v>
      </c>
      <c r="AB326" s="95">
        <f t="shared" si="342"/>
        <v>912.02</v>
      </c>
      <c r="AC326" s="95">
        <f t="shared" si="342"/>
        <v>967.59</v>
      </c>
      <c r="AD326" s="100">
        <f t="shared" si="342"/>
        <v>2907.09</v>
      </c>
      <c r="AE326" s="100">
        <f>AE327+AE328+AE329+AE330</f>
        <v>1592.64</v>
      </c>
      <c r="AF326" s="98" t="s">
        <v>663</v>
      </c>
    </row>
    <row r="327" spans="1:34" ht="18.75" x14ac:dyDescent="0.3">
      <c r="A327" s="168" t="s">
        <v>28</v>
      </c>
      <c r="B327" s="125">
        <f>H327+J327+L327+N327+P327+R327+T327+V327+X327+Z327+AB327+AD327</f>
        <v>0</v>
      </c>
      <c r="C327" s="125">
        <f t="shared" ref="C327:D330" si="343">H327+J327+L327+N327+P327+R327+T327+V327+X327+Z327</f>
        <v>0</v>
      </c>
      <c r="D327" s="125">
        <f t="shared" si="343"/>
        <v>0</v>
      </c>
      <c r="E327" s="125">
        <f>I327+K327+M327+O327+Q327+S327+U327+W327+Y327+AA327+AC327+AE327</f>
        <v>0</v>
      </c>
      <c r="F327" s="125">
        <v>0</v>
      </c>
      <c r="G327" s="125">
        <v>0</v>
      </c>
      <c r="H327" s="125">
        <v>0</v>
      </c>
      <c r="I327" s="125">
        <v>0</v>
      </c>
      <c r="J327" s="125">
        <v>0</v>
      </c>
      <c r="K327" s="125">
        <v>0</v>
      </c>
      <c r="L327" s="125">
        <v>0</v>
      </c>
      <c r="M327" s="125">
        <v>0</v>
      </c>
      <c r="N327" s="125">
        <v>0</v>
      </c>
      <c r="O327" s="125">
        <v>0</v>
      </c>
      <c r="P327" s="125">
        <v>0</v>
      </c>
      <c r="Q327" s="125">
        <v>0</v>
      </c>
      <c r="R327" s="125">
        <v>0</v>
      </c>
      <c r="S327" s="125">
        <v>0</v>
      </c>
      <c r="T327" s="125">
        <v>0</v>
      </c>
      <c r="U327" s="125">
        <v>0</v>
      </c>
      <c r="V327" s="125">
        <v>0</v>
      </c>
      <c r="W327" s="125">
        <v>0</v>
      </c>
      <c r="X327" s="125">
        <v>0</v>
      </c>
      <c r="Y327" s="125">
        <v>0</v>
      </c>
      <c r="Z327" s="125">
        <v>0</v>
      </c>
      <c r="AA327" s="125">
        <v>0</v>
      </c>
      <c r="AB327" s="125">
        <v>0</v>
      </c>
      <c r="AC327" s="125">
        <v>0</v>
      </c>
      <c r="AD327" s="125">
        <v>0</v>
      </c>
      <c r="AE327" s="125">
        <v>0</v>
      </c>
      <c r="AF327" s="103"/>
    </row>
    <row r="328" spans="1:34" s="82" customFormat="1" ht="18.75" x14ac:dyDescent="0.25">
      <c r="A328" s="103" t="s">
        <v>29</v>
      </c>
      <c r="B328" s="100">
        <f>H328+J328+L328+N328+P328+R328+T328+V328+X328+Z328+AB328+AD328</f>
        <v>23906.11</v>
      </c>
      <c r="C328" s="125">
        <f>H328+J328+L328+N328+P328+R328+T328+V328+X328+Z328+AB328+AD328</f>
        <v>23906.11</v>
      </c>
      <c r="D328" s="125">
        <v>23053.39</v>
      </c>
      <c r="E328" s="125">
        <f>I328+K328+M328+O328+Q328+S328+U328+W328+Y328+AA328+AC328+AE328</f>
        <v>23053.390000000003</v>
      </c>
      <c r="F328" s="125">
        <f t="shared" si="335"/>
        <v>96.433045777836725</v>
      </c>
      <c r="G328" s="125">
        <f t="shared" si="336"/>
        <v>96.433045777836725</v>
      </c>
      <c r="H328" s="125">
        <v>4859.92</v>
      </c>
      <c r="I328" s="125">
        <v>4857.63</v>
      </c>
      <c r="J328" s="125">
        <v>2441.8000000000002</v>
      </c>
      <c r="K328" s="125">
        <v>2424.64</v>
      </c>
      <c r="L328" s="125">
        <v>1087.3800000000001</v>
      </c>
      <c r="M328" s="125">
        <v>1083.51</v>
      </c>
      <c r="N328" s="125">
        <v>2838.98</v>
      </c>
      <c r="O328" s="125">
        <v>2845.11</v>
      </c>
      <c r="P328" s="125">
        <v>1680.97</v>
      </c>
      <c r="Q328" s="125">
        <v>1688.2</v>
      </c>
      <c r="R328" s="125">
        <v>1641.64</v>
      </c>
      <c r="S328" s="125">
        <v>1514.69</v>
      </c>
      <c r="T328" s="125">
        <v>2948.57</v>
      </c>
      <c r="U328" s="125">
        <v>2893.98</v>
      </c>
      <c r="V328" s="125">
        <v>990.81</v>
      </c>
      <c r="W328" s="125">
        <v>1102.74</v>
      </c>
      <c r="X328" s="125">
        <v>692.96</v>
      </c>
      <c r="Y328" s="125">
        <v>690.85</v>
      </c>
      <c r="Z328" s="125">
        <v>903.97</v>
      </c>
      <c r="AA328" s="125">
        <v>1391.81</v>
      </c>
      <c r="AB328" s="125">
        <v>912.02</v>
      </c>
      <c r="AC328" s="125">
        <v>967.59</v>
      </c>
      <c r="AD328" s="125">
        <v>2907.09</v>
      </c>
      <c r="AE328" s="125">
        <v>1592.64</v>
      </c>
      <c r="AF328" s="103"/>
    </row>
    <row r="329" spans="1:34" s="82" customFormat="1" ht="18.75" x14ac:dyDescent="0.25">
      <c r="A329" s="103" t="s">
        <v>30</v>
      </c>
      <c r="B329" s="352">
        <f>H329+J329+L329+N329+P329+R329+T329+V329+X329+Z329+AB329+AD329</f>
        <v>0</v>
      </c>
      <c r="C329" s="125">
        <f t="shared" si="343"/>
        <v>0</v>
      </c>
      <c r="D329" s="125">
        <f t="shared" si="343"/>
        <v>0</v>
      </c>
      <c r="E329" s="125">
        <f>I329+K329+M329+O329+Q329+S329+U329+W329+Y329+AA329+AC329+AE329</f>
        <v>0</v>
      </c>
      <c r="F329" s="125">
        <v>0</v>
      </c>
      <c r="G329" s="125">
        <v>0</v>
      </c>
      <c r="H329" s="125">
        <v>0</v>
      </c>
      <c r="I329" s="125">
        <v>0</v>
      </c>
      <c r="J329" s="125">
        <v>0</v>
      </c>
      <c r="K329" s="125">
        <v>0</v>
      </c>
      <c r="L329" s="125">
        <v>0</v>
      </c>
      <c r="M329" s="125">
        <v>0</v>
      </c>
      <c r="N329" s="125">
        <v>0</v>
      </c>
      <c r="O329" s="125">
        <v>0</v>
      </c>
      <c r="P329" s="125">
        <v>0</v>
      </c>
      <c r="Q329" s="125">
        <v>0</v>
      </c>
      <c r="R329" s="125">
        <v>0</v>
      </c>
      <c r="S329" s="125">
        <v>0</v>
      </c>
      <c r="T329" s="125">
        <v>0</v>
      </c>
      <c r="U329" s="125">
        <v>0</v>
      </c>
      <c r="V329" s="125">
        <v>0</v>
      </c>
      <c r="W329" s="125">
        <v>0</v>
      </c>
      <c r="X329" s="125">
        <v>0</v>
      </c>
      <c r="Y329" s="125">
        <v>0</v>
      </c>
      <c r="Z329" s="125">
        <v>0</v>
      </c>
      <c r="AA329" s="125">
        <v>0</v>
      </c>
      <c r="AB329" s="125">
        <v>0</v>
      </c>
      <c r="AC329" s="125">
        <v>0</v>
      </c>
      <c r="AD329" s="125">
        <v>0</v>
      </c>
      <c r="AE329" s="125">
        <v>0</v>
      </c>
      <c r="AF329" s="103"/>
    </row>
    <row r="330" spans="1:34" s="82" customFormat="1" ht="18.75" x14ac:dyDescent="0.25">
      <c r="A330" s="103" t="s">
        <v>31</v>
      </c>
      <c r="B330" s="125">
        <f>H330+J330+L330+N330+P330+R330+T330+V330+X330+Z330+AB330+AD330</f>
        <v>0</v>
      </c>
      <c r="C330" s="125">
        <f t="shared" si="343"/>
        <v>0</v>
      </c>
      <c r="D330" s="125">
        <f t="shared" si="343"/>
        <v>0</v>
      </c>
      <c r="E330" s="125">
        <f>I330+K330+M330+O330+Q330+S330+U330+W330+Y330+AA330+AC330+AE330</f>
        <v>0</v>
      </c>
      <c r="F330" s="125">
        <v>0</v>
      </c>
      <c r="G330" s="125">
        <v>0</v>
      </c>
      <c r="H330" s="125">
        <v>0</v>
      </c>
      <c r="I330" s="125">
        <v>0</v>
      </c>
      <c r="J330" s="125">
        <v>0</v>
      </c>
      <c r="K330" s="125">
        <v>0</v>
      </c>
      <c r="L330" s="125">
        <v>0</v>
      </c>
      <c r="M330" s="125">
        <v>0</v>
      </c>
      <c r="N330" s="125">
        <v>0</v>
      </c>
      <c r="O330" s="125">
        <v>0</v>
      </c>
      <c r="P330" s="125">
        <v>0</v>
      </c>
      <c r="Q330" s="125">
        <v>0</v>
      </c>
      <c r="R330" s="125">
        <v>0</v>
      </c>
      <c r="S330" s="125">
        <v>0</v>
      </c>
      <c r="T330" s="125">
        <v>0</v>
      </c>
      <c r="U330" s="125">
        <v>0</v>
      </c>
      <c r="V330" s="125">
        <v>0</v>
      </c>
      <c r="W330" s="125">
        <v>0</v>
      </c>
      <c r="X330" s="125">
        <v>0</v>
      </c>
      <c r="Y330" s="125">
        <v>0</v>
      </c>
      <c r="Z330" s="125">
        <v>0</v>
      </c>
      <c r="AA330" s="125">
        <v>0</v>
      </c>
      <c r="AB330" s="125">
        <v>0</v>
      </c>
      <c r="AC330" s="125">
        <v>0</v>
      </c>
      <c r="AD330" s="125">
        <v>0</v>
      </c>
      <c r="AE330" s="125">
        <v>0</v>
      </c>
      <c r="AF330" s="103"/>
    </row>
    <row r="331" spans="1:34" s="82" customFormat="1" ht="56.25" x14ac:dyDescent="0.25">
      <c r="A331" s="346" t="s">
        <v>111</v>
      </c>
      <c r="B331" s="89">
        <f>B332</f>
        <v>37336.887000000002</v>
      </c>
      <c r="C331" s="89">
        <f>C332</f>
        <v>37336.887000000002</v>
      </c>
      <c r="D331" s="89">
        <f>D332</f>
        <v>34901.550000000003</v>
      </c>
      <c r="E331" s="89">
        <f>E332</f>
        <v>34856.395999999993</v>
      </c>
      <c r="F331" s="89">
        <f t="shared" si="335"/>
        <v>93.356460060529386</v>
      </c>
      <c r="G331" s="89">
        <f t="shared" si="336"/>
        <v>93.356460060529386</v>
      </c>
      <c r="H331" s="89">
        <f t="shared" ref="H331:AD331" si="344">H332</f>
        <v>3522.79</v>
      </c>
      <c r="I331" s="89">
        <f t="shared" si="344"/>
        <v>3246.21</v>
      </c>
      <c r="J331" s="89">
        <f t="shared" si="344"/>
        <v>885.24</v>
      </c>
      <c r="K331" s="89">
        <f t="shared" si="344"/>
        <v>1154.0840000000001</v>
      </c>
      <c r="L331" s="89">
        <f t="shared" si="344"/>
        <v>6961.5859999999993</v>
      </c>
      <c r="M331" s="89">
        <f t="shared" si="344"/>
        <v>6961.57</v>
      </c>
      <c r="N331" s="91">
        <f t="shared" si="344"/>
        <v>2049.61</v>
      </c>
      <c r="O331" s="91">
        <f t="shared" si="344"/>
        <v>1939.9</v>
      </c>
      <c r="P331" s="89">
        <f t="shared" si="344"/>
        <v>3572.21</v>
      </c>
      <c r="Q331" s="89">
        <f t="shared" si="344"/>
        <v>3466.5899999999997</v>
      </c>
      <c r="R331" s="89">
        <f t="shared" si="344"/>
        <v>3346.6329999999998</v>
      </c>
      <c r="S331" s="89">
        <f t="shared" si="344"/>
        <v>3182.5539999999996</v>
      </c>
      <c r="T331" s="89">
        <f t="shared" si="344"/>
        <v>3636.194</v>
      </c>
      <c r="U331" s="89">
        <f t="shared" si="344"/>
        <v>3661.7539999999999</v>
      </c>
      <c r="V331" s="89">
        <f t="shared" si="344"/>
        <v>3135.7139999999999</v>
      </c>
      <c r="W331" s="89">
        <f t="shared" si="344"/>
        <v>3130.7339999999999</v>
      </c>
      <c r="X331" s="89">
        <f t="shared" si="344"/>
        <v>2520.66</v>
      </c>
      <c r="Y331" s="89">
        <f t="shared" si="344"/>
        <v>2437.42</v>
      </c>
      <c r="Z331" s="89">
        <f t="shared" si="344"/>
        <v>2913.65</v>
      </c>
      <c r="AA331" s="89">
        <f t="shared" si="344"/>
        <v>2575.89</v>
      </c>
      <c r="AB331" s="89">
        <f t="shared" si="344"/>
        <v>2441.08</v>
      </c>
      <c r="AC331" s="89">
        <f t="shared" si="344"/>
        <v>2461.6000000000004</v>
      </c>
      <c r="AD331" s="89">
        <f t="shared" si="344"/>
        <v>2351.52</v>
      </c>
      <c r="AE331" s="160">
        <f>AE332</f>
        <v>638.09000000000015</v>
      </c>
      <c r="AF331" s="92"/>
    </row>
    <row r="332" spans="1:34" ht="75" x14ac:dyDescent="0.25">
      <c r="A332" s="142" t="s">
        <v>112</v>
      </c>
      <c r="B332" s="89">
        <f>B334+B339</f>
        <v>37336.887000000002</v>
      </c>
      <c r="C332" s="89">
        <f>C334+C339</f>
        <v>37336.887000000002</v>
      </c>
      <c r="D332" s="89">
        <f>D334+D339</f>
        <v>34901.550000000003</v>
      </c>
      <c r="E332" s="89">
        <f>E334+E339</f>
        <v>34856.395999999993</v>
      </c>
      <c r="F332" s="89">
        <f t="shared" si="335"/>
        <v>93.356460060529386</v>
      </c>
      <c r="G332" s="89">
        <f t="shared" si="336"/>
        <v>93.356460060529386</v>
      </c>
      <c r="H332" s="89">
        <f t="shared" ref="H332:AD332" si="345">H334+H339</f>
        <v>3522.79</v>
      </c>
      <c r="I332" s="89">
        <f t="shared" si="345"/>
        <v>3246.21</v>
      </c>
      <c r="J332" s="89">
        <f t="shared" si="345"/>
        <v>885.24</v>
      </c>
      <c r="K332" s="89">
        <f t="shared" si="345"/>
        <v>1154.0840000000001</v>
      </c>
      <c r="L332" s="89">
        <f t="shared" si="345"/>
        <v>6961.5859999999993</v>
      </c>
      <c r="M332" s="89">
        <f t="shared" si="345"/>
        <v>6961.57</v>
      </c>
      <c r="N332" s="91">
        <f t="shared" si="345"/>
        <v>2049.61</v>
      </c>
      <c r="O332" s="91">
        <f t="shared" si="345"/>
        <v>1939.9</v>
      </c>
      <c r="P332" s="89">
        <f t="shared" si="345"/>
        <v>3572.21</v>
      </c>
      <c r="Q332" s="89">
        <f t="shared" si="345"/>
        <v>3466.5899999999997</v>
      </c>
      <c r="R332" s="89">
        <f t="shared" si="345"/>
        <v>3346.6329999999998</v>
      </c>
      <c r="S332" s="89">
        <f t="shared" si="345"/>
        <v>3182.5539999999996</v>
      </c>
      <c r="T332" s="89">
        <f t="shared" si="345"/>
        <v>3636.194</v>
      </c>
      <c r="U332" s="89">
        <f t="shared" si="345"/>
        <v>3661.7539999999999</v>
      </c>
      <c r="V332" s="89">
        <f t="shared" si="345"/>
        <v>3135.7139999999999</v>
      </c>
      <c r="W332" s="89">
        <f t="shared" si="345"/>
        <v>3130.7339999999999</v>
      </c>
      <c r="X332" s="89">
        <f t="shared" si="345"/>
        <v>2520.66</v>
      </c>
      <c r="Y332" s="89">
        <f t="shared" si="345"/>
        <v>2437.42</v>
      </c>
      <c r="Z332" s="89">
        <f t="shared" si="345"/>
        <v>2913.65</v>
      </c>
      <c r="AA332" s="89">
        <f t="shared" si="345"/>
        <v>2575.89</v>
      </c>
      <c r="AB332" s="89">
        <f t="shared" si="345"/>
        <v>2441.08</v>
      </c>
      <c r="AC332" s="89">
        <f t="shared" si="345"/>
        <v>2461.6000000000004</v>
      </c>
      <c r="AD332" s="89">
        <f t="shared" si="345"/>
        <v>2351.52</v>
      </c>
      <c r="AE332" s="89">
        <f>AE334+AE339</f>
        <v>638.09000000000015</v>
      </c>
      <c r="AF332" s="92"/>
    </row>
    <row r="333" spans="1:34" ht="24" customHeight="1" x14ac:dyDescent="0.3">
      <c r="A333" s="168" t="s">
        <v>66</v>
      </c>
      <c r="B333" s="426"/>
      <c r="C333" s="156"/>
      <c r="D333" s="156"/>
      <c r="E333" s="161"/>
      <c r="F333" s="161"/>
      <c r="G333" s="161"/>
      <c r="H333" s="161"/>
      <c r="I333" s="161"/>
      <c r="J333" s="161"/>
      <c r="K333" s="161"/>
      <c r="L333" s="161"/>
      <c r="M333" s="161"/>
      <c r="N333" s="435"/>
      <c r="O333" s="435"/>
      <c r="P333" s="161"/>
      <c r="Q333" s="161"/>
      <c r="R333" s="161"/>
      <c r="S333" s="161"/>
      <c r="T333" s="161"/>
      <c r="U333" s="161"/>
      <c r="V333" s="161"/>
      <c r="W333" s="161"/>
      <c r="X333" s="161"/>
      <c r="Y333" s="161"/>
      <c r="Z333" s="161"/>
      <c r="AA333" s="161"/>
      <c r="AB333" s="161"/>
      <c r="AC333" s="161"/>
      <c r="AD333" s="161"/>
      <c r="AE333" s="436"/>
      <c r="AF333" s="92"/>
    </row>
    <row r="334" spans="1:34" ht="123" customHeight="1" x14ac:dyDescent="0.25">
      <c r="A334" s="98" t="s">
        <v>113</v>
      </c>
      <c r="B334" s="95">
        <f>B335+B336+B337+B338</f>
        <v>32834.186999999998</v>
      </c>
      <c r="C334" s="437">
        <f>C335+C336+C337+C338</f>
        <v>32834.186999999998</v>
      </c>
      <c r="D334" s="437">
        <f>D335+D336+D337+D338</f>
        <v>30859.690000000002</v>
      </c>
      <c r="E334" s="437">
        <f>E335+E336+E337+E338</f>
        <v>30814.535999999996</v>
      </c>
      <c r="F334" s="95">
        <f>E334/B334*100</f>
        <v>93.848938607799241</v>
      </c>
      <c r="G334" s="95">
        <f>E334/C334*100</f>
        <v>93.848938607799241</v>
      </c>
      <c r="H334" s="169">
        <f t="shared" ref="H334:AD334" si="346">H335+H336+H337+H338</f>
        <v>2359.8200000000002</v>
      </c>
      <c r="I334" s="169">
        <f t="shared" si="346"/>
        <v>2359.8200000000002</v>
      </c>
      <c r="J334" s="169">
        <f t="shared" si="346"/>
        <v>371.85</v>
      </c>
      <c r="K334" s="169">
        <f t="shared" si="346"/>
        <v>371.85399999999998</v>
      </c>
      <c r="L334" s="169">
        <f t="shared" si="346"/>
        <v>6468.3559999999998</v>
      </c>
      <c r="M334" s="169">
        <f t="shared" si="346"/>
        <v>6461.05</v>
      </c>
      <c r="N334" s="169">
        <f t="shared" si="346"/>
        <v>1552.02</v>
      </c>
      <c r="O334" s="169">
        <f t="shared" si="346"/>
        <v>1559.3200000000002</v>
      </c>
      <c r="P334" s="169">
        <f t="shared" si="346"/>
        <v>3392.2</v>
      </c>
      <c r="Q334" s="169">
        <f t="shared" si="346"/>
        <v>3392.2</v>
      </c>
      <c r="R334" s="169">
        <f t="shared" si="346"/>
        <v>2880.623</v>
      </c>
      <c r="S334" s="169">
        <f t="shared" si="346"/>
        <v>2880.6239999999998</v>
      </c>
      <c r="T334" s="169">
        <f t="shared" si="346"/>
        <v>3434.1239999999998</v>
      </c>
      <c r="U334" s="169">
        <f t="shared" si="346"/>
        <v>3434.1239999999998</v>
      </c>
      <c r="V334" s="169">
        <f t="shared" si="346"/>
        <v>3005.384</v>
      </c>
      <c r="W334" s="169">
        <f t="shared" si="346"/>
        <v>3005.384</v>
      </c>
      <c r="X334" s="169">
        <f t="shared" si="346"/>
        <v>2318.25</v>
      </c>
      <c r="Y334" s="169">
        <f t="shared" si="346"/>
        <v>2318.25</v>
      </c>
      <c r="Z334" s="95">
        <f t="shared" si="346"/>
        <v>2344.25</v>
      </c>
      <c r="AA334" s="95">
        <f t="shared" si="346"/>
        <v>2344.25</v>
      </c>
      <c r="AB334" s="95">
        <f t="shared" si="346"/>
        <v>2355.79</v>
      </c>
      <c r="AC334" s="95">
        <f t="shared" si="346"/>
        <v>2326.5500000000002</v>
      </c>
      <c r="AD334" s="100">
        <f t="shared" si="346"/>
        <v>2351.52</v>
      </c>
      <c r="AE334" s="100">
        <f>AE335+AE336+AE337+AE338</f>
        <v>361.11000000000013</v>
      </c>
      <c r="AF334" s="98" t="s">
        <v>114</v>
      </c>
    </row>
    <row r="335" spans="1:34" s="82" customFormat="1" ht="18.75" x14ac:dyDescent="0.25">
      <c r="A335" s="103" t="s">
        <v>28</v>
      </c>
      <c r="B335" s="100">
        <f>H335+J335+L335+N335+P335+R335+T335+V335+X335+Z335+AB335+AD335</f>
        <v>8101.9</v>
      </c>
      <c r="C335" s="125">
        <f>H335+J335+L335+N335+P335+R335+T335+V335+X335+Z335+AB335+AD335</f>
        <v>8101.9</v>
      </c>
      <c r="D335" s="125">
        <v>8101.9</v>
      </c>
      <c r="E335" s="125">
        <f>I335+K335+M335+O335+Q335+S335+U335+W335+Y335+AA335+AC335+AE335</f>
        <v>8056.75</v>
      </c>
      <c r="F335" s="125">
        <f t="shared" ref="F335:F341" si="347">E335/B335*100</f>
        <v>99.442723311815755</v>
      </c>
      <c r="G335" s="125">
        <f t="shared" ref="G335:G341" si="348">E335/C335*100</f>
        <v>99.442723311815755</v>
      </c>
      <c r="H335" s="125">
        <v>0</v>
      </c>
      <c r="I335" s="125">
        <v>0</v>
      </c>
      <c r="J335" s="125">
        <v>0</v>
      </c>
      <c r="K335" s="125">
        <v>0</v>
      </c>
      <c r="L335" s="125">
        <v>3920</v>
      </c>
      <c r="M335" s="125">
        <v>0</v>
      </c>
      <c r="N335" s="125">
        <v>0</v>
      </c>
      <c r="O335" s="125">
        <v>3920</v>
      </c>
      <c r="P335" s="125">
        <v>0</v>
      </c>
      <c r="Q335" s="125">
        <v>0</v>
      </c>
      <c r="R335" s="125">
        <v>0</v>
      </c>
      <c r="S335" s="125">
        <v>0</v>
      </c>
      <c r="T335" s="125">
        <v>0</v>
      </c>
      <c r="U335" s="125">
        <v>0</v>
      </c>
      <c r="V335" s="125">
        <v>0</v>
      </c>
      <c r="W335" s="125">
        <v>0</v>
      </c>
      <c r="X335" s="125">
        <v>0</v>
      </c>
      <c r="Y335" s="125">
        <v>0</v>
      </c>
      <c r="Z335" s="125">
        <v>904.3</v>
      </c>
      <c r="AA335" s="125">
        <v>0</v>
      </c>
      <c r="AB335" s="125">
        <v>1651.5</v>
      </c>
      <c r="AC335" s="125">
        <v>0</v>
      </c>
      <c r="AD335" s="125">
        <v>1626.1</v>
      </c>
      <c r="AE335" s="125">
        <v>4136.75</v>
      </c>
      <c r="AF335" s="92"/>
    </row>
    <row r="336" spans="1:34" s="82" customFormat="1" ht="150" x14ac:dyDescent="0.25">
      <c r="A336" s="92" t="s">
        <v>29</v>
      </c>
      <c r="B336" s="100">
        <f>H336+J336+L336+N336+P336+R336+T336+V336+X336+Z336+AB336+AD336</f>
        <v>24732.287</v>
      </c>
      <c r="C336" s="125">
        <f>H336+J336+L336+N336+P336+R336+T336+V336+X336+Z336+AB336+AD336</f>
        <v>24732.287</v>
      </c>
      <c r="D336" s="125">
        <v>22757.79</v>
      </c>
      <c r="E336" s="125">
        <f>I336+K336+M336+O336+Q336+S336+U336+W336+Y336+AA336+AC336+AE336</f>
        <v>22757.785999999996</v>
      </c>
      <c r="F336" s="125">
        <f t="shared" si="347"/>
        <v>92.016504579620957</v>
      </c>
      <c r="G336" s="125">
        <f t="shared" si="348"/>
        <v>92.016504579620957</v>
      </c>
      <c r="H336" s="125">
        <v>2359.8200000000002</v>
      </c>
      <c r="I336" s="125">
        <v>2359.8200000000002</v>
      </c>
      <c r="J336" s="125">
        <v>371.85</v>
      </c>
      <c r="K336" s="125">
        <v>371.85399999999998</v>
      </c>
      <c r="L336" s="125">
        <v>2548.3560000000002</v>
      </c>
      <c r="M336" s="125">
        <v>6461.05</v>
      </c>
      <c r="N336" s="125">
        <v>1552.02</v>
      </c>
      <c r="O336" s="125">
        <v>-2360.6799999999998</v>
      </c>
      <c r="P336" s="125">
        <v>3392.2</v>
      </c>
      <c r="Q336" s="125">
        <v>3392.2</v>
      </c>
      <c r="R336" s="125">
        <v>2880.623</v>
      </c>
      <c r="S336" s="125">
        <v>2880.6239999999998</v>
      </c>
      <c r="T336" s="125">
        <v>3434.1239999999998</v>
      </c>
      <c r="U336" s="125">
        <v>3434.1239999999998</v>
      </c>
      <c r="V336" s="125">
        <v>3005.384</v>
      </c>
      <c r="W336" s="125">
        <v>3005.384</v>
      </c>
      <c r="X336" s="125">
        <v>2318.25</v>
      </c>
      <c r="Y336" s="125">
        <v>2318.25</v>
      </c>
      <c r="Z336" s="125">
        <v>1439.95</v>
      </c>
      <c r="AA336" s="125">
        <v>2344.25</v>
      </c>
      <c r="AB336" s="125">
        <v>704.29</v>
      </c>
      <c r="AC336" s="125">
        <v>2326.5500000000002</v>
      </c>
      <c r="AD336" s="125">
        <v>725.42</v>
      </c>
      <c r="AE336" s="125">
        <v>-3775.64</v>
      </c>
      <c r="AF336" s="103" t="s">
        <v>578</v>
      </c>
    </row>
    <row r="337" spans="1:32" s="82" customFormat="1" ht="18.75" x14ac:dyDescent="0.25">
      <c r="A337" s="103" t="s">
        <v>30</v>
      </c>
      <c r="B337" s="352">
        <f>H337+J337+L337+N337+P337+R337+T337+V337+X337+Z337+AB337+AD337</f>
        <v>0</v>
      </c>
      <c r="C337" s="125">
        <f t="shared" ref="C337:D338" si="349">H337+J337+L337+N337+P337+R337+T337+V337+X337+Z337</f>
        <v>0</v>
      </c>
      <c r="D337" s="125">
        <f t="shared" si="349"/>
        <v>0</v>
      </c>
      <c r="E337" s="125">
        <f>I337+K337+M337+O337+Q337+S337+U337+W337+Y337+AA337+AC337+AE337</f>
        <v>0</v>
      </c>
      <c r="F337" s="125">
        <v>0</v>
      </c>
      <c r="G337" s="125">
        <v>0</v>
      </c>
      <c r="H337" s="125">
        <v>0</v>
      </c>
      <c r="I337" s="125">
        <v>0</v>
      </c>
      <c r="J337" s="125">
        <v>0</v>
      </c>
      <c r="K337" s="125">
        <v>0</v>
      </c>
      <c r="L337" s="125">
        <v>0</v>
      </c>
      <c r="M337" s="125">
        <v>0</v>
      </c>
      <c r="N337" s="125">
        <v>0</v>
      </c>
      <c r="O337" s="125">
        <v>0</v>
      </c>
      <c r="P337" s="125">
        <v>0</v>
      </c>
      <c r="Q337" s="125">
        <v>0</v>
      </c>
      <c r="R337" s="125">
        <v>0</v>
      </c>
      <c r="S337" s="125">
        <v>0</v>
      </c>
      <c r="T337" s="125">
        <v>0</v>
      </c>
      <c r="U337" s="125">
        <v>0</v>
      </c>
      <c r="V337" s="125">
        <v>0</v>
      </c>
      <c r="W337" s="125">
        <v>0</v>
      </c>
      <c r="X337" s="125">
        <v>0</v>
      </c>
      <c r="Y337" s="125">
        <v>0</v>
      </c>
      <c r="Z337" s="125">
        <v>0</v>
      </c>
      <c r="AA337" s="125">
        <v>0</v>
      </c>
      <c r="AB337" s="125">
        <v>0</v>
      </c>
      <c r="AC337" s="125">
        <v>0</v>
      </c>
      <c r="AD337" s="125">
        <v>0</v>
      </c>
      <c r="AE337" s="125">
        <v>0</v>
      </c>
      <c r="AF337" s="92"/>
    </row>
    <row r="338" spans="1:32" s="82" customFormat="1" ht="18.75" x14ac:dyDescent="0.25">
      <c r="A338" s="103" t="s">
        <v>31</v>
      </c>
      <c r="B338" s="125">
        <f>H338+J338+L338+N338+P338+R338+T338+V338+X338+Z338+AB338+AD338</f>
        <v>0</v>
      </c>
      <c r="C338" s="125">
        <f t="shared" si="349"/>
        <v>0</v>
      </c>
      <c r="D338" s="125">
        <f t="shared" si="349"/>
        <v>0</v>
      </c>
      <c r="E338" s="125">
        <f>I338+K338+M338+O338+Q338+S338+U338+W338+Y338+AA338+AC338+AE338</f>
        <v>0</v>
      </c>
      <c r="F338" s="125">
        <v>0</v>
      </c>
      <c r="G338" s="125">
        <v>0</v>
      </c>
      <c r="H338" s="125">
        <v>0</v>
      </c>
      <c r="I338" s="125">
        <v>0</v>
      </c>
      <c r="J338" s="125">
        <v>0</v>
      </c>
      <c r="K338" s="125">
        <v>0</v>
      </c>
      <c r="L338" s="125">
        <v>0</v>
      </c>
      <c r="M338" s="125">
        <v>0</v>
      </c>
      <c r="N338" s="125">
        <v>0</v>
      </c>
      <c r="O338" s="125">
        <v>0</v>
      </c>
      <c r="P338" s="125">
        <v>0</v>
      </c>
      <c r="Q338" s="125">
        <v>0</v>
      </c>
      <c r="R338" s="125">
        <v>0</v>
      </c>
      <c r="S338" s="125">
        <v>0</v>
      </c>
      <c r="T338" s="125">
        <v>0</v>
      </c>
      <c r="U338" s="125">
        <v>0</v>
      </c>
      <c r="V338" s="125">
        <v>0</v>
      </c>
      <c r="W338" s="125">
        <v>0</v>
      </c>
      <c r="X338" s="125">
        <v>0</v>
      </c>
      <c r="Y338" s="125">
        <v>0</v>
      </c>
      <c r="Z338" s="125">
        <v>0</v>
      </c>
      <c r="AA338" s="125">
        <v>0</v>
      </c>
      <c r="AB338" s="125">
        <v>0</v>
      </c>
      <c r="AC338" s="125">
        <v>0</v>
      </c>
      <c r="AD338" s="125">
        <v>0</v>
      </c>
      <c r="AE338" s="100">
        <v>0</v>
      </c>
      <c r="AF338" s="92"/>
    </row>
    <row r="339" spans="1:32" ht="56.25" x14ac:dyDescent="0.25">
      <c r="A339" s="98" t="s">
        <v>115</v>
      </c>
      <c r="B339" s="95">
        <f>B340+B341+B342+B343</f>
        <v>4502.7000000000007</v>
      </c>
      <c r="C339" s="437">
        <f>C340+C341+C342+C343</f>
        <v>4502.7000000000007</v>
      </c>
      <c r="D339" s="437">
        <f>D340+D341+D342+D343</f>
        <v>4041.86</v>
      </c>
      <c r="E339" s="437">
        <f>E340+E341+E342+E343</f>
        <v>4041.8599999999997</v>
      </c>
      <c r="F339" s="95">
        <f t="shared" si="347"/>
        <v>89.765251959935128</v>
      </c>
      <c r="G339" s="95">
        <f t="shared" si="348"/>
        <v>89.765251959935128</v>
      </c>
      <c r="H339" s="169">
        <f t="shared" ref="H339:AD339" si="350">H340+H341+H342+H343</f>
        <v>1162.97</v>
      </c>
      <c r="I339" s="169">
        <f t="shared" si="350"/>
        <v>886.39</v>
      </c>
      <c r="J339" s="169">
        <f t="shared" si="350"/>
        <v>513.39</v>
      </c>
      <c r="K339" s="169">
        <f t="shared" si="350"/>
        <v>782.23</v>
      </c>
      <c r="L339" s="169">
        <f t="shared" si="350"/>
        <v>493.23</v>
      </c>
      <c r="M339" s="169">
        <f t="shared" si="350"/>
        <v>500.52</v>
      </c>
      <c r="N339" s="169">
        <f t="shared" si="350"/>
        <v>497.59</v>
      </c>
      <c r="O339" s="169">
        <f t="shared" si="350"/>
        <v>380.58</v>
      </c>
      <c r="P339" s="169">
        <f t="shared" si="350"/>
        <v>180.01</v>
      </c>
      <c r="Q339" s="169">
        <f t="shared" si="350"/>
        <v>74.39</v>
      </c>
      <c r="R339" s="169">
        <f t="shared" si="350"/>
        <v>466.01</v>
      </c>
      <c r="S339" s="169">
        <f t="shared" si="350"/>
        <v>301.93</v>
      </c>
      <c r="T339" s="169">
        <f t="shared" si="350"/>
        <v>202.07</v>
      </c>
      <c r="U339" s="169">
        <f t="shared" si="350"/>
        <v>227.63</v>
      </c>
      <c r="V339" s="169">
        <f t="shared" si="350"/>
        <v>130.33000000000001</v>
      </c>
      <c r="W339" s="169">
        <f t="shared" si="350"/>
        <v>125.35</v>
      </c>
      <c r="X339" s="169">
        <f t="shared" si="350"/>
        <v>202.41</v>
      </c>
      <c r="Y339" s="169">
        <f t="shared" si="350"/>
        <v>119.17</v>
      </c>
      <c r="Z339" s="95">
        <f t="shared" si="350"/>
        <v>569.4</v>
      </c>
      <c r="AA339" s="95">
        <f t="shared" si="350"/>
        <v>231.64</v>
      </c>
      <c r="AB339" s="95">
        <f t="shared" si="350"/>
        <v>85.29</v>
      </c>
      <c r="AC339" s="95">
        <f t="shared" si="350"/>
        <v>135.05000000000001</v>
      </c>
      <c r="AD339" s="100">
        <f t="shared" si="350"/>
        <v>0</v>
      </c>
      <c r="AE339" s="100">
        <f>AE340+AE341+AE342+AE343</f>
        <v>276.98</v>
      </c>
      <c r="AF339" s="98" t="s">
        <v>664</v>
      </c>
    </row>
    <row r="340" spans="1:32" s="82" customFormat="1" ht="18.75" x14ac:dyDescent="0.25">
      <c r="A340" s="103" t="s">
        <v>28</v>
      </c>
      <c r="B340" s="125">
        <f>H340+J340+L340+N340+P340+R340+T340+V340+X340+Z340+AB340+AD340</f>
        <v>0</v>
      </c>
      <c r="C340" s="125">
        <f t="shared" ref="C340:D343" si="351">H340+J340+L340+N340+P340+R340+T340+V340+X340+Z340</f>
        <v>0</v>
      </c>
      <c r="D340" s="125">
        <f t="shared" si="351"/>
        <v>0</v>
      </c>
      <c r="E340" s="125">
        <f>I340+K340+M340+O340+Q340+S340+U340+W340+Y340+AA340+AC340+AE340</f>
        <v>0</v>
      </c>
      <c r="F340" s="100">
        <v>0</v>
      </c>
      <c r="G340" s="100">
        <v>0</v>
      </c>
      <c r="H340" s="125">
        <v>0</v>
      </c>
      <c r="I340" s="125">
        <v>0</v>
      </c>
      <c r="J340" s="125">
        <v>0</v>
      </c>
      <c r="K340" s="125">
        <v>0</v>
      </c>
      <c r="L340" s="125">
        <v>0</v>
      </c>
      <c r="M340" s="125">
        <v>0</v>
      </c>
      <c r="N340" s="125">
        <v>0</v>
      </c>
      <c r="O340" s="125">
        <v>0</v>
      </c>
      <c r="P340" s="125">
        <v>0</v>
      </c>
      <c r="Q340" s="125">
        <v>0</v>
      </c>
      <c r="R340" s="125">
        <v>0</v>
      </c>
      <c r="S340" s="125">
        <v>0</v>
      </c>
      <c r="T340" s="125">
        <v>0</v>
      </c>
      <c r="U340" s="125">
        <v>0</v>
      </c>
      <c r="V340" s="125">
        <v>0</v>
      </c>
      <c r="W340" s="125">
        <v>0</v>
      </c>
      <c r="X340" s="125">
        <v>0</v>
      </c>
      <c r="Y340" s="125">
        <v>0</v>
      </c>
      <c r="Z340" s="125">
        <v>0</v>
      </c>
      <c r="AA340" s="125">
        <v>0</v>
      </c>
      <c r="AB340" s="125">
        <v>0</v>
      </c>
      <c r="AC340" s="125">
        <v>0</v>
      </c>
      <c r="AD340" s="125">
        <v>0</v>
      </c>
      <c r="AE340" s="125">
        <v>0</v>
      </c>
      <c r="AF340" s="103"/>
    </row>
    <row r="341" spans="1:32" s="82" customFormat="1" ht="18.75" x14ac:dyDescent="0.25">
      <c r="A341" s="92" t="s">
        <v>29</v>
      </c>
      <c r="B341" s="100">
        <f>H341+J341+L341+N341+P341+R341+T341+V341+X341+Z341+AB341+AD341</f>
        <v>4502.7000000000007</v>
      </c>
      <c r="C341" s="125">
        <f>H341+J341+L341+N341+P341+R341+T341+V341+X341+Z341+AB341</f>
        <v>4502.7000000000007</v>
      </c>
      <c r="D341" s="125">
        <v>4041.86</v>
      </c>
      <c r="E341" s="125">
        <f>I341+K341+M341+O341+Q341+S341+U341+W341+Y341+AA341+AC341+AE341</f>
        <v>4041.8599999999997</v>
      </c>
      <c r="F341" s="125">
        <f t="shared" si="347"/>
        <v>89.765251959935128</v>
      </c>
      <c r="G341" s="125">
        <f t="shared" si="348"/>
        <v>89.765251959935128</v>
      </c>
      <c r="H341" s="125">
        <v>1162.97</v>
      </c>
      <c r="I341" s="125">
        <v>886.39</v>
      </c>
      <c r="J341" s="125">
        <v>513.39</v>
      </c>
      <c r="K341" s="125">
        <v>782.23</v>
      </c>
      <c r="L341" s="125">
        <v>493.23</v>
      </c>
      <c r="M341" s="125">
        <v>500.52</v>
      </c>
      <c r="N341" s="125">
        <v>497.59</v>
      </c>
      <c r="O341" s="125">
        <v>380.58</v>
      </c>
      <c r="P341" s="125">
        <v>180.01</v>
      </c>
      <c r="Q341" s="125">
        <v>74.39</v>
      </c>
      <c r="R341" s="125">
        <v>466.01</v>
      </c>
      <c r="S341" s="125">
        <v>301.93</v>
      </c>
      <c r="T341" s="125">
        <v>202.07</v>
      </c>
      <c r="U341" s="125">
        <v>227.63</v>
      </c>
      <c r="V341" s="125">
        <v>130.33000000000001</v>
      </c>
      <c r="W341" s="125">
        <v>125.35</v>
      </c>
      <c r="X341" s="125">
        <v>202.41</v>
      </c>
      <c r="Y341" s="125">
        <v>119.17</v>
      </c>
      <c r="Z341" s="125">
        <v>569.4</v>
      </c>
      <c r="AA341" s="125">
        <v>231.64</v>
      </c>
      <c r="AB341" s="125">
        <v>85.29</v>
      </c>
      <c r="AC341" s="125">
        <v>135.05000000000001</v>
      </c>
      <c r="AD341" s="125">
        <v>0</v>
      </c>
      <c r="AE341" s="125">
        <v>276.98</v>
      </c>
      <c r="AF341" s="103"/>
    </row>
    <row r="342" spans="1:32" s="82" customFormat="1" ht="18.75" x14ac:dyDescent="0.25">
      <c r="A342" s="103" t="s">
        <v>30</v>
      </c>
      <c r="B342" s="352">
        <f>H342+J342+L342+N342+P342+R342+T342+V342+X342+Z342+AB342+AD342</f>
        <v>0</v>
      </c>
      <c r="C342" s="125">
        <f t="shared" si="351"/>
        <v>0</v>
      </c>
      <c r="D342" s="125">
        <f t="shared" si="351"/>
        <v>0</v>
      </c>
      <c r="E342" s="125">
        <f>I342+K342+M342+O342+Q342+S342+U342+W342+Y342+AA342+AC342+AE342</f>
        <v>0</v>
      </c>
      <c r="F342" s="125">
        <v>0</v>
      </c>
      <c r="G342" s="125">
        <v>0</v>
      </c>
      <c r="H342" s="125">
        <v>0</v>
      </c>
      <c r="I342" s="125">
        <v>0</v>
      </c>
      <c r="J342" s="125">
        <v>0</v>
      </c>
      <c r="K342" s="125">
        <v>0</v>
      </c>
      <c r="L342" s="125">
        <v>0</v>
      </c>
      <c r="M342" s="125">
        <v>0</v>
      </c>
      <c r="N342" s="125">
        <v>0</v>
      </c>
      <c r="O342" s="125">
        <v>0</v>
      </c>
      <c r="P342" s="125">
        <v>0</v>
      </c>
      <c r="Q342" s="125">
        <v>0</v>
      </c>
      <c r="R342" s="125">
        <v>0</v>
      </c>
      <c r="S342" s="125">
        <v>0</v>
      </c>
      <c r="T342" s="125">
        <v>0</v>
      </c>
      <c r="U342" s="125">
        <v>0</v>
      </c>
      <c r="V342" s="125">
        <v>0</v>
      </c>
      <c r="W342" s="125">
        <v>0</v>
      </c>
      <c r="X342" s="125">
        <v>0</v>
      </c>
      <c r="Y342" s="125">
        <v>0</v>
      </c>
      <c r="Z342" s="125">
        <v>0</v>
      </c>
      <c r="AA342" s="125">
        <v>0</v>
      </c>
      <c r="AB342" s="125">
        <v>0</v>
      </c>
      <c r="AC342" s="125">
        <v>0</v>
      </c>
      <c r="AD342" s="125">
        <v>0</v>
      </c>
      <c r="AE342" s="125">
        <v>0</v>
      </c>
      <c r="AF342" s="103"/>
    </row>
    <row r="343" spans="1:32" s="82" customFormat="1" ht="18.75" x14ac:dyDescent="0.25">
      <c r="A343" s="103" t="s">
        <v>31</v>
      </c>
      <c r="B343" s="125">
        <f>H343+J343+L343+N343+P343+R343+T343+V343+X343+Z343+AB343+AD343</f>
        <v>0</v>
      </c>
      <c r="C343" s="125">
        <f t="shared" si="351"/>
        <v>0</v>
      </c>
      <c r="D343" s="125">
        <f t="shared" si="351"/>
        <v>0</v>
      </c>
      <c r="E343" s="125">
        <f>I343+K343+M343+O343+Q343+S343+U343+W343+Y343+AA343+AC343+AE343</f>
        <v>0</v>
      </c>
      <c r="F343" s="125">
        <v>0</v>
      </c>
      <c r="G343" s="125">
        <v>0</v>
      </c>
      <c r="H343" s="125">
        <v>0</v>
      </c>
      <c r="I343" s="125">
        <v>0</v>
      </c>
      <c r="J343" s="125">
        <v>0</v>
      </c>
      <c r="K343" s="125">
        <v>0</v>
      </c>
      <c r="L343" s="125">
        <v>0</v>
      </c>
      <c r="M343" s="125">
        <v>0</v>
      </c>
      <c r="N343" s="125">
        <v>0</v>
      </c>
      <c r="O343" s="125">
        <v>0</v>
      </c>
      <c r="P343" s="125">
        <v>0</v>
      </c>
      <c r="Q343" s="125">
        <v>0</v>
      </c>
      <c r="R343" s="125">
        <v>0</v>
      </c>
      <c r="S343" s="125">
        <v>0</v>
      </c>
      <c r="T343" s="125">
        <v>0</v>
      </c>
      <c r="U343" s="125">
        <v>0</v>
      </c>
      <c r="V343" s="125">
        <v>0</v>
      </c>
      <c r="W343" s="125">
        <v>0</v>
      </c>
      <c r="X343" s="125">
        <v>0</v>
      </c>
      <c r="Y343" s="125">
        <v>0</v>
      </c>
      <c r="Z343" s="125">
        <v>0</v>
      </c>
      <c r="AA343" s="125">
        <v>0</v>
      </c>
      <c r="AB343" s="125">
        <v>0</v>
      </c>
      <c r="AC343" s="125">
        <v>0</v>
      </c>
      <c r="AD343" s="125">
        <v>0</v>
      </c>
      <c r="AE343" s="125">
        <v>0</v>
      </c>
      <c r="AF343" s="92"/>
    </row>
    <row r="344" spans="1:32" s="82" customFormat="1" ht="56.25" x14ac:dyDescent="0.25">
      <c r="A344" s="346" t="s">
        <v>116</v>
      </c>
      <c r="B344" s="89">
        <f>B345+B382+B386+B395+B397+B404</f>
        <v>5429.5999999999995</v>
      </c>
      <c r="C344" s="89">
        <f t="shared" ref="C344:E344" si="352">C345+C382+C386+C395+C397+C404</f>
        <v>5429.5999999999995</v>
      </c>
      <c r="D344" s="89">
        <f t="shared" si="352"/>
        <v>5429.5999999999995</v>
      </c>
      <c r="E344" s="89">
        <f t="shared" si="352"/>
        <v>4877.87</v>
      </c>
      <c r="F344" s="160">
        <f>F346+F351+F356+F361+F366+F371+F376</f>
        <v>0</v>
      </c>
      <c r="G344" s="160">
        <f>G346+G351+G356+G361+G366+G371+G376</f>
        <v>0</v>
      </c>
      <c r="H344" s="89">
        <f t="shared" ref="H344:AD344" si="353">H345+H382+H386+H395+H397+H404</f>
        <v>0</v>
      </c>
      <c r="I344" s="89">
        <f t="shared" si="353"/>
        <v>0</v>
      </c>
      <c r="J344" s="89">
        <f t="shared" si="353"/>
        <v>0</v>
      </c>
      <c r="K344" s="89">
        <f t="shared" si="353"/>
        <v>0</v>
      </c>
      <c r="L344" s="89">
        <f t="shared" si="353"/>
        <v>0</v>
      </c>
      <c r="M344" s="89">
        <f t="shared" si="353"/>
        <v>0</v>
      </c>
      <c r="N344" s="91">
        <f t="shared" si="353"/>
        <v>0</v>
      </c>
      <c r="O344" s="91">
        <f t="shared" si="353"/>
        <v>0</v>
      </c>
      <c r="P344" s="89">
        <f t="shared" si="353"/>
        <v>0</v>
      </c>
      <c r="Q344" s="89">
        <f t="shared" si="353"/>
        <v>0</v>
      </c>
      <c r="R344" s="89">
        <f t="shared" si="353"/>
        <v>0</v>
      </c>
      <c r="S344" s="89">
        <f t="shared" si="353"/>
        <v>0</v>
      </c>
      <c r="T344" s="89">
        <f t="shared" si="353"/>
        <v>10</v>
      </c>
      <c r="U344" s="89">
        <f t="shared" si="353"/>
        <v>9.67</v>
      </c>
      <c r="V344" s="89">
        <f t="shared" si="353"/>
        <v>10</v>
      </c>
      <c r="W344" s="89">
        <f t="shared" si="353"/>
        <v>9.98</v>
      </c>
      <c r="X344" s="89">
        <f t="shared" si="353"/>
        <v>10</v>
      </c>
      <c r="Y344" s="89">
        <f t="shared" si="353"/>
        <v>9.98</v>
      </c>
      <c r="Z344" s="89">
        <f t="shared" si="353"/>
        <v>2017.33</v>
      </c>
      <c r="AA344" s="89">
        <f t="shared" si="353"/>
        <v>914.42</v>
      </c>
      <c r="AB344" s="89">
        <f t="shared" si="353"/>
        <v>2544.06</v>
      </c>
      <c r="AC344" s="89">
        <f t="shared" si="353"/>
        <v>323.10000000000002</v>
      </c>
      <c r="AD344" s="89">
        <f t="shared" si="353"/>
        <v>838.20999999999992</v>
      </c>
      <c r="AE344" s="89">
        <f>AE345+AE382+AE386+AE395+AE397+AE404</f>
        <v>3610.72</v>
      </c>
      <c r="AF344" s="92"/>
    </row>
    <row r="345" spans="1:32" ht="93.75" x14ac:dyDescent="0.25">
      <c r="A345" s="92" t="s">
        <v>117</v>
      </c>
      <c r="B345" s="89">
        <f>B347+B352+B357+B362+B367+B372+B377</f>
        <v>4303.8</v>
      </c>
      <c r="C345" s="89">
        <f t="shared" ref="C345:AD345" si="354">C347+C352+C357+C362+C367+C372+C377</f>
        <v>4303.8</v>
      </c>
      <c r="D345" s="89">
        <f>D347+D352+D357+D362+D367+D372+D377</f>
        <v>4303.8</v>
      </c>
      <c r="E345" s="89">
        <f t="shared" si="354"/>
        <v>4303.8</v>
      </c>
      <c r="F345" s="89">
        <f t="shared" si="354"/>
        <v>700</v>
      </c>
      <c r="G345" s="89">
        <f t="shared" si="354"/>
        <v>700</v>
      </c>
      <c r="H345" s="89">
        <f t="shared" si="354"/>
        <v>0</v>
      </c>
      <c r="I345" s="89">
        <f t="shared" si="354"/>
        <v>0</v>
      </c>
      <c r="J345" s="89">
        <f t="shared" si="354"/>
        <v>0</v>
      </c>
      <c r="K345" s="89">
        <f t="shared" si="354"/>
        <v>0</v>
      </c>
      <c r="L345" s="89">
        <f t="shared" si="354"/>
        <v>0</v>
      </c>
      <c r="M345" s="89">
        <f t="shared" si="354"/>
        <v>0</v>
      </c>
      <c r="N345" s="91">
        <f t="shared" si="354"/>
        <v>0</v>
      </c>
      <c r="O345" s="91">
        <f t="shared" si="354"/>
        <v>0</v>
      </c>
      <c r="P345" s="89">
        <f t="shared" si="354"/>
        <v>0</v>
      </c>
      <c r="Q345" s="89">
        <f t="shared" si="354"/>
        <v>0</v>
      </c>
      <c r="R345" s="89">
        <f t="shared" si="354"/>
        <v>0</v>
      </c>
      <c r="S345" s="89">
        <f t="shared" si="354"/>
        <v>0</v>
      </c>
      <c r="T345" s="89">
        <f t="shared" si="354"/>
        <v>0</v>
      </c>
      <c r="U345" s="89">
        <f t="shared" si="354"/>
        <v>0</v>
      </c>
      <c r="V345" s="89">
        <f t="shared" si="354"/>
        <v>0</v>
      </c>
      <c r="W345" s="89">
        <f t="shared" si="354"/>
        <v>0</v>
      </c>
      <c r="X345" s="89">
        <f t="shared" si="354"/>
        <v>0</v>
      </c>
      <c r="Y345" s="89">
        <f t="shared" si="354"/>
        <v>0</v>
      </c>
      <c r="Z345" s="89">
        <f t="shared" si="354"/>
        <v>1885</v>
      </c>
      <c r="AA345" s="89">
        <f t="shared" si="354"/>
        <v>914.42</v>
      </c>
      <c r="AB345" s="89">
        <f t="shared" si="354"/>
        <v>1610.7</v>
      </c>
      <c r="AC345" s="89">
        <f>AC347+AC352+AC357+AC362+AC367+AC372+AC377</f>
        <v>0</v>
      </c>
      <c r="AD345" s="89">
        <f t="shared" si="354"/>
        <v>808.09999999999991</v>
      </c>
      <c r="AE345" s="89">
        <f>AE347+AE352+AE357+AE362+AE367+AE372+AE377</f>
        <v>3389.38</v>
      </c>
      <c r="AF345" s="103"/>
    </row>
    <row r="346" spans="1:32" ht="27.75" customHeight="1" x14ac:dyDescent="0.3">
      <c r="A346" s="168" t="s">
        <v>66</v>
      </c>
      <c r="B346" s="426"/>
      <c r="C346" s="156"/>
      <c r="D346" s="156"/>
      <c r="E346" s="161"/>
      <c r="F346" s="161"/>
      <c r="G346" s="161"/>
      <c r="H346" s="161"/>
      <c r="I346" s="161"/>
      <c r="J346" s="161"/>
      <c r="K346" s="161"/>
      <c r="L346" s="161"/>
      <c r="M346" s="161"/>
      <c r="N346" s="435"/>
      <c r="O346" s="435"/>
      <c r="P346" s="161"/>
      <c r="Q346" s="161"/>
      <c r="R346" s="161"/>
      <c r="S346" s="161"/>
      <c r="T346" s="161"/>
      <c r="U346" s="161"/>
      <c r="V346" s="161"/>
      <c r="W346" s="161"/>
      <c r="X346" s="161"/>
      <c r="Y346" s="161"/>
      <c r="Z346" s="161"/>
      <c r="AA346" s="161"/>
      <c r="AB346" s="161"/>
      <c r="AC346" s="161"/>
      <c r="AD346" s="161"/>
      <c r="AE346" s="160"/>
      <c r="AF346" s="92"/>
    </row>
    <row r="347" spans="1:32" s="83" customFormat="1" ht="116.25" customHeight="1" x14ac:dyDescent="0.3">
      <c r="A347" s="153" t="s">
        <v>118</v>
      </c>
      <c r="B347" s="405">
        <f>B348+B349+B350+B351</f>
        <v>460</v>
      </c>
      <c r="C347" s="438">
        <f>C348+C349+C350+C351</f>
        <v>460</v>
      </c>
      <c r="D347" s="438">
        <f>D348+D349+D350+D351</f>
        <v>460</v>
      </c>
      <c r="E347" s="438">
        <f>E348+E349+E350+E351</f>
        <v>460</v>
      </c>
      <c r="F347" s="405">
        <f t="shared" ref="F347:F354" si="355">E347/B347*100</f>
        <v>100</v>
      </c>
      <c r="G347" s="405">
        <f t="shared" ref="G347:G354" si="356">E347/C347*100</f>
        <v>100</v>
      </c>
      <c r="H347" s="405">
        <f t="shared" ref="H347:AE347" si="357">H348+H349+H350+H351</f>
        <v>0</v>
      </c>
      <c r="I347" s="405">
        <f t="shared" si="357"/>
        <v>0</v>
      </c>
      <c r="J347" s="405">
        <f t="shared" si="357"/>
        <v>0</v>
      </c>
      <c r="K347" s="405">
        <f t="shared" si="357"/>
        <v>0</v>
      </c>
      <c r="L347" s="405">
        <f t="shared" si="357"/>
        <v>0</v>
      </c>
      <c r="M347" s="405">
        <f t="shared" si="357"/>
        <v>0</v>
      </c>
      <c r="N347" s="405">
        <f t="shared" si="357"/>
        <v>0</v>
      </c>
      <c r="O347" s="405">
        <f t="shared" si="357"/>
        <v>0</v>
      </c>
      <c r="P347" s="405">
        <f t="shared" si="357"/>
        <v>0</v>
      </c>
      <c r="Q347" s="405">
        <f t="shared" si="357"/>
        <v>0</v>
      </c>
      <c r="R347" s="405">
        <f t="shared" si="357"/>
        <v>0</v>
      </c>
      <c r="S347" s="405">
        <f t="shared" si="357"/>
        <v>0</v>
      </c>
      <c r="T347" s="405">
        <f t="shared" si="357"/>
        <v>0</v>
      </c>
      <c r="U347" s="405">
        <f t="shared" si="357"/>
        <v>0</v>
      </c>
      <c r="V347" s="405">
        <f t="shared" si="357"/>
        <v>0</v>
      </c>
      <c r="W347" s="405">
        <f t="shared" si="357"/>
        <v>0</v>
      </c>
      <c r="X347" s="405">
        <f t="shared" si="357"/>
        <v>0</v>
      </c>
      <c r="Y347" s="405">
        <f t="shared" si="357"/>
        <v>0</v>
      </c>
      <c r="Z347" s="405">
        <f t="shared" si="357"/>
        <v>0</v>
      </c>
      <c r="AA347" s="405">
        <f t="shared" si="357"/>
        <v>0</v>
      </c>
      <c r="AB347" s="405">
        <f t="shared" si="357"/>
        <v>0</v>
      </c>
      <c r="AC347" s="405">
        <f t="shared" si="357"/>
        <v>0</v>
      </c>
      <c r="AD347" s="154">
        <f t="shared" si="357"/>
        <v>460</v>
      </c>
      <c r="AE347" s="154">
        <f t="shared" si="357"/>
        <v>460</v>
      </c>
      <c r="AF347" s="98" t="s">
        <v>665</v>
      </c>
    </row>
    <row r="348" spans="1:32" s="83" customFormat="1" ht="18.75" x14ac:dyDescent="0.3">
      <c r="A348" s="168" t="s">
        <v>28</v>
      </c>
      <c r="B348" s="154">
        <f>H348+J348+L348+N348+P348+R348+T348+V348+X348+Z348+AB348+AD348</f>
        <v>260</v>
      </c>
      <c r="C348" s="338">
        <f>H348+J348+L348+N348+P348+R348+T348+V348+X348+Z348+AB348+AD348</f>
        <v>260</v>
      </c>
      <c r="D348" s="338">
        <v>260</v>
      </c>
      <c r="E348" s="338">
        <f>I348+K348+M348+O348+Q348+S348+U348+W348+Y348+AA348+AC348+AE348</f>
        <v>260</v>
      </c>
      <c r="F348" s="338">
        <f t="shared" si="355"/>
        <v>100</v>
      </c>
      <c r="G348" s="338">
        <f t="shared" si="356"/>
        <v>100</v>
      </c>
      <c r="H348" s="338">
        <v>0</v>
      </c>
      <c r="I348" s="338">
        <v>0</v>
      </c>
      <c r="J348" s="338">
        <v>0</v>
      </c>
      <c r="K348" s="338">
        <v>0</v>
      </c>
      <c r="L348" s="338">
        <v>0</v>
      </c>
      <c r="M348" s="338">
        <v>0</v>
      </c>
      <c r="N348" s="338">
        <v>0</v>
      </c>
      <c r="O348" s="338">
        <v>0</v>
      </c>
      <c r="P348" s="338">
        <v>0</v>
      </c>
      <c r="Q348" s="338">
        <v>0</v>
      </c>
      <c r="R348" s="338">
        <v>0</v>
      </c>
      <c r="S348" s="338">
        <v>0</v>
      </c>
      <c r="T348" s="338">
        <v>0</v>
      </c>
      <c r="U348" s="338">
        <v>0</v>
      </c>
      <c r="V348" s="338">
        <v>0</v>
      </c>
      <c r="W348" s="338">
        <v>0</v>
      </c>
      <c r="X348" s="338">
        <v>0</v>
      </c>
      <c r="Y348" s="338">
        <v>0</v>
      </c>
      <c r="Z348" s="338">
        <v>0</v>
      </c>
      <c r="AA348" s="338">
        <v>0</v>
      </c>
      <c r="AB348" s="338">
        <v>0</v>
      </c>
      <c r="AC348" s="338">
        <v>0</v>
      </c>
      <c r="AD348" s="338">
        <v>260</v>
      </c>
      <c r="AE348" s="338">
        <v>260</v>
      </c>
      <c r="AF348" s="168"/>
    </row>
    <row r="349" spans="1:32" s="83" customFormat="1" ht="18.75" x14ac:dyDescent="0.3">
      <c r="A349" s="168" t="s">
        <v>29</v>
      </c>
      <c r="B349" s="154">
        <f>H349+J349+L349+N349+P349+R349+T349+V349+X349+Z349+AB349+AD349</f>
        <v>200</v>
      </c>
      <c r="C349" s="338">
        <f>H349+J349+L349+N349+P349+R349+T349+V349+X349+Z349+AB349+AD349</f>
        <v>200</v>
      </c>
      <c r="D349" s="338">
        <v>200</v>
      </c>
      <c r="E349" s="338">
        <f>I349+K349+M349+O349+Q349+S349+U349+W349+Y349+AA349+AC349+AE349</f>
        <v>200</v>
      </c>
      <c r="F349" s="338">
        <f t="shared" si="355"/>
        <v>100</v>
      </c>
      <c r="G349" s="338">
        <f t="shared" si="356"/>
        <v>100</v>
      </c>
      <c r="H349" s="338">
        <v>0</v>
      </c>
      <c r="I349" s="338">
        <v>0</v>
      </c>
      <c r="J349" s="338">
        <v>0</v>
      </c>
      <c r="K349" s="338">
        <v>0</v>
      </c>
      <c r="L349" s="338">
        <v>0</v>
      </c>
      <c r="M349" s="338">
        <v>0</v>
      </c>
      <c r="N349" s="338">
        <v>0</v>
      </c>
      <c r="O349" s="338">
        <v>0</v>
      </c>
      <c r="P349" s="338">
        <v>0</v>
      </c>
      <c r="Q349" s="338">
        <v>0</v>
      </c>
      <c r="R349" s="338">
        <v>0</v>
      </c>
      <c r="S349" s="338">
        <v>0</v>
      </c>
      <c r="T349" s="338">
        <v>0</v>
      </c>
      <c r="U349" s="338">
        <v>0</v>
      </c>
      <c r="V349" s="338">
        <v>0</v>
      </c>
      <c r="W349" s="338">
        <v>0</v>
      </c>
      <c r="X349" s="338">
        <v>0</v>
      </c>
      <c r="Y349" s="338">
        <v>0</v>
      </c>
      <c r="Z349" s="338">
        <v>0</v>
      </c>
      <c r="AA349" s="338">
        <v>0</v>
      </c>
      <c r="AB349" s="338">
        <v>0</v>
      </c>
      <c r="AC349" s="338">
        <v>0</v>
      </c>
      <c r="AD349" s="338">
        <v>200</v>
      </c>
      <c r="AE349" s="338">
        <v>200</v>
      </c>
      <c r="AF349" s="168"/>
    </row>
    <row r="350" spans="1:32" s="83" customFormat="1" ht="18.75" x14ac:dyDescent="0.3">
      <c r="A350" s="168" t="s">
        <v>30</v>
      </c>
      <c r="B350" s="439">
        <f>H350+J350+L350+N350+P350+R350+T350+V350+X350+Z350+AB350+AD350</f>
        <v>0</v>
      </c>
      <c r="C350" s="154">
        <f>H350+J350+L350+N350+P350+R350+T350+V350+X350+Z350</f>
        <v>0</v>
      </c>
      <c r="D350" s="154">
        <f>I350+K350+M350+O350+Q350+S350+U350+W350+Y350+AA350</f>
        <v>0</v>
      </c>
      <c r="E350" s="154">
        <f>I350+K350+M350+O350+Q350+S350+U350+W350+Y350+AA350+AC350+AE350</f>
        <v>0</v>
      </c>
      <c r="F350" s="154">
        <v>0</v>
      </c>
      <c r="G350" s="154">
        <v>0</v>
      </c>
      <c r="H350" s="338">
        <v>0</v>
      </c>
      <c r="I350" s="338">
        <v>0</v>
      </c>
      <c r="J350" s="338">
        <v>0</v>
      </c>
      <c r="K350" s="338">
        <v>0</v>
      </c>
      <c r="L350" s="338">
        <v>0</v>
      </c>
      <c r="M350" s="338">
        <v>0</v>
      </c>
      <c r="N350" s="338">
        <v>0</v>
      </c>
      <c r="O350" s="338">
        <v>0</v>
      </c>
      <c r="P350" s="338">
        <v>0</v>
      </c>
      <c r="Q350" s="338">
        <v>0</v>
      </c>
      <c r="R350" s="338">
        <v>0</v>
      </c>
      <c r="S350" s="338">
        <v>0</v>
      </c>
      <c r="T350" s="338">
        <v>0</v>
      </c>
      <c r="U350" s="338">
        <v>0</v>
      </c>
      <c r="V350" s="338">
        <v>0</v>
      </c>
      <c r="W350" s="338">
        <v>0</v>
      </c>
      <c r="X350" s="338">
        <v>0</v>
      </c>
      <c r="Y350" s="338">
        <v>0</v>
      </c>
      <c r="Z350" s="338">
        <v>0</v>
      </c>
      <c r="AA350" s="338">
        <v>0</v>
      </c>
      <c r="AB350" s="338">
        <v>0</v>
      </c>
      <c r="AC350" s="338">
        <v>0</v>
      </c>
      <c r="AD350" s="338">
        <v>0</v>
      </c>
      <c r="AE350" s="338">
        <v>0</v>
      </c>
      <c r="AF350" s="168"/>
    </row>
    <row r="351" spans="1:32" ht="18.75" x14ac:dyDescent="0.3">
      <c r="A351" s="168" t="s">
        <v>31</v>
      </c>
      <c r="B351" s="100">
        <f>H351+J351+L351+N351+P351+R351+T351+V351+X351+Z351+AB351+AD351</f>
        <v>0</v>
      </c>
      <c r="C351" s="100">
        <f>H351+J351+L351+N351+P351+R351+T351+V351+X351+Z351</f>
        <v>0</v>
      </c>
      <c r="D351" s="100">
        <f>I351+K351+M351+O351+Q351+S351+U351+W351+Y351+AA351</f>
        <v>0</v>
      </c>
      <c r="E351" s="100">
        <f>I351+K351+M351+O351+Q351+S351+U351+W351+Y351+AA351+AC351+AE351</f>
        <v>0</v>
      </c>
      <c r="F351" s="100">
        <v>0</v>
      </c>
      <c r="G351" s="100">
        <v>0</v>
      </c>
      <c r="H351" s="125">
        <v>0</v>
      </c>
      <c r="I351" s="125">
        <v>0</v>
      </c>
      <c r="J351" s="125">
        <v>0</v>
      </c>
      <c r="K351" s="125">
        <v>0</v>
      </c>
      <c r="L351" s="125">
        <v>0</v>
      </c>
      <c r="M351" s="125">
        <v>0</v>
      </c>
      <c r="N351" s="125">
        <v>0</v>
      </c>
      <c r="O351" s="125">
        <v>0</v>
      </c>
      <c r="P351" s="125">
        <v>0</v>
      </c>
      <c r="Q351" s="125">
        <v>0</v>
      </c>
      <c r="R351" s="125">
        <v>0</v>
      </c>
      <c r="S351" s="125">
        <v>0</v>
      </c>
      <c r="T351" s="125">
        <v>0</v>
      </c>
      <c r="U351" s="125">
        <v>0</v>
      </c>
      <c r="V351" s="125">
        <v>0</v>
      </c>
      <c r="W351" s="125">
        <v>0</v>
      </c>
      <c r="X351" s="125">
        <v>0</v>
      </c>
      <c r="Y351" s="125">
        <v>0</v>
      </c>
      <c r="Z351" s="125">
        <v>0</v>
      </c>
      <c r="AA351" s="125">
        <v>0</v>
      </c>
      <c r="AB351" s="125">
        <v>0</v>
      </c>
      <c r="AC351" s="125">
        <v>0</v>
      </c>
      <c r="AD351" s="125">
        <v>0</v>
      </c>
      <c r="AE351" s="125">
        <v>0</v>
      </c>
      <c r="AF351" s="103"/>
    </row>
    <row r="352" spans="1:32" ht="141.75" customHeight="1" x14ac:dyDescent="0.25">
      <c r="A352" s="153" t="s">
        <v>119</v>
      </c>
      <c r="B352" s="95">
        <f>B353+B354+B355+B356</f>
        <v>595</v>
      </c>
      <c r="C352" s="437">
        <f>C353+C354+C355+C356</f>
        <v>595</v>
      </c>
      <c r="D352" s="437">
        <f>D353+D354+D355+D356</f>
        <v>595</v>
      </c>
      <c r="E352" s="437">
        <f>E353+E354+E355+E356</f>
        <v>595</v>
      </c>
      <c r="F352" s="95">
        <f t="shared" si="355"/>
        <v>100</v>
      </c>
      <c r="G352" s="95">
        <f t="shared" si="356"/>
        <v>100</v>
      </c>
      <c r="H352" s="95">
        <f t="shared" ref="H352:AE352" si="358">H353+H354+H355+H356</f>
        <v>0</v>
      </c>
      <c r="I352" s="95">
        <f t="shared" si="358"/>
        <v>0</v>
      </c>
      <c r="J352" s="95">
        <f t="shared" si="358"/>
        <v>0</v>
      </c>
      <c r="K352" s="95">
        <f t="shared" si="358"/>
        <v>0</v>
      </c>
      <c r="L352" s="95">
        <f t="shared" si="358"/>
        <v>0</v>
      </c>
      <c r="M352" s="95">
        <f t="shared" si="358"/>
        <v>0</v>
      </c>
      <c r="N352" s="95">
        <f t="shared" si="358"/>
        <v>0</v>
      </c>
      <c r="O352" s="95">
        <f t="shared" si="358"/>
        <v>0</v>
      </c>
      <c r="P352" s="95">
        <f t="shared" si="358"/>
        <v>0</v>
      </c>
      <c r="Q352" s="95">
        <f t="shared" si="358"/>
        <v>0</v>
      </c>
      <c r="R352" s="95">
        <f t="shared" si="358"/>
        <v>0</v>
      </c>
      <c r="S352" s="95">
        <f t="shared" si="358"/>
        <v>0</v>
      </c>
      <c r="T352" s="95">
        <f t="shared" si="358"/>
        <v>0</v>
      </c>
      <c r="U352" s="95">
        <f t="shared" si="358"/>
        <v>0</v>
      </c>
      <c r="V352" s="95">
        <f t="shared" si="358"/>
        <v>0</v>
      </c>
      <c r="W352" s="95">
        <f t="shared" si="358"/>
        <v>0</v>
      </c>
      <c r="X352" s="95">
        <f t="shared" si="358"/>
        <v>0</v>
      </c>
      <c r="Y352" s="95">
        <f t="shared" si="358"/>
        <v>0</v>
      </c>
      <c r="Z352" s="95">
        <f t="shared" si="358"/>
        <v>395</v>
      </c>
      <c r="AA352" s="95">
        <f t="shared" si="358"/>
        <v>0</v>
      </c>
      <c r="AB352" s="95">
        <f t="shared" si="358"/>
        <v>200</v>
      </c>
      <c r="AC352" s="95">
        <f t="shared" si="358"/>
        <v>0</v>
      </c>
      <c r="AD352" s="100">
        <f t="shared" si="358"/>
        <v>0</v>
      </c>
      <c r="AE352" s="100">
        <f t="shared" si="358"/>
        <v>595</v>
      </c>
      <c r="AF352" s="98" t="s">
        <v>120</v>
      </c>
    </row>
    <row r="353" spans="1:32" s="82" customFormat="1" ht="18.75" x14ac:dyDescent="0.25">
      <c r="A353" s="103" t="s">
        <v>28</v>
      </c>
      <c r="B353" s="100">
        <f>H353+J353+L353+N353+P353+R353+T353+V353+X353+Z353+AB353+AD353</f>
        <v>200</v>
      </c>
      <c r="C353" s="100">
        <f>H353+J353+L353+N353+P353+R353+T353+V353+X353+Z353+AB353</f>
        <v>200</v>
      </c>
      <c r="D353" s="100">
        <v>200</v>
      </c>
      <c r="E353" s="100">
        <f>I353+K353+M353+O353+Q353+S353+U353+W353+Y353+AA353+AC353+AE353</f>
        <v>200</v>
      </c>
      <c r="F353" s="100">
        <f t="shared" si="355"/>
        <v>100</v>
      </c>
      <c r="G353" s="100">
        <f t="shared" si="356"/>
        <v>100</v>
      </c>
      <c r="H353" s="125">
        <v>0</v>
      </c>
      <c r="I353" s="125">
        <v>0</v>
      </c>
      <c r="J353" s="125">
        <v>0</v>
      </c>
      <c r="K353" s="125">
        <v>0</v>
      </c>
      <c r="L353" s="125">
        <v>0</v>
      </c>
      <c r="M353" s="125">
        <v>0</v>
      </c>
      <c r="N353" s="125">
        <v>0</v>
      </c>
      <c r="O353" s="125">
        <v>0</v>
      </c>
      <c r="P353" s="125">
        <v>0</v>
      </c>
      <c r="Q353" s="125">
        <v>0</v>
      </c>
      <c r="R353" s="125">
        <v>0</v>
      </c>
      <c r="S353" s="125">
        <v>0</v>
      </c>
      <c r="T353" s="125">
        <v>0</v>
      </c>
      <c r="U353" s="125">
        <v>0</v>
      </c>
      <c r="V353" s="125">
        <v>0</v>
      </c>
      <c r="W353" s="125">
        <v>0</v>
      </c>
      <c r="X353" s="125">
        <v>0</v>
      </c>
      <c r="Y353" s="125">
        <v>0</v>
      </c>
      <c r="Z353" s="125">
        <v>0</v>
      </c>
      <c r="AA353" s="125">
        <v>0</v>
      </c>
      <c r="AB353" s="125">
        <v>200</v>
      </c>
      <c r="AC353" s="125">
        <v>0</v>
      </c>
      <c r="AD353" s="125">
        <v>0</v>
      </c>
      <c r="AE353" s="440">
        <v>200</v>
      </c>
      <c r="AF353" s="441"/>
    </row>
    <row r="354" spans="1:32" s="82" customFormat="1" ht="18.75" x14ac:dyDescent="0.25">
      <c r="A354" s="92" t="s">
        <v>29</v>
      </c>
      <c r="B354" s="100">
        <f>H354+J354+L354+N354+P354+R354+T354+V354+X354+Z354+AB354+AD354</f>
        <v>395</v>
      </c>
      <c r="C354" s="125">
        <f>H354+J354+L354+N354+P354+R354+T354+V354+X354+Z354+AB354</f>
        <v>395</v>
      </c>
      <c r="D354" s="125">
        <v>395</v>
      </c>
      <c r="E354" s="125">
        <f>I354+K354+M354+O354+Q354+S354+U354+W354+Y354+AA354+AC354+AE354</f>
        <v>395</v>
      </c>
      <c r="F354" s="125">
        <f t="shared" si="355"/>
        <v>100</v>
      </c>
      <c r="G354" s="125">
        <f t="shared" si="356"/>
        <v>100</v>
      </c>
      <c r="H354" s="125">
        <v>0</v>
      </c>
      <c r="I354" s="125">
        <v>0</v>
      </c>
      <c r="J354" s="125">
        <v>0</v>
      </c>
      <c r="K354" s="125">
        <v>0</v>
      </c>
      <c r="L354" s="125">
        <v>0</v>
      </c>
      <c r="M354" s="125">
        <v>0</v>
      </c>
      <c r="N354" s="125">
        <v>0</v>
      </c>
      <c r="O354" s="125">
        <v>0</v>
      </c>
      <c r="P354" s="125">
        <v>0</v>
      </c>
      <c r="Q354" s="125">
        <v>0</v>
      </c>
      <c r="R354" s="125">
        <v>0</v>
      </c>
      <c r="S354" s="125">
        <v>0</v>
      </c>
      <c r="T354" s="125">
        <v>0</v>
      </c>
      <c r="U354" s="125">
        <v>0</v>
      </c>
      <c r="V354" s="125">
        <v>0</v>
      </c>
      <c r="W354" s="125">
        <v>0</v>
      </c>
      <c r="X354" s="125">
        <v>0</v>
      </c>
      <c r="Y354" s="125">
        <v>0</v>
      </c>
      <c r="Z354" s="125">
        <v>395</v>
      </c>
      <c r="AA354" s="125">
        <v>0</v>
      </c>
      <c r="AB354" s="125">
        <v>0</v>
      </c>
      <c r="AC354" s="125">
        <v>0</v>
      </c>
      <c r="AD354" s="125">
        <v>0</v>
      </c>
      <c r="AE354" s="125">
        <v>395</v>
      </c>
      <c r="AF354" s="103"/>
    </row>
    <row r="355" spans="1:32" s="82" customFormat="1" ht="18.75" x14ac:dyDescent="0.25">
      <c r="A355" s="103" t="s">
        <v>30</v>
      </c>
      <c r="B355" s="442">
        <f>H355+J355+L355+N355+P355+R355+T355+V355+X355+Z355+AB355+AD355</f>
        <v>0</v>
      </c>
      <c r="C355" s="100">
        <f>H355+J355+L355+N355+P355+R355+T355+V355+X355+Z355</f>
        <v>0</v>
      </c>
      <c r="D355" s="100">
        <f>I355+K355+M355+O355+Q355+S355+U355+W355+Y355+AA355</f>
        <v>0</v>
      </c>
      <c r="E355" s="100">
        <f>I355+K355+M355+O355+Q355+S355+U355+W355+Y355+AA355+AC355+AE355</f>
        <v>0</v>
      </c>
      <c r="F355" s="100">
        <v>0</v>
      </c>
      <c r="G355" s="100">
        <v>0</v>
      </c>
      <c r="H355" s="125">
        <v>0</v>
      </c>
      <c r="I355" s="125">
        <v>0</v>
      </c>
      <c r="J355" s="125">
        <v>0</v>
      </c>
      <c r="K355" s="125">
        <v>0</v>
      </c>
      <c r="L355" s="125">
        <v>0</v>
      </c>
      <c r="M355" s="125">
        <v>0</v>
      </c>
      <c r="N355" s="125">
        <v>0</v>
      </c>
      <c r="O355" s="125">
        <v>0</v>
      </c>
      <c r="P355" s="125">
        <v>0</v>
      </c>
      <c r="Q355" s="125">
        <v>0</v>
      </c>
      <c r="R355" s="125">
        <v>0</v>
      </c>
      <c r="S355" s="125">
        <v>0</v>
      </c>
      <c r="T355" s="125">
        <v>0</v>
      </c>
      <c r="U355" s="125">
        <v>0</v>
      </c>
      <c r="V355" s="125">
        <v>0</v>
      </c>
      <c r="W355" s="125">
        <v>0</v>
      </c>
      <c r="X355" s="125">
        <v>0</v>
      </c>
      <c r="Y355" s="125">
        <v>0</v>
      </c>
      <c r="Z355" s="125">
        <v>0</v>
      </c>
      <c r="AA355" s="125">
        <v>0</v>
      </c>
      <c r="AB355" s="125">
        <v>0</v>
      </c>
      <c r="AC355" s="125">
        <v>0</v>
      </c>
      <c r="AD355" s="125">
        <v>0</v>
      </c>
      <c r="AE355" s="125">
        <v>0</v>
      </c>
      <c r="AF355" s="103"/>
    </row>
    <row r="356" spans="1:32" s="82" customFormat="1" ht="18.75" x14ac:dyDescent="0.25">
      <c r="A356" s="103" t="s">
        <v>31</v>
      </c>
      <c r="B356" s="100">
        <f>H356+J356+L356+N356+P356+R356+T356+V356+X356+Z356+AB356+AD356</f>
        <v>0</v>
      </c>
      <c r="C356" s="100">
        <f>H356+J356+L356+N356+P356+R356+T356+V356+X356+Z356</f>
        <v>0</v>
      </c>
      <c r="D356" s="100">
        <f>I356+K356+M356+O356+Q356+S356+U356+W356+Y356+AA356</f>
        <v>0</v>
      </c>
      <c r="E356" s="100">
        <f>I356+K356+M356+O356+Q356+S356+U356+W356+Y356+AA356+AC356+AE356</f>
        <v>0</v>
      </c>
      <c r="F356" s="100">
        <v>0</v>
      </c>
      <c r="G356" s="100">
        <v>0</v>
      </c>
      <c r="H356" s="125">
        <v>0</v>
      </c>
      <c r="I356" s="125">
        <v>0</v>
      </c>
      <c r="J356" s="125">
        <v>0</v>
      </c>
      <c r="K356" s="125">
        <v>0</v>
      </c>
      <c r="L356" s="125">
        <v>0</v>
      </c>
      <c r="M356" s="125">
        <v>0</v>
      </c>
      <c r="N356" s="125">
        <v>0</v>
      </c>
      <c r="O356" s="125">
        <v>0</v>
      </c>
      <c r="P356" s="125">
        <v>0</v>
      </c>
      <c r="Q356" s="125">
        <v>0</v>
      </c>
      <c r="R356" s="125">
        <v>0</v>
      </c>
      <c r="S356" s="125">
        <v>0</v>
      </c>
      <c r="T356" s="125">
        <v>0</v>
      </c>
      <c r="U356" s="125">
        <v>0</v>
      </c>
      <c r="V356" s="125">
        <v>0</v>
      </c>
      <c r="W356" s="125">
        <v>0</v>
      </c>
      <c r="X356" s="125">
        <v>0</v>
      </c>
      <c r="Y356" s="125">
        <v>0</v>
      </c>
      <c r="Z356" s="125">
        <v>0</v>
      </c>
      <c r="AA356" s="125">
        <v>0</v>
      </c>
      <c r="AB356" s="125">
        <v>0</v>
      </c>
      <c r="AC356" s="125">
        <v>0</v>
      </c>
      <c r="AD356" s="125">
        <v>0</v>
      </c>
      <c r="AE356" s="125">
        <v>0</v>
      </c>
      <c r="AF356" s="103"/>
    </row>
    <row r="357" spans="1:32" ht="228.75" customHeight="1" x14ac:dyDescent="0.25">
      <c r="A357" s="114" t="s">
        <v>121</v>
      </c>
      <c r="B357" s="95">
        <f>B358+B359+B360+B361</f>
        <v>1358.8</v>
      </c>
      <c r="C357" s="437">
        <f>C358+C359+C360+C361</f>
        <v>1358.8</v>
      </c>
      <c r="D357" s="437">
        <f>D358+D359+D360+D361</f>
        <v>1358.8</v>
      </c>
      <c r="E357" s="437">
        <f>E358+E359+E360+E361</f>
        <v>1358.8</v>
      </c>
      <c r="F357" s="95">
        <f t="shared" ref="F357:F359" si="359">E357/B357*100</f>
        <v>100</v>
      </c>
      <c r="G357" s="95">
        <f t="shared" ref="G357:G359" si="360">E357/C357*100</f>
        <v>100</v>
      </c>
      <c r="H357" s="95">
        <f>H358+H359+H360+H361</f>
        <v>0</v>
      </c>
      <c r="I357" s="95">
        <f t="shared" ref="I357:AD357" si="361">I358+I359+I360+I361</f>
        <v>0</v>
      </c>
      <c r="J357" s="95">
        <f t="shared" si="361"/>
        <v>0</v>
      </c>
      <c r="K357" s="95">
        <f t="shared" si="361"/>
        <v>0</v>
      </c>
      <c r="L357" s="95">
        <f t="shared" si="361"/>
        <v>0</v>
      </c>
      <c r="M357" s="95">
        <f t="shared" si="361"/>
        <v>0</v>
      </c>
      <c r="N357" s="95">
        <f t="shared" si="361"/>
        <v>0</v>
      </c>
      <c r="O357" s="95">
        <f t="shared" si="361"/>
        <v>0</v>
      </c>
      <c r="P357" s="95">
        <f t="shared" si="361"/>
        <v>0</v>
      </c>
      <c r="Q357" s="95">
        <f t="shared" si="361"/>
        <v>0</v>
      </c>
      <c r="R357" s="95">
        <f t="shared" si="361"/>
        <v>0</v>
      </c>
      <c r="S357" s="95">
        <f t="shared" si="361"/>
        <v>0</v>
      </c>
      <c r="T357" s="95">
        <f t="shared" si="361"/>
        <v>0</v>
      </c>
      <c r="U357" s="95">
        <f t="shared" si="361"/>
        <v>0</v>
      </c>
      <c r="V357" s="95">
        <f t="shared" si="361"/>
        <v>0</v>
      </c>
      <c r="W357" s="95">
        <f t="shared" si="361"/>
        <v>0</v>
      </c>
      <c r="X357" s="95">
        <f t="shared" si="361"/>
        <v>0</v>
      </c>
      <c r="Y357" s="95">
        <f t="shared" si="361"/>
        <v>0</v>
      </c>
      <c r="Z357" s="95">
        <f t="shared" si="361"/>
        <v>1100</v>
      </c>
      <c r="AA357" s="95">
        <f t="shared" si="361"/>
        <v>914.42</v>
      </c>
      <c r="AB357" s="95">
        <f t="shared" si="361"/>
        <v>258.8</v>
      </c>
      <c r="AC357" s="95">
        <f t="shared" si="361"/>
        <v>0</v>
      </c>
      <c r="AD357" s="100">
        <f t="shared" si="361"/>
        <v>0</v>
      </c>
      <c r="AE357" s="100">
        <f>AE358+AE359+AE360+AE361</f>
        <v>444.38</v>
      </c>
      <c r="AF357" s="115" t="s">
        <v>666</v>
      </c>
    </row>
    <row r="358" spans="1:32" s="82" customFormat="1" ht="18.75" x14ac:dyDescent="0.25">
      <c r="A358" s="103" t="s">
        <v>28</v>
      </c>
      <c r="B358" s="100">
        <f>H358+J358+L358+N358+P358+R358+T358+V358+X358+Z358+AB358+AD358</f>
        <v>258.8</v>
      </c>
      <c r="C358" s="100">
        <f>H358+J358+L358+N358+P358+R358+T358+V358+X358+Z358+AB358</f>
        <v>258.8</v>
      </c>
      <c r="D358" s="100">
        <v>258.8</v>
      </c>
      <c r="E358" s="100">
        <f>I358+K358+M358+O358+Q358+S358+U358+W358+Y358+AA358+AC358+AE358</f>
        <v>258.8</v>
      </c>
      <c r="F358" s="100">
        <f t="shared" si="359"/>
        <v>100</v>
      </c>
      <c r="G358" s="100">
        <f t="shared" si="360"/>
        <v>100</v>
      </c>
      <c r="H358" s="125">
        <v>0</v>
      </c>
      <c r="I358" s="125">
        <v>0</v>
      </c>
      <c r="J358" s="125">
        <v>0</v>
      </c>
      <c r="K358" s="125">
        <v>0</v>
      </c>
      <c r="L358" s="125">
        <v>0</v>
      </c>
      <c r="M358" s="125">
        <v>0</v>
      </c>
      <c r="N358" s="125">
        <v>0</v>
      </c>
      <c r="O358" s="125">
        <v>0</v>
      </c>
      <c r="P358" s="125">
        <v>0</v>
      </c>
      <c r="Q358" s="125">
        <v>0</v>
      </c>
      <c r="R358" s="125">
        <v>0</v>
      </c>
      <c r="S358" s="125">
        <v>0</v>
      </c>
      <c r="T358" s="125">
        <v>0</v>
      </c>
      <c r="U358" s="125">
        <v>0</v>
      </c>
      <c r="V358" s="125">
        <v>0</v>
      </c>
      <c r="W358" s="125">
        <v>0</v>
      </c>
      <c r="X358" s="125">
        <v>0</v>
      </c>
      <c r="Y358" s="125">
        <v>0</v>
      </c>
      <c r="Z358" s="125">
        <v>0</v>
      </c>
      <c r="AA358" s="125">
        <v>0</v>
      </c>
      <c r="AB358" s="125">
        <v>258.8</v>
      </c>
      <c r="AC358" s="125">
        <v>0</v>
      </c>
      <c r="AD358" s="125">
        <v>0</v>
      </c>
      <c r="AE358" s="125">
        <v>258.8</v>
      </c>
      <c r="AF358" s="92"/>
    </row>
    <row r="359" spans="1:32" s="82" customFormat="1" ht="18.75" x14ac:dyDescent="0.25">
      <c r="A359" s="92" t="s">
        <v>29</v>
      </c>
      <c r="B359" s="100">
        <f>H359+J359+L359+N359+P359+R359+T359+V359+X359+Z359+AB359+AD359</f>
        <v>1100</v>
      </c>
      <c r="C359" s="125">
        <f>H359+J359+L359+N359+P359+R359+T359+V359+X359+Z359+AB359</f>
        <v>1100</v>
      </c>
      <c r="D359" s="125">
        <v>1100</v>
      </c>
      <c r="E359" s="125">
        <f>I359+K359+M359+O359+Q359+S359+U359+W359+Y359+AA359+AC359+AE359</f>
        <v>1100</v>
      </c>
      <c r="F359" s="125">
        <f t="shared" si="359"/>
        <v>100</v>
      </c>
      <c r="G359" s="125">
        <f t="shared" si="360"/>
        <v>100</v>
      </c>
      <c r="H359" s="125">
        <v>0</v>
      </c>
      <c r="I359" s="125">
        <v>0</v>
      </c>
      <c r="J359" s="125">
        <v>0</v>
      </c>
      <c r="K359" s="125">
        <v>0</v>
      </c>
      <c r="L359" s="125">
        <v>0</v>
      </c>
      <c r="M359" s="125">
        <v>0</v>
      </c>
      <c r="N359" s="125">
        <v>0</v>
      </c>
      <c r="O359" s="125">
        <v>0</v>
      </c>
      <c r="P359" s="125">
        <v>0</v>
      </c>
      <c r="Q359" s="125">
        <v>0</v>
      </c>
      <c r="R359" s="125">
        <v>0</v>
      </c>
      <c r="S359" s="125">
        <v>0</v>
      </c>
      <c r="T359" s="125">
        <v>0</v>
      </c>
      <c r="U359" s="125">
        <v>0</v>
      </c>
      <c r="V359" s="125">
        <v>0</v>
      </c>
      <c r="W359" s="125">
        <v>0</v>
      </c>
      <c r="X359" s="125">
        <v>0</v>
      </c>
      <c r="Y359" s="125">
        <v>0</v>
      </c>
      <c r="Z359" s="125">
        <v>1100</v>
      </c>
      <c r="AA359" s="125">
        <v>914.42</v>
      </c>
      <c r="AB359" s="125">
        <v>0</v>
      </c>
      <c r="AC359" s="125">
        <v>0</v>
      </c>
      <c r="AD359" s="125">
        <v>0</v>
      </c>
      <c r="AE359" s="125">
        <v>185.58</v>
      </c>
      <c r="AF359" s="103"/>
    </row>
    <row r="360" spans="1:32" s="82" customFormat="1" ht="18.75" x14ac:dyDescent="0.25">
      <c r="A360" s="103" t="s">
        <v>30</v>
      </c>
      <c r="B360" s="442">
        <f>H360+J360+L360+N360+P360+R360+T360+V360+X360+Z360+AB360+AD360</f>
        <v>0</v>
      </c>
      <c r="C360" s="100">
        <f>H360+J360+L360+N360+P360+R360+T360+V360+X360+Z360</f>
        <v>0</v>
      </c>
      <c r="D360" s="100">
        <f>I360+K360+M360+O360+Q360+S360+U360+W360+Y360+AA360</f>
        <v>0</v>
      </c>
      <c r="E360" s="100">
        <f>I360+K360+M360+O360+Q360+S360+U360+W360+Y360+AA360+AC360+AE360</f>
        <v>0</v>
      </c>
      <c r="F360" s="100">
        <v>0</v>
      </c>
      <c r="G360" s="100">
        <v>0</v>
      </c>
      <c r="H360" s="125">
        <v>0</v>
      </c>
      <c r="I360" s="125">
        <v>0</v>
      </c>
      <c r="J360" s="125">
        <v>0</v>
      </c>
      <c r="K360" s="125">
        <v>0</v>
      </c>
      <c r="L360" s="125">
        <v>0</v>
      </c>
      <c r="M360" s="125">
        <v>0</v>
      </c>
      <c r="N360" s="125">
        <v>0</v>
      </c>
      <c r="O360" s="125">
        <v>0</v>
      </c>
      <c r="P360" s="125">
        <v>0</v>
      </c>
      <c r="Q360" s="125">
        <v>0</v>
      </c>
      <c r="R360" s="125">
        <v>0</v>
      </c>
      <c r="S360" s="125">
        <v>0</v>
      </c>
      <c r="T360" s="125">
        <v>0</v>
      </c>
      <c r="U360" s="125">
        <v>0</v>
      </c>
      <c r="V360" s="125">
        <v>0</v>
      </c>
      <c r="W360" s="125">
        <v>0</v>
      </c>
      <c r="X360" s="125">
        <v>0</v>
      </c>
      <c r="Y360" s="125">
        <v>0</v>
      </c>
      <c r="Z360" s="125">
        <v>0</v>
      </c>
      <c r="AA360" s="100">
        <v>0</v>
      </c>
      <c r="AB360" s="125">
        <v>0</v>
      </c>
      <c r="AC360" s="125">
        <v>0</v>
      </c>
      <c r="AD360" s="125">
        <v>0</v>
      </c>
      <c r="AE360" s="125">
        <v>0</v>
      </c>
      <c r="AF360" s="92"/>
    </row>
    <row r="361" spans="1:32" s="82" customFormat="1" ht="18.75" x14ac:dyDescent="0.25">
      <c r="A361" s="103" t="s">
        <v>31</v>
      </c>
      <c r="B361" s="100">
        <f>H361+J361+L361+N361+P361+R361+T361+V361+X361+Z361+AB361+AD361</f>
        <v>0</v>
      </c>
      <c r="C361" s="100">
        <f>H361+J361+L361+N361+P361+R361+T361+V361+X361+Z361</f>
        <v>0</v>
      </c>
      <c r="D361" s="100">
        <f>I361+K361+M361+O361+Q361+S361+U361+W361+Y361+AA361</f>
        <v>0</v>
      </c>
      <c r="E361" s="100">
        <f>I361+K361+M361+O361+Q361+S361+U361+W361+Y361+AA361+AC361+AE361</f>
        <v>0</v>
      </c>
      <c r="F361" s="100">
        <v>0</v>
      </c>
      <c r="G361" s="100">
        <v>0</v>
      </c>
      <c r="H361" s="125">
        <v>0</v>
      </c>
      <c r="I361" s="125">
        <v>0</v>
      </c>
      <c r="J361" s="125">
        <v>0</v>
      </c>
      <c r="K361" s="125">
        <v>0</v>
      </c>
      <c r="L361" s="125">
        <v>0</v>
      </c>
      <c r="M361" s="125">
        <v>0</v>
      </c>
      <c r="N361" s="125">
        <v>0</v>
      </c>
      <c r="O361" s="125">
        <v>0</v>
      </c>
      <c r="P361" s="125">
        <v>0</v>
      </c>
      <c r="Q361" s="125">
        <v>0</v>
      </c>
      <c r="R361" s="125">
        <v>0</v>
      </c>
      <c r="S361" s="125">
        <v>0</v>
      </c>
      <c r="T361" s="125">
        <v>0</v>
      </c>
      <c r="U361" s="125">
        <v>0</v>
      </c>
      <c r="V361" s="125">
        <v>0</v>
      </c>
      <c r="W361" s="125">
        <v>0</v>
      </c>
      <c r="X361" s="125">
        <v>0</v>
      </c>
      <c r="Y361" s="125">
        <v>0</v>
      </c>
      <c r="Z361" s="125">
        <v>0</v>
      </c>
      <c r="AA361" s="100">
        <v>0</v>
      </c>
      <c r="AB361" s="125">
        <v>0</v>
      </c>
      <c r="AC361" s="125">
        <v>0</v>
      </c>
      <c r="AD361" s="125">
        <v>0</v>
      </c>
      <c r="AE361" s="125">
        <v>0</v>
      </c>
      <c r="AF361" s="135"/>
    </row>
    <row r="362" spans="1:32" s="82" customFormat="1" ht="93.75" x14ac:dyDescent="0.25">
      <c r="A362" s="114" t="s">
        <v>122</v>
      </c>
      <c r="B362" s="95">
        <f t="shared" ref="B362:E362" si="362">SUM(B363:B366)</f>
        <v>390</v>
      </c>
      <c r="C362" s="95">
        <f t="shared" si="362"/>
        <v>390</v>
      </c>
      <c r="D362" s="95">
        <f t="shared" si="362"/>
        <v>390</v>
      </c>
      <c r="E362" s="95">
        <f t="shared" si="362"/>
        <v>390</v>
      </c>
      <c r="F362" s="95">
        <f>D362/B362*100</f>
        <v>100</v>
      </c>
      <c r="G362" s="95">
        <f>E362/C362*100</f>
        <v>100</v>
      </c>
      <c r="H362" s="95">
        <f>H363+H364+H365+H366</f>
        <v>0</v>
      </c>
      <c r="I362" s="95">
        <f t="shared" ref="I362:AE362" si="363">I363+I364+I365+I366</f>
        <v>0</v>
      </c>
      <c r="J362" s="95">
        <f t="shared" si="363"/>
        <v>0</v>
      </c>
      <c r="K362" s="95">
        <f t="shared" si="363"/>
        <v>0</v>
      </c>
      <c r="L362" s="95">
        <f t="shared" si="363"/>
        <v>0</v>
      </c>
      <c r="M362" s="95">
        <f t="shared" si="363"/>
        <v>0</v>
      </c>
      <c r="N362" s="95">
        <f t="shared" si="363"/>
        <v>0</v>
      </c>
      <c r="O362" s="95">
        <f t="shared" si="363"/>
        <v>0</v>
      </c>
      <c r="P362" s="95">
        <f t="shared" si="363"/>
        <v>0</v>
      </c>
      <c r="Q362" s="95">
        <f t="shared" si="363"/>
        <v>0</v>
      </c>
      <c r="R362" s="95">
        <f t="shared" si="363"/>
        <v>0</v>
      </c>
      <c r="S362" s="95">
        <f t="shared" si="363"/>
        <v>0</v>
      </c>
      <c r="T362" s="95">
        <f t="shared" si="363"/>
        <v>0</v>
      </c>
      <c r="U362" s="95">
        <f t="shared" si="363"/>
        <v>0</v>
      </c>
      <c r="V362" s="95">
        <f t="shared" si="363"/>
        <v>0</v>
      </c>
      <c r="W362" s="95">
        <f t="shared" si="363"/>
        <v>0</v>
      </c>
      <c r="X362" s="95">
        <f t="shared" si="363"/>
        <v>0</v>
      </c>
      <c r="Y362" s="95">
        <f t="shared" si="363"/>
        <v>0</v>
      </c>
      <c r="Z362" s="95">
        <f t="shared" si="363"/>
        <v>390</v>
      </c>
      <c r="AA362" s="95">
        <f t="shared" si="363"/>
        <v>0</v>
      </c>
      <c r="AB362" s="95">
        <f t="shared" si="363"/>
        <v>0</v>
      </c>
      <c r="AC362" s="95">
        <f t="shared" si="363"/>
        <v>0</v>
      </c>
      <c r="AD362" s="100">
        <f t="shared" si="363"/>
        <v>0</v>
      </c>
      <c r="AE362" s="100">
        <f t="shared" si="363"/>
        <v>390</v>
      </c>
      <c r="AF362" s="115" t="s">
        <v>123</v>
      </c>
    </row>
    <row r="363" spans="1:32" s="82" customFormat="1" ht="18.75" x14ac:dyDescent="0.25">
      <c r="A363" s="103" t="s">
        <v>28</v>
      </c>
      <c r="B363" s="100">
        <f>H363+J363+L363+N363+P363+R363+T363+V363+X363+Z363+AB363+AD363</f>
        <v>0</v>
      </c>
      <c r="C363" s="100">
        <f>H363+J363+L363+N363+P363+R363+T363+V363+X363+Z363</f>
        <v>0</v>
      </c>
      <c r="D363" s="100">
        <v>0</v>
      </c>
      <c r="E363" s="100">
        <f>I363+K363+M363+O363+Q363+S363+U363+W363+Y363+AA363+AC363+AE363</f>
        <v>0</v>
      </c>
      <c r="F363" s="100">
        <v>0</v>
      </c>
      <c r="G363" s="100">
        <v>0</v>
      </c>
      <c r="H363" s="125">
        <v>0</v>
      </c>
      <c r="I363" s="125">
        <v>0</v>
      </c>
      <c r="J363" s="125">
        <v>0</v>
      </c>
      <c r="K363" s="125">
        <v>0</v>
      </c>
      <c r="L363" s="125">
        <v>0</v>
      </c>
      <c r="M363" s="125">
        <v>0</v>
      </c>
      <c r="N363" s="125">
        <v>0</v>
      </c>
      <c r="O363" s="125">
        <v>0</v>
      </c>
      <c r="P363" s="125">
        <v>0</v>
      </c>
      <c r="Q363" s="125">
        <v>0</v>
      </c>
      <c r="R363" s="125">
        <v>0</v>
      </c>
      <c r="S363" s="125">
        <v>0</v>
      </c>
      <c r="T363" s="125">
        <v>0</v>
      </c>
      <c r="U363" s="125">
        <v>0</v>
      </c>
      <c r="V363" s="125">
        <v>0</v>
      </c>
      <c r="W363" s="125">
        <v>0</v>
      </c>
      <c r="X363" s="125">
        <v>0</v>
      </c>
      <c r="Y363" s="125">
        <v>0</v>
      </c>
      <c r="Z363" s="125">
        <v>0</v>
      </c>
      <c r="AA363" s="125">
        <v>0</v>
      </c>
      <c r="AB363" s="125">
        <v>0</v>
      </c>
      <c r="AC363" s="125">
        <v>0</v>
      </c>
      <c r="AD363" s="125">
        <v>0</v>
      </c>
      <c r="AE363" s="125">
        <v>0</v>
      </c>
      <c r="AF363" s="103"/>
    </row>
    <row r="364" spans="1:32" s="82" customFormat="1" ht="18.75" x14ac:dyDescent="0.25">
      <c r="A364" s="92" t="s">
        <v>29</v>
      </c>
      <c r="B364" s="100">
        <f>H364+J364+L364+N364+P364+R364+T364+V364+X364+Z364+AB364+AD364</f>
        <v>390</v>
      </c>
      <c r="C364" s="125">
        <f>H364+J364+L364+N364+P364+R364+T364+V364+X364+Z364+AB364</f>
        <v>390</v>
      </c>
      <c r="D364" s="125">
        <v>390</v>
      </c>
      <c r="E364" s="125">
        <f>I364+K364+M364+O364+Q364+S364+U364+W364+Y364+AA364+AC364+AE364</f>
        <v>390</v>
      </c>
      <c r="F364" s="125">
        <f t="shared" ref="F364" si="364">E364/B364*100</f>
        <v>100</v>
      </c>
      <c r="G364" s="125">
        <f t="shared" ref="G364" si="365">E364/C364*100</f>
        <v>100</v>
      </c>
      <c r="H364" s="125">
        <v>0</v>
      </c>
      <c r="I364" s="125">
        <v>0</v>
      </c>
      <c r="J364" s="125">
        <v>0</v>
      </c>
      <c r="K364" s="125">
        <v>0</v>
      </c>
      <c r="L364" s="125">
        <v>0</v>
      </c>
      <c r="M364" s="125">
        <v>0</v>
      </c>
      <c r="N364" s="125">
        <v>0</v>
      </c>
      <c r="O364" s="125">
        <v>0</v>
      </c>
      <c r="P364" s="125">
        <v>0</v>
      </c>
      <c r="Q364" s="125">
        <v>0</v>
      </c>
      <c r="R364" s="125">
        <v>0</v>
      </c>
      <c r="S364" s="125">
        <v>0</v>
      </c>
      <c r="T364" s="125">
        <v>0</v>
      </c>
      <c r="U364" s="125">
        <v>0</v>
      </c>
      <c r="V364" s="125">
        <v>0</v>
      </c>
      <c r="W364" s="125">
        <v>0</v>
      </c>
      <c r="X364" s="125">
        <v>0</v>
      </c>
      <c r="Y364" s="125">
        <v>0</v>
      </c>
      <c r="Z364" s="125">
        <v>390</v>
      </c>
      <c r="AA364" s="125">
        <v>0</v>
      </c>
      <c r="AB364" s="125">
        <v>0</v>
      </c>
      <c r="AC364" s="125">
        <v>0</v>
      </c>
      <c r="AD364" s="125">
        <v>0</v>
      </c>
      <c r="AE364" s="125">
        <v>390</v>
      </c>
      <c r="AF364" s="92"/>
    </row>
    <row r="365" spans="1:32" s="82" customFormat="1" ht="18.75" x14ac:dyDescent="0.25">
      <c r="A365" s="103" t="s">
        <v>30</v>
      </c>
      <c r="B365" s="442">
        <f>H365+J365+L365+N365+P365+R365+T365+V365+X365+Z365+AB365+AD365</f>
        <v>0</v>
      </c>
      <c r="C365" s="100">
        <f>H365+J365+L365+N365+P365+R365+T365+V365+X365+Z365</f>
        <v>0</v>
      </c>
      <c r="D365" s="100">
        <f>I365+K365+M365+O365+Q365+S365+U365+W365+Y365+AA365</f>
        <v>0</v>
      </c>
      <c r="E365" s="100">
        <f>I365+K365+M365+O365+Q365+S365+U365+W365+Y365+AA365+AC365+AE365</f>
        <v>0</v>
      </c>
      <c r="F365" s="100">
        <v>0</v>
      </c>
      <c r="G365" s="100">
        <v>0</v>
      </c>
      <c r="H365" s="125">
        <v>0</v>
      </c>
      <c r="I365" s="125">
        <v>0</v>
      </c>
      <c r="J365" s="125">
        <v>0</v>
      </c>
      <c r="K365" s="125">
        <v>0</v>
      </c>
      <c r="L365" s="125">
        <v>0</v>
      </c>
      <c r="M365" s="125">
        <v>0</v>
      </c>
      <c r="N365" s="125">
        <v>0</v>
      </c>
      <c r="O365" s="125">
        <v>0</v>
      </c>
      <c r="P365" s="125">
        <v>0</v>
      </c>
      <c r="Q365" s="125">
        <v>0</v>
      </c>
      <c r="R365" s="125">
        <v>0</v>
      </c>
      <c r="S365" s="125">
        <v>0</v>
      </c>
      <c r="T365" s="125">
        <v>0</v>
      </c>
      <c r="U365" s="125">
        <v>0</v>
      </c>
      <c r="V365" s="125">
        <v>0</v>
      </c>
      <c r="W365" s="125">
        <v>0</v>
      </c>
      <c r="X365" s="125">
        <v>0</v>
      </c>
      <c r="Y365" s="125">
        <v>0</v>
      </c>
      <c r="Z365" s="125">
        <v>0</v>
      </c>
      <c r="AA365" s="125">
        <v>0</v>
      </c>
      <c r="AB365" s="125">
        <v>0</v>
      </c>
      <c r="AC365" s="125">
        <v>0</v>
      </c>
      <c r="AD365" s="125">
        <v>0</v>
      </c>
      <c r="AE365" s="125">
        <v>0</v>
      </c>
      <c r="AF365" s="92"/>
    </row>
    <row r="366" spans="1:32" s="82" customFormat="1" ht="18.75" x14ac:dyDescent="0.25">
      <c r="A366" s="103" t="s">
        <v>31</v>
      </c>
      <c r="B366" s="100">
        <f>H366+J366+L366+N366+P366+R366+T366+V366+X366+Z366+AB366+AD366</f>
        <v>0</v>
      </c>
      <c r="C366" s="100">
        <f>H366+J366+L366+N366+P366+R366+T366+V366+X366+Z366</f>
        <v>0</v>
      </c>
      <c r="D366" s="100">
        <f>I366+K366+M366+O366+Q366+S366+U366+W366+Y366+AA366</f>
        <v>0</v>
      </c>
      <c r="E366" s="100">
        <f>I366+K366+M366+O366+Q366+S366+U366+W366+Y366+AA366+AC366+AE366</f>
        <v>0</v>
      </c>
      <c r="F366" s="100">
        <v>0</v>
      </c>
      <c r="G366" s="100">
        <v>0</v>
      </c>
      <c r="H366" s="125">
        <v>0</v>
      </c>
      <c r="I366" s="125">
        <v>0</v>
      </c>
      <c r="J366" s="125">
        <v>0</v>
      </c>
      <c r="K366" s="125">
        <v>0</v>
      </c>
      <c r="L366" s="125">
        <v>0</v>
      </c>
      <c r="M366" s="125">
        <v>0</v>
      </c>
      <c r="N366" s="125">
        <v>0</v>
      </c>
      <c r="O366" s="125">
        <v>0</v>
      </c>
      <c r="P366" s="125">
        <v>0</v>
      </c>
      <c r="Q366" s="125">
        <v>0</v>
      </c>
      <c r="R366" s="125">
        <v>0</v>
      </c>
      <c r="S366" s="125">
        <v>0</v>
      </c>
      <c r="T366" s="125">
        <v>0</v>
      </c>
      <c r="U366" s="125">
        <v>0</v>
      </c>
      <c r="V366" s="125">
        <v>0</v>
      </c>
      <c r="W366" s="125">
        <v>0</v>
      </c>
      <c r="X366" s="125">
        <v>0</v>
      </c>
      <c r="Y366" s="125">
        <v>0</v>
      </c>
      <c r="Z366" s="125">
        <v>0</v>
      </c>
      <c r="AA366" s="125">
        <v>0</v>
      </c>
      <c r="AB366" s="125">
        <v>0</v>
      </c>
      <c r="AC366" s="125">
        <v>0</v>
      </c>
      <c r="AD366" s="125">
        <v>0</v>
      </c>
      <c r="AE366" s="125">
        <v>0</v>
      </c>
      <c r="AF366" s="92"/>
    </row>
    <row r="367" spans="1:32" ht="212.25" customHeight="1" x14ac:dyDescent="0.25">
      <c r="A367" s="114" t="s">
        <v>124</v>
      </c>
      <c r="B367" s="95">
        <f t="shared" ref="B367:E367" si="366">SUM(B368:B371)</f>
        <v>600</v>
      </c>
      <c r="C367" s="95">
        <f t="shared" si="366"/>
        <v>600</v>
      </c>
      <c r="D367" s="95">
        <f t="shared" si="366"/>
        <v>600</v>
      </c>
      <c r="E367" s="95">
        <f t="shared" si="366"/>
        <v>600</v>
      </c>
      <c r="F367" s="95">
        <f>D367/B367*100</f>
        <v>100</v>
      </c>
      <c r="G367" s="95">
        <f>E367/C367*100</f>
        <v>100</v>
      </c>
      <c r="H367" s="95">
        <f>H368+H369+H370+H371</f>
        <v>0</v>
      </c>
      <c r="I367" s="95">
        <f t="shared" ref="I367:AE367" si="367">I368+I369+I370+I371</f>
        <v>0</v>
      </c>
      <c r="J367" s="95">
        <f t="shared" si="367"/>
        <v>0</v>
      </c>
      <c r="K367" s="95">
        <f t="shared" si="367"/>
        <v>0</v>
      </c>
      <c r="L367" s="95">
        <f t="shared" si="367"/>
        <v>0</v>
      </c>
      <c r="M367" s="95">
        <f t="shared" si="367"/>
        <v>0</v>
      </c>
      <c r="N367" s="95">
        <f t="shared" si="367"/>
        <v>0</v>
      </c>
      <c r="O367" s="95">
        <f t="shared" si="367"/>
        <v>0</v>
      </c>
      <c r="P367" s="95">
        <f t="shared" si="367"/>
        <v>0</v>
      </c>
      <c r="Q367" s="95">
        <f t="shared" si="367"/>
        <v>0</v>
      </c>
      <c r="R367" s="95">
        <f t="shared" si="367"/>
        <v>0</v>
      </c>
      <c r="S367" s="95">
        <f t="shared" si="367"/>
        <v>0</v>
      </c>
      <c r="T367" s="95">
        <f t="shared" si="367"/>
        <v>0</v>
      </c>
      <c r="U367" s="95">
        <f t="shared" si="367"/>
        <v>0</v>
      </c>
      <c r="V367" s="95">
        <f t="shared" si="367"/>
        <v>0</v>
      </c>
      <c r="W367" s="95">
        <f t="shared" si="367"/>
        <v>0</v>
      </c>
      <c r="X367" s="95">
        <f t="shared" si="367"/>
        <v>0</v>
      </c>
      <c r="Y367" s="95">
        <f t="shared" si="367"/>
        <v>0</v>
      </c>
      <c r="Z367" s="95">
        <f t="shared" si="367"/>
        <v>0</v>
      </c>
      <c r="AA367" s="95">
        <f t="shared" si="367"/>
        <v>0</v>
      </c>
      <c r="AB367" s="95">
        <f t="shared" si="367"/>
        <v>319.2</v>
      </c>
      <c r="AC367" s="95">
        <f t="shared" si="367"/>
        <v>0</v>
      </c>
      <c r="AD367" s="100">
        <f t="shared" si="367"/>
        <v>280.8</v>
      </c>
      <c r="AE367" s="100">
        <f t="shared" si="367"/>
        <v>600</v>
      </c>
      <c r="AF367" s="443" t="s">
        <v>667</v>
      </c>
    </row>
    <row r="368" spans="1:32" s="82" customFormat="1" ht="18.75" x14ac:dyDescent="0.25">
      <c r="A368" s="103" t="s">
        <v>28</v>
      </c>
      <c r="B368" s="100">
        <f>H368+J368+L368+N368+P368+R368+T368+V368+X368+Z368+AB368+AD368</f>
        <v>219.2</v>
      </c>
      <c r="C368" s="100">
        <f>AB368</f>
        <v>219.2</v>
      </c>
      <c r="D368" s="100">
        <v>219.2</v>
      </c>
      <c r="E368" s="100">
        <f>I368+K368+M368+O368+Q368+S368+U368+W368+Y368+AA368+AC368+AE368</f>
        <v>219.2</v>
      </c>
      <c r="F368" s="100">
        <f t="shared" ref="F368:F370" si="368">E368/B368*100</f>
        <v>100</v>
      </c>
      <c r="G368" s="100">
        <f t="shared" ref="G368" si="369">E368/C368*100</f>
        <v>100</v>
      </c>
      <c r="H368" s="125">
        <v>0</v>
      </c>
      <c r="I368" s="125">
        <v>0</v>
      </c>
      <c r="J368" s="125">
        <v>0</v>
      </c>
      <c r="K368" s="125">
        <v>0</v>
      </c>
      <c r="L368" s="125">
        <v>0</v>
      </c>
      <c r="M368" s="125">
        <v>0</v>
      </c>
      <c r="N368" s="125">
        <v>0</v>
      </c>
      <c r="O368" s="125">
        <v>0</v>
      </c>
      <c r="P368" s="125">
        <v>0</v>
      </c>
      <c r="Q368" s="125">
        <v>0</v>
      </c>
      <c r="R368" s="125">
        <v>0</v>
      </c>
      <c r="S368" s="125">
        <v>0</v>
      </c>
      <c r="T368" s="125">
        <v>0</v>
      </c>
      <c r="U368" s="125">
        <v>0</v>
      </c>
      <c r="V368" s="125">
        <v>0</v>
      </c>
      <c r="W368" s="125">
        <v>0</v>
      </c>
      <c r="X368" s="125">
        <v>0</v>
      </c>
      <c r="Y368" s="125">
        <v>0</v>
      </c>
      <c r="Z368" s="125">
        <v>0</v>
      </c>
      <c r="AA368" s="125">
        <v>0</v>
      </c>
      <c r="AB368" s="125">
        <v>219.2</v>
      </c>
      <c r="AC368" s="125">
        <v>0</v>
      </c>
      <c r="AD368" s="125">
        <v>0</v>
      </c>
      <c r="AE368" s="125">
        <v>219.2</v>
      </c>
      <c r="AF368" s="444"/>
    </row>
    <row r="369" spans="1:32" s="82" customFormat="1" ht="18.75" x14ac:dyDescent="0.25">
      <c r="A369" s="103" t="s">
        <v>29</v>
      </c>
      <c r="B369" s="100">
        <f>H369+J369+L369+N369+P369+R369+T369+V369+X369+Z369+AB369+AD369</f>
        <v>100</v>
      </c>
      <c r="C369" s="125">
        <f>AB369</f>
        <v>100</v>
      </c>
      <c r="D369" s="125">
        <v>100</v>
      </c>
      <c r="E369" s="125">
        <f>I369+K369+M369+O369+Q369+S369+U369+W369+Y369+AA369+AC369+AE369</f>
        <v>100</v>
      </c>
      <c r="F369" s="125">
        <f t="shared" si="368"/>
        <v>100</v>
      </c>
      <c r="G369" s="125">
        <f>E369/C369*100</f>
        <v>100</v>
      </c>
      <c r="H369" s="125">
        <v>0</v>
      </c>
      <c r="I369" s="125">
        <v>0</v>
      </c>
      <c r="J369" s="125">
        <v>0</v>
      </c>
      <c r="K369" s="125">
        <v>0</v>
      </c>
      <c r="L369" s="125">
        <v>0</v>
      </c>
      <c r="M369" s="125">
        <v>0</v>
      </c>
      <c r="N369" s="125">
        <v>0</v>
      </c>
      <c r="O369" s="125">
        <v>0</v>
      </c>
      <c r="P369" s="125">
        <v>0</v>
      </c>
      <c r="Q369" s="125">
        <v>0</v>
      </c>
      <c r="R369" s="125">
        <v>0</v>
      </c>
      <c r="S369" s="125">
        <v>0</v>
      </c>
      <c r="T369" s="125">
        <v>0</v>
      </c>
      <c r="U369" s="125">
        <v>0</v>
      </c>
      <c r="V369" s="125">
        <v>0</v>
      </c>
      <c r="W369" s="125">
        <v>0</v>
      </c>
      <c r="X369" s="125">
        <v>0</v>
      </c>
      <c r="Y369" s="125">
        <v>0</v>
      </c>
      <c r="Z369" s="125">
        <v>0</v>
      </c>
      <c r="AA369" s="125">
        <v>0</v>
      </c>
      <c r="AB369" s="125">
        <v>100</v>
      </c>
      <c r="AC369" s="125">
        <v>0</v>
      </c>
      <c r="AD369" s="125">
        <v>0</v>
      </c>
      <c r="AE369" s="440">
        <v>100</v>
      </c>
      <c r="AF369" s="445"/>
    </row>
    <row r="370" spans="1:32" s="82" customFormat="1" ht="18.75" x14ac:dyDescent="0.25">
      <c r="A370" s="103" t="s">
        <v>30</v>
      </c>
      <c r="B370" s="442">
        <f>H370+J370+L370+N370+P370+R370+T370+V370+X370+Z370+AB370+AD370</f>
        <v>280.8</v>
      </c>
      <c r="C370" s="100">
        <v>280.8</v>
      </c>
      <c r="D370" s="100">
        <v>280.8</v>
      </c>
      <c r="E370" s="100">
        <f>I370+K370+M370+O370+Q370+S370+U370+W370+Y370+AA370+AC370+AE370</f>
        <v>280.8</v>
      </c>
      <c r="F370" s="100">
        <f t="shared" si="368"/>
        <v>100</v>
      </c>
      <c r="G370" s="100">
        <f>E370/C370*100</f>
        <v>100</v>
      </c>
      <c r="H370" s="125">
        <v>0</v>
      </c>
      <c r="I370" s="125">
        <v>0</v>
      </c>
      <c r="J370" s="125">
        <v>0</v>
      </c>
      <c r="K370" s="125">
        <v>0</v>
      </c>
      <c r="L370" s="125">
        <v>0</v>
      </c>
      <c r="M370" s="125">
        <v>0</v>
      </c>
      <c r="N370" s="125">
        <v>0</v>
      </c>
      <c r="O370" s="125">
        <v>0</v>
      </c>
      <c r="P370" s="125">
        <v>0</v>
      </c>
      <c r="Q370" s="125">
        <v>0</v>
      </c>
      <c r="R370" s="125">
        <v>0</v>
      </c>
      <c r="S370" s="125">
        <v>0</v>
      </c>
      <c r="T370" s="125">
        <v>0</v>
      </c>
      <c r="U370" s="125">
        <v>0</v>
      </c>
      <c r="V370" s="125">
        <v>0</v>
      </c>
      <c r="W370" s="125">
        <v>0</v>
      </c>
      <c r="X370" s="125">
        <v>0</v>
      </c>
      <c r="Y370" s="125">
        <v>0</v>
      </c>
      <c r="Z370" s="125">
        <v>0</v>
      </c>
      <c r="AA370" s="125">
        <v>0</v>
      </c>
      <c r="AB370" s="125">
        <v>0</v>
      </c>
      <c r="AC370" s="100">
        <v>0</v>
      </c>
      <c r="AD370" s="125">
        <v>280.8</v>
      </c>
      <c r="AE370" s="125">
        <v>280.8</v>
      </c>
      <c r="AF370" s="446"/>
    </row>
    <row r="371" spans="1:32" s="82" customFormat="1" ht="18.75" x14ac:dyDescent="0.25">
      <c r="A371" s="103" t="s">
        <v>31</v>
      </c>
      <c r="B371" s="100">
        <f>H371+J371+L371+N371+P371+R371+T371+V371+X371+Z371+AB371+AD371</f>
        <v>0</v>
      </c>
      <c r="C371" s="100">
        <f>H371+J371+L371+N371+P371+R371+T371+V371+X371+Z371</f>
        <v>0</v>
      </c>
      <c r="D371" s="100">
        <f>I371+K371+M371+O371+Q371+S371+U371+W371+Y371+AA371</f>
        <v>0</v>
      </c>
      <c r="E371" s="100">
        <f>I371+K371+M371+O371+Q371+S371+U371+W371+Y371+AA371+AC371+AE371</f>
        <v>0</v>
      </c>
      <c r="F371" s="100">
        <v>0</v>
      </c>
      <c r="G371" s="100">
        <v>0</v>
      </c>
      <c r="H371" s="125">
        <v>0</v>
      </c>
      <c r="I371" s="125">
        <v>0</v>
      </c>
      <c r="J371" s="125">
        <v>0</v>
      </c>
      <c r="K371" s="125">
        <v>0</v>
      </c>
      <c r="L371" s="125">
        <v>0</v>
      </c>
      <c r="M371" s="125">
        <v>0</v>
      </c>
      <c r="N371" s="125">
        <v>0</v>
      </c>
      <c r="O371" s="125">
        <v>0</v>
      </c>
      <c r="P371" s="125">
        <v>0</v>
      </c>
      <c r="Q371" s="125">
        <v>0</v>
      </c>
      <c r="R371" s="125">
        <v>0</v>
      </c>
      <c r="S371" s="125">
        <v>0</v>
      </c>
      <c r="T371" s="125">
        <v>0</v>
      </c>
      <c r="U371" s="125">
        <v>0</v>
      </c>
      <c r="V371" s="125">
        <v>0</v>
      </c>
      <c r="W371" s="125">
        <v>0</v>
      </c>
      <c r="X371" s="125">
        <v>0</v>
      </c>
      <c r="Y371" s="125">
        <v>0</v>
      </c>
      <c r="Z371" s="125">
        <v>0</v>
      </c>
      <c r="AA371" s="125">
        <v>0</v>
      </c>
      <c r="AB371" s="125">
        <v>0</v>
      </c>
      <c r="AC371" s="100">
        <v>0</v>
      </c>
      <c r="AD371" s="125">
        <v>0</v>
      </c>
      <c r="AE371" s="125">
        <v>0</v>
      </c>
      <c r="AF371" s="447"/>
    </row>
    <row r="372" spans="1:32" ht="37.5" x14ac:dyDescent="0.25">
      <c r="A372" s="114" t="s">
        <v>125</v>
      </c>
      <c r="B372" s="95">
        <f t="shared" ref="B372:E372" si="370">SUM(B373:B376)</f>
        <v>300</v>
      </c>
      <c r="C372" s="95">
        <f t="shared" si="370"/>
        <v>300</v>
      </c>
      <c r="D372" s="95">
        <f t="shared" si="370"/>
        <v>300</v>
      </c>
      <c r="E372" s="95">
        <f t="shared" si="370"/>
        <v>300</v>
      </c>
      <c r="F372" s="95">
        <f>D372/B372*100</f>
        <v>100</v>
      </c>
      <c r="G372" s="95">
        <f>E372/C372*100</f>
        <v>100</v>
      </c>
      <c r="H372" s="95">
        <f>H373+H374+H375+H376</f>
        <v>0</v>
      </c>
      <c r="I372" s="95">
        <f t="shared" ref="I372:AE372" si="371">I373+I374+I375+I376</f>
        <v>0</v>
      </c>
      <c r="J372" s="95">
        <f t="shared" si="371"/>
        <v>0</v>
      </c>
      <c r="K372" s="95">
        <f t="shared" si="371"/>
        <v>0</v>
      </c>
      <c r="L372" s="95">
        <f t="shared" si="371"/>
        <v>0</v>
      </c>
      <c r="M372" s="95">
        <f t="shared" si="371"/>
        <v>0</v>
      </c>
      <c r="N372" s="95">
        <f t="shared" si="371"/>
        <v>0</v>
      </c>
      <c r="O372" s="95">
        <f t="shared" si="371"/>
        <v>0</v>
      </c>
      <c r="P372" s="95">
        <f t="shared" si="371"/>
        <v>0</v>
      </c>
      <c r="Q372" s="95">
        <f t="shared" si="371"/>
        <v>0</v>
      </c>
      <c r="R372" s="95">
        <f t="shared" si="371"/>
        <v>0</v>
      </c>
      <c r="S372" s="95">
        <f t="shared" si="371"/>
        <v>0</v>
      </c>
      <c r="T372" s="95">
        <f t="shared" si="371"/>
        <v>0</v>
      </c>
      <c r="U372" s="95">
        <f t="shared" si="371"/>
        <v>0</v>
      </c>
      <c r="V372" s="95">
        <f t="shared" si="371"/>
        <v>0</v>
      </c>
      <c r="W372" s="95">
        <f t="shared" si="371"/>
        <v>0</v>
      </c>
      <c r="X372" s="95">
        <f t="shared" si="371"/>
        <v>0</v>
      </c>
      <c r="Y372" s="95">
        <f t="shared" si="371"/>
        <v>0</v>
      </c>
      <c r="Z372" s="95">
        <f t="shared" si="371"/>
        <v>0</v>
      </c>
      <c r="AA372" s="95">
        <f t="shared" si="371"/>
        <v>0</v>
      </c>
      <c r="AB372" s="95">
        <f t="shared" si="371"/>
        <v>232.7</v>
      </c>
      <c r="AC372" s="95">
        <f t="shared" si="371"/>
        <v>0</v>
      </c>
      <c r="AD372" s="100">
        <f t="shared" si="371"/>
        <v>67.3</v>
      </c>
      <c r="AE372" s="100">
        <f t="shared" si="371"/>
        <v>300</v>
      </c>
      <c r="AF372" s="115" t="s">
        <v>126</v>
      </c>
    </row>
    <row r="373" spans="1:32" s="82" customFormat="1" ht="18.75" x14ac:dyDescent="0.25">
      <c r="A373" s="103" t="s">
        <v>28</v>
      </c>
      <c r="B373" s="100">
        <f>H373+J373+L373+N373+P373+R373+T373+V373+X373+Z373+AB373+AD373</f>
        <v>132.69999999999999</v>
      </c>
      <c r="C373" s="100">
        <f>AB373</f>
        <v>132.69999999999999</v>
      </c>
      <c r="D373" s="100">
        <v>132.69999999999999</v>
      </c>
      <c r="E373" s="100">
        <f>I373+K373+M373+O373+Q373+S373+U373+W373+Y373+AA373+AC373+AE373</f>
        <v>132.69999999999999</v>
      </c>
      <c r="F373" s="100">
        <f t="shared" ref="F373:F375" si="372">E373/B373*100</f>
        <v>100</v>
      </c>
      <c r="G373" s="100">
        <f t="shared" ref="G373:G375" si="373">E373/C373*100</f>
        <v>100</v>
      </c>
      <c r="H373" s="125">
        <v>0</v>
      </c>
      <c r="I373" s="125">
        <v>0</v>
      </c>
      <c r="J373" s="125">
        <v>0</v>
      </c>
      <c r="K373" s="125">
        <v>0</v>
      </c>
      <c r="L373" s="125">
        <v>0</v>
      </c>
      <c r="M373" s="125">
        <v>0</v>
      </c>
      <c r="N373" s="125">
        <v>0</v>
      </c>
      <c r="O373" s="125">
        <v>0</v>
      </c>
      <c r="P373" s="125">
        <v>0</v>
      </c>
      <c r="Q373" s="125">
        <v>0</v>
      </c>
      <c r="R373" s="125">
        <v>0</v>
      </c>
      <c r="S373" s="125">
        <v>0</v>
      </c>
      <c r="T373" s="125">
        <v>0</v>
      </c>
      <c r="U373" s="125">
        <v>0</v>
      </c>
      <c r="V373" s="125">
        <v>0</v>
      </c>
      <c r="W373" s="125">
        <v>0</v>
      </c>
      <c r="X373" s="125">
        <v>0</v>
      </c>
      <c r="Y373" s="125">
        <v>0</v>
      </c>
      <c r="Z373" s="125">
        <v>0</v>
      </c>
      <c r="AA373" s="125">
        <v>0</v>
      </c>
      <c r="AB373" s="125">
        <v>132.69999999999999</v>
      </c>
      <c r="AC373" s="125">
        <v>0</v>
      </c>
      <c r="AD373" s="125">
        <v>0</v>
      </c>
      <c r="AE373" s="125">
        <v>132.69999999999999</v>
      </c>
      <c r="AF373" s="92"/>
    </row>
    <row r="374" spans="1:32" s="82" customFormat="1" ht="18.75" x14ac:dyDescent="0.25">
      <c r="A374" s="103" t="s">
        <v>29</v>
      </c>
      <c r="B374" s="100">
        <f>H374+J374+L374+N374+P374+R374+T374+V374+X374+Z374+AB374+AD374</f>
        <v>100</v>
      </c>
      <c r="C374" s="125">
        <f>AB374</f>
        <v>100</v>
      </c>
      <c r="D374" s="125">
        <v>100</v>
      </c>
      <c r="E374" s="125">
        <f>I374+K374+M374+O374+Q374+S374+U374+W374+Y374+AA374+AC374+AE374</f>
        <v>100</v>
      </c>
      <c r="F374" s="125">
        <f t="shared" si="372"/>
        <v>100</v>
      </c>
      <c r="G374" s="125">
        <f t="shared" si="373"/>
        <v>100</v>
      </c>
      <c r="H374" s="125">
        <v>0</v>
      </c>
      <c r="I374" s="125">
        <v>0</v>
      </c>
      <c r="J374" s="125">
        <v>0</v>
      </c>
      <c r="K374" s="125">
        <v>0</v>
      </c>
      <c r="L374" s="125">
        <v>0</v>
      </c>
      <c r="M374" s="125">
        <v>0</v>
      </c>
      <c r="N374" s="125">
        <v>0</v>
      </c>
      <c r="O374" s="125">
        <v>0</v>
      </c>
      <c r="P374" s="125">
        <v>0</v>
      </c>
      <c r="Q374" s="125">
        <v>0</v>
      </c>
      <c r="R374" s="125">
        <v>0</v>
      </c>
      <c r="S374" s="125">
        <v>0</v>
      </c>
      <c r="T374" s="125">
        <v>0</v>
      </c>
      <c r="U374" s="125">
        <v>0</v>
      </c>
      <c r="V374" s="125">
        <v>0</v>
      </c>
      <c r="W374" s="125">
        <v>0</v>
      </c>
      <c r="X374" s="125">
        <v>0</v>
      </c>
      <c r="Y374" s="125">
        <v>0</v>
      </c>
      <c r="Z374" s="125">
        <v>0</v>
      </c>
      <c r="AA374" s="125">
        <v>0</v>
      </c>
      <c r="AB374" s="125">
        <v>100</v>
      </c>
      <c r="AC374" s="125">
        <v>0</v>
      </c>
      <c r="AD374" s="125">
        <v>0</v>
      </c>
      <c r="AE374" s="125">
        <v>100</v>
      </c>
      <c r="AF374" s="92"/>
    </row>
    <row r="375" spans="1:32" s="82" customFormat="1" ht="18.75" x14ac:dyDescent="0.25">
      <c r="A375" s="103" t="s">
        <v>30</v>
      </c>
      <c r="B375" s="442">
        <f>H375+J375+L375+N375+P375+R375+T375+V375+X375+Z375+AB375+AD375</f>
        <v>67.3</v>
      </c>
      <c r="C375" s="100">
        <v>67.3</v>
      </c>
      <c r="D375" s="100">
        <v>67.3</v>
      </c>
      <c r="E375" s="100">
        <f>I375+K375+M375+O375+Q375+S375+U375+W375+Y375+AA375+AC375+AE375</f>
        <v>67.3</v>
      </c>
      <c r="F375" s="100">
        <f t="shared" si="372"/>
        <v>100</v>
      </c>
      <c r="G375" s="100">
        <f t="shared" si="373"/>
        <v>100</v>
      </c>
      <c r="H375" s="125">
        <v>0</v>
      </c>
      <c r="I375" s="125">
        <v>0</v>
      </c>
      <c r="J375" s="125">
        <v>0</v>
      </c>
      <c r="K375" s="125">
        <v>0</v>
      </c>
      <c r="L375" s="125">
        <v>0</v>
      </c>
      <c r="M375" s="125">
        <v>0</v>
      </c>
      <c r="N375" s="125">
        <v>0</v>
      </c>
      <c r="O375" s="125">
        <v>0</v>
      </c>
      <c r="P375" s="125">
        <v>0</v>
      </c>
      <c r="Q375" s="125">
        <v>0</v>
      </c>
      <c r="R375" s="125">
        <v>0</v>
      </c>
      <c r="S375" s="125">
        <v>0</v>
      </c>
      <c r="T375" s="125">
        <v>0</v>
      </c>
      <c r="U375" s="125">
        <v>0</v>
      </c>
      <c r="V375" s="125">
        <v>0</v>
      </c>
      <c r="W375" s="125">
        <v>0</v>
      </c>
      <c r="X375" s="125">
        <v>0</v>
      </c>
      <c r="Y375" s="125">
        <v>0</v>
      </c>
      <c r="Z375" s="125">
        <v>0</v>
      </c>
      <c r="AA375" s="125">
        <v>0</v>
      </c>
      <c r="AB375" s="125">
        <v>0</v>
      </c>
      <c r="AC375" s="100">
        <v>0</v>
      </c>
      <c r="AD375" s="125">
        <v>67.3</v>
      </c>
      <c r="AE375" s="440">
        <v>67.3</v>
      </c>
      <c r="AF375" s="135"/>
    </row>
    <row r="376" spans="1:32" s="82" customFormat="1" ht="18.75" x14ac:dyDescent="0.25">
      <c r="A376" s="103" t="s">
        <v>31</v>
      </c>
      <c r="B376" s="100">
        <f>H376+J376+L376+N376+P376+R376+T376+V376+X376+Z376+AB376+AD376</f>
        <v>0</v>
      </c>
      <c r="C376" s="100">
        <f>H376+J376+L376+N376+P376+R376+T376+V376+X376+Z376</f>
        <v>0</v>
      </c>
      <c r="D376" s="100">
        <f>I376+K376+M376+O376+Q376+S376+U376+W376+Y376+AA376</f>
        <v>0</v>
      </c>
      <c r="E376" s="100">
        <f>I376+K376+M376+O376+Q376+S376+U376+W376+Y376+AA376+AC376+AE376</f>
        <v>0</v>
      </c>
      <c r="F376" s="100">
        <v>0</v>
      </c>
      <c r="G376" s="100">
        <v>0</v>
      </c>
      <c r="H376" s="125">
        <v>0</v>
      </c>
      <c r="I376" s="125">
        <v>0</v>
      </c>
      <c r="J376" s="125">
        <v>0</v>
      </c>
      <c r="K376" s="125">
        <v>0</v>
      </c>
      <c r="L376" s="125">
        <v>0</v>
      </c>
      <c r="M376" s="125">
        <v>0</v>
      </c>
      <c r="N376" s="125">
        <v>0</v>
      </c>
      <c r="O376" s="125">
        <v>0</v>
      </c>
      <c r="P376" s="125">
        <v>0</v>
      </c>
      <c r="Q376" s="125">
        <v>0</v>
      </c>
      <c r="R376" s="125">
        <v>0</v>
      </c>
      <c r="S376" s="125">
        <v>0</v>
      </c>
      <c r="T376" s="125">
        <v>0</v>
      </c>
      <c r="U376" s="125">
        <v>0</v>
      </c>
      <c r="V376" s="125">
        <v>0</v>
      </c>
      <c r="W376" s="125">
        <v>0</v>
      </c>
      <c r="X376" s="125">
        <v>0</v>
      </c>
      <c r="Y376" s="125">
        <v>0</v>
      </c>
      <c r="Z376" s="125">
        <v>0</v>
      </c>
      <c r="AA376" s="125">
        <v>0</v>
      </c>
      <c r="AB376" s="125">
        <v>0</v>
      </c>
      <c r="AC376" s="100">
        <v>0</v>
      </c>
      <c r="AD376" s="125">
        <v>0</v>
      </c>
      <c r="AE376" s="125">
        <v>0</v>
      </c>
      <c r="AF376" s="92"/>
    </row>
    <row r="377" spans="1:32" ht="56.25" x14ac:dyDescent="0.25">
      <c r="A377" s="114" t="s">
        <v>127</v>
      </c>
      <c r="B377" s="95">
        <f t="shared" ref="B377:E377" si="374">SUM(B378:B381)</f>
        <v>600</v>
      </c>
      <c r="C377" s="95">
        <f t="shared" si="374"/>
        <v>600</v>
      </c>
      <c r="D377" s="95">
        <f t="shared" si="374"/>
        <v>600</v>
      </c>
      <c r="E377" s="95">
        <f t="shared" si="374"/>
        <v>600</v>
      </c>
      <c r="F377" s="95">
        <f>D377/B377*100</f>
        <v>100</v>
      </c>
      <c r="G377" s="95">
        <f>E377/C377*100</f>
        <v>100</v>
      </c>
      <c r="H377" s="95">
        <f>H378+H379+H380+H381</f>
        <v>0</v>
      </c>
      <c r="I377" s="95">
        <f t="shared" ref="I377:AE377" si="375">I378+I379+I380+I381</f>
        <v>0</v>
      </c>
      <c r="J377" s="95">
        <f t="shared" si="375"/>
        <v>0</v>
      </c>
      <c r="K377" s="95">
        <f t="shared" si="375"/>
        <v>0</v>
      </c>
      <c r="L377" s="95">
        <f t="shared" si="375"/>
        <v>0</v>
      </c>
      <c r="M377" s="95">
        <f t="shared" si="375"/>
        <v>0</v>
      </c>
      <c r="N377" s="95">
        <f t="shared" si="375"/>
        <v>0</v>
      </c>
      <c r="O377" s="95">
        <f t="shared" si="375"/>
        <v>0</v>
      </c>
      <c r="P377" s="95">
        <f t="shared" si="375"/>
        <v>0</v>
      </c>
      <c r="Q377" s="95">
        <f t="shared" si="375"/>
        <v>0</v>
      </c>
      <c r="R377" s="95">
        <f t="shared" si="375"/>
        <v>0</v>
      </c>
      <c r="S377" s="95">
        <f t="shared" si="375"/>
        <v>0</v>
      </c>
      <c r="T377" s="95">
        <f t="shared" si="375"/>
        <v>0</v>
      </c>
      <c r="U377" s="95">
        <f t="shared" si="375"/>
        <v>0</v>
      </c>
      <c r="V377" s="95">
        <f t="shared" si="375"/>
        <v>0</v>
      </c>
      <c r="W377" s="95">
        <f t="shared" si="375"/>
        <v>0</v>
      </c>
      <c r="X377" s="95">
        <f t="shared" si="375"/>
        <v>0</v>
      </c>
      <c r="Y377" s="95">
        <f t="shared" si="375"/>
        <v>0</v>
      </c>
      <c r="Z377" s="95">
        <f t="shared" si="375"/>
        <v>0</v>
      </c>
      <c r="AA377" s="95">
        <f t="shared" si="375"/>
        <v>0</v>
      </c>
      <c r="AB377" s="95">
        <f t="shared" si="375"/>
        <v>600</v>
      </c>
      <c r="AC377" s="95">
        <f t="shared" si="375"/>
        <v>0</v>
      </c>
      <c r="AD377" s="100">
        <f t="shared" si="375"/>
        <v>0</v>
      </c>
      <c r="AE377" s="100">
        <f t="shared" si="375"/>
        <v>600</v>
      </c>
      <c r="AF377" s="115" t="s">
        <v>128</v>
      </c>
    </row>
    <row r="378" spans="1:32" s="82" customFormat="1" ht="18.75" x14ac:dyDescent="0.25">
      <c r="A378" s="103" t="s">
        <v>28</v>
      </c>
      <c r="B378" s="100">
        <f>H378+J378+L378+N378+P378+R378+T378+V378+X378+Z378+AB378+AD378</f>
        <v>200</v>
      </c>
      <c r="C378" s="100">
        <f>AB378</f>
        <v>200</v>
      </c>
      <c r="D378" s="100">
        <v>200</v>
      </c>
      <c r="E378" s="100">
        <f>I378+K378+M378+O378+Q378+S378+U378+W378+Y378+AA378+AC378+AE378</f>
        <v>200</v>
      </c>
      <c r="F378" s="100">
        <f t="shared" ref="F378:F379" si="376">E378/B378*100</f>
        <v>100</v>
      </c>
      <c r="G378" s="100">
        <f t="shared" ref="G378:G379" si="377">E378/C378*100</f>
        <v>100</v>
      </c>
      <c r="H378" s="125">
        <v>0</v>
      </c>
      <c r="I378" s="125">
        <v>0</v>
      </c>
      <c r="J378" s="125">
        <v>0</v>
      </c>
      <c r="K378" s="125">
        <v>0</v>
      </c>
      <c r="L378" s="125">
        <v>0</v>
      </c>
      <c r="M378" s="125">
        <v>0</v>
      </c>
      <c r="N378" s="125">
        <v>0</v>
      </c>
      <c r="O378" s="125">
        <v>0</v>
      </c>
      <c r="P378" s="125">
        <v>0</v>
      </c>
      <c r="Q378" s="125">
        <v>0</v>
      </c>
      <c r="R378" s="125">
        <v>0</v>
      </c>
      <c r="S378" s="125">
        <v>0</v>
      </c>
      <c r="T378" s="125">
        <v>0</v>
      </c>
      <c r="U378" s="125">
        <v>0</v>
      </c>
      <c r="V378" s="125">
        <v>0</v>
      </c>
      <c r="W378" s="125">
        <v>0</v>
      </c>
      <c r="X378" s="125">
        <v>0</v>
      </c>
      <c r="Y378" s="125">
        <v>0</v>
      </c>
      <c r="Z378" s="125">
        <v>0</v>
      </c>
      <c r="AA378" s="125">
        <v>0</v>
      </c>
      <c r="AB378" s="125">
        <v>200</v>
      </c>
      <c r="AC378" s="125">
        <v>0</v>
      </c>
      <c r="AD378" s="125">
        <v>0</v>
      </c>
      <c r="AE378" s="125">
        <v>200</v>
      </c>
      <c r="AF378" s="103"/>
    </row>
    <row r="379" spans="1:32" s="82" customFormat="1" ht="18.75" x14ac:dyDescent="0.25">
      <c r="A379" s="103" t="s">
        <v>29</v>
      </c>
      <c r="B379" s="100">
        <f>H379+J379+L379+N379+P379+R379+T379+V379+X379+Z379+AB379+AD379</f>
        <v>400</v>
      </c>
      <c r="C379" s="125">
        <f>AB379</f>
        <v>400</v>
      </c>
      <c r="D379" s="125">
        <v>400</v>
      </c>
      <c r="E379" s="125">
        <f>I379+K379+M379+O379+Q379+S379+U379+W379+Y379+AA379+AC379+AE379</f>
        <v>400</v>
      </c>
      <c r="F379" s="125">
        <f t="shared" si="376"/>
        <v>100</v>
      </c>
      <c r="G379" s="125">
        <f t="shared" si="377"/>
        <v>100</v>
      </c>
      <c r="H379" s="125">
        <v>0</v>
      </c>
      <c r="I379" s="125">
        <v>0</v>
      </c>
      <c r="J379" s="125">
        <v>0</v>
      </c>
      <c r="K379" s="125">
        <v>0</v>
      </c>
      <c r="L379" s="125">
        <v>0</v>
      </c>
      <c r="M379" s="125">
        <v>0</v>
      </c>
      <c r="N379" s="125">
        <v>0</v>
      </c>
      <c r="O379" s="125">
        <v>0</v>
      </c>
      <c r="P379" s="125">
        <v>0</v>
      </c>
      <c r="Q379" s="125">
        <v>0</v>
      </c>
      <c r="R379" s="125">
        <v>0</v>
      </c>
      <c r="S379" s="125">
        <v>0</v>
      </c>
      <c r="T379" s="125">
        <v>0</v>
      </c>
      <c r="U379" s="125">
        <v>0</v>
      </c>
      <c r="V379" s="125">
        <v>0</v>
      </c>
      <c r="W379" s="125">
        <v>0</v>
      </c>
      <c r="X379" s="125">
        <v>0</v>
      </c>
      <c r="Y379" s="125">
        <v>0</v>
      </c>
      <c r="Z379" s="125">
        <v>0</v>
      </c>
      <c r="AA379" s="125">
        <v>0</v>
      </c>
      <c r="AB379" s="125">
        <v>400</v>
      </c>
      <c r="AC379" s="125">
        <v>0</v>
      </c>
      <c r="AD379" s="125">
        <v>0</v>
      </c>
      <c r="AE379" s="125">
        <v>400</v>
      </c>
      <c r="AF379" s="103"/>
    </row>
    <row r="380" spans="1:32" s="82" customFormat="1" ht="18.75" x14ac:dyDescent="0.25">
      <c r="A380" s="103" t="s">
        <v>30</v>
      </c>
      <c r="B380" s="442">
        <f>H380+J380+L380+N380+P380+R380+T380+V380+X380+Z380+AB380+AD380</f>
        <v>0</v>
      </c>
      <c r="C380" s="100">
        <f>H380+J380+L380+N380+P380+R380+T380+V380+X380+Z380</f>
        <v>0</v>
      </c>
      <c r="D380" s="100">
        <v>0</v>
      </c>
      <c r="E380" s="100">
        <f>I380+K380+M380+O380+Q380+S380+U380+W380+Y380+AA380+AC380+AE380</f>
        <v>0</v>
      </c>
      <c r="F380" s="100">
        <v>0</v>
      </c>
      <c r="G380" s="100">
        <v>0</v>
      </c>
      <c r="H380" s="125">
        <v>0</v>
      </c>
      <c r="I380" s="125">
        <v>0</v>
      </c>
      <c r="J380" s="125">
        <v>0</v>
      </c>
      <c r="K380" s="125">
        <v>0</v>
      </c>
      <c r="L380" s="125">
        <v>0</v>
      </c>
      <c r="M380" s="125">
        <v>0</v>
      </c>
      <c r="N380" s="125">
        <v>0</v>
      </c>
      <c r="O380" s="125">
        <v>0</v>
      </c>
      <c r="P380" s="125">
        <v>0</v>
      </c>
      <c r="Q380" s="125">
        <v>0</v>
      </c>
      <c r="R380" s="125">
        <v>0</v>
      </c>
      <c r="S380" s="125">
        <v>0</v>
      </c>
      <c r="T380" s="125">
        <v>0</v>
      </c>
      <c r="U380" s="125">
        <v>0</v>
      </c>
      <c r="V380" s="125">
        <v>0</v>
      </c>
      <c r="W380" s="125">
        <v>0</v>
      </c>
      <c r="X380" s="125">
        <v>0</v>
      </c>
      <c r="Y380" s="125">
        <v>0</v>
      </c>
      <c r="Z380" s="125">
        <v>0</v>
      </c>
      <c r="AA380" s="125">
        <v>0</v>
      </c>
      <c r="AB380" s="125">
        <v>0</v>
      </c>
      <c r="AC380" s="125">
        <v>0</v>
      </c>
      <c r="AD380" s="125">
        <v>0</v>
      </c>
      <c r="AE380" s="125">
        <v>0</v>
      </c>
      <c r="AF380" s="103"/>
    </row>
    <row r="381" spans="1:32" s="82" customFormat="1" ht="18.75" x14ac:dyDescent="0.25">
      <c r="A381" s="103" t="s">
        <v>31</v>
      </c>
      <c r="B381" s="100">
        <f>H381+J381+L381+N381+P381+R381+T381+V381+X381+Z381+AB381+AD381</f>
        <v>0</v>
      </c>
      <c r="C381" s="100">
        <f>H381+J381+L381+N381+P381+R381+T381+V381+X381+Z381</f>
        <v>0</v>
      </c>
      <c r="D381" s="100">
        <f>I381+K381+M381+O381+Q381+S381+U381+W381+Y381+AA381</f>
        <v>0</v>
      </c>
      <c r="E381" s="100">
        <f>I381+K381+M381+O381+Q381+S381+U381+W381+Y381+AA381+AC381+AE381</f>
        <v>0</v>
      </c>
      <c r="F381" s="100">
        <v>0</v>
      </c>
      <c r="G381" s="100">
        <v>0</v>
      </c>
      <c r="H381" s="125">
        <v>0</v>
      </c>
      <c r="I381" s="125">
        <v>0</v>
      </c>
      <c r="J381" s="125">
        <v>0</v>
      </c>
      <c r="K381" s="125">
        <v>0</v>
      </c>
      <c r="L381" s="125">
        <v>0</v>
      </c>
      <c r="M381" s="125">
        <v>0</v>
      </c>
      <c r="N381" s="125">
        <v>0</v>
      </c>
      <c r="O381" s="125">
        <v>0</v>
      </c>
      <c r="P381" s="125">
        <v>0</v>
      </c>
      <c r="Q381" s="125">
        <v>0</v>
      </c>
      <c r="R381" s="125">
        <v>0</v>
      </c>
      <c r="S381" s="125">
        <v>0</v>
      </c>
      <c r="T381" s="125">
        <v>0</v>
      </c>
      <c r="U381" s="125">
        <v>0</v>
      </c>
      <c r="V381" s="125">
        <v>0</v>
      </c>
      <c r="W381" s="125">
        <v>0</v>
      </c>
      <c r="X381" s="125">
        <v>0</v>
      </c>
      <c r="Y381" s="125">
        <v>0</v>
      </c>
      <c r="Z381" s="125">
        <v>0</v>
      </c>
      <c r="AA381" s="125">
        <v>0</v>
      </c>
      <c r="AB381" s="125">
        <v>0</v>
      </c>
      <c r="AC381" s="125">
        <v>0</v>
      </c>
      <c r="AD381" s="125">
        <v>0</v>
      </c>
      <c r="AE381" s="125">
        <v>0</v>
      </c>
      <c r="AF381" s="103"/>
    </row>
    <row r="382" spans="1:32" s="82" customFormat="1" ht="37.5" x14ac:dyDescent="0.25">
      <c r="A382" s="142" t="s">
        <v>129</v>
      </c>
      <c r="B382" s="89">
        <f>B384+B385</f>
        <v>0</v>
      </c>
      <c r="C382" s="89">
        <f t="shared" ref="C382:AE382" si="378">C384+C385</f>
        <v>0</v>
      </c>
      <c r="D382" s="89">
        <f>D384+D385</f>
        <v>0</v>
      </c>
      <c r="E382" s="89">
        <f t="shared" si="378"/>
        <v>0</v>
      </c>
      <c r="F382" s="89">
        <f t="shared" si="378"/>
        <v>0</v>
      </c>
      <c r="G382" s="89">
        <f t="shared" si="378"/>
        <v>0</v>
      </c>
      <c r="H382" s="89">
        <f t="shared" si="378"/>
        <v>0</v>
      </c>
      <c r="I382" s="89">
        <f t="shared" si="378"/>
        <v>0</v>
      </c>
      <c r="J382" s="89">
        <f t="shared" si="378"/>
        <v>0</v>
      </c>
      <c r="K382" s="89">
        <f t="shared" si="378"/>
        <v>0</v>
      </c>
      <c r="L382" s="89">
        <f t="shared" si="378"/>
        <v>0</v>
      </c>
      <c r="M382" s="89">
        <f t="shared" si="378"/>
        <v>0</v>
      </c>
      <c r="N382" s="91">
        <f t="shared" si="378"/>
        <v>0</v>
      </c>
      <c r="O382" s="91">
        <f t="shared" si="378"/>
        <v>0</v>
      </c>
      <c r="P382" s="89">
        <f t="shared" si="378"/>
        <v>0</v>
      </c>
      <c r="Q382" s="89">
        <f t="shared" si="378"/>
        <v>0</v>
      </c>
      <c r="R382" s="89">
        <f t="shared" si="378"/>
        <v>0</v>
      </c>
      <c r="S382" s="89">
        <f t="shared" si="378"/>
        <v>0</v>
      </c>
      <c r="T382" s="89">
        <f t="shared" si="378"/>
        <v>0</v>
      </c>
      <c r="U382" s="89">
        <f t="shared" si="378"/>
        <v>0</v>
      </c>
      <c r="V382" s="89">
        <f t="shared" si="378"/>
        <v>0</v>
      </c>
      <c r="W382" s="89">
        <f t="shared" si="378"/>
        <v>0</v>
      </c>
      <c r="X382" s="89">
        <f t="shared" si="378"/>
        <v>0</v>
      </c>
      <c r="Y382" s="89">
        <f t="shared" si="378"/>
        <v>0</v>
      </c>
      <c r="Z382" s="89">
        <f t="shared" si="378"/>
        <v>0</v>
      </c>
      <c r="AA382" s="89">
        <f t="shared" si="378"/>
        <v>0</v>
      </c>
      <c r="AB382" s="89">
        <f t="shared" si="378"/>
        <v>0</v>
      </c>
      <c r="AC382" s="89">
        <f t="shared" si="378"/>
        <v>0</v>
      </c>
      <c r="AD382" s="89">
        <f t="shared" si="378"/>
        <v>0</v>
      </c>
      <c r="AE382" s="89">
        <f t="shared" si="378"/>
        <v>0</v>
      </c>
      <c r="AF382" s="92"/>
    </row>
    <row r="383" spans="1:32" ht="18.75" x14ac:dyDescent="0.3">
      <c r="A383" s="168" t="s">
        <v>66</v>
      </c>
      <c r="B383" s="426"/>
      <c r="C383" s="156"/>
      <c r="D383" s="156"/>
      <c r="E383" s="161"/>
      <c r="F383" s="161"/>
      <c r="G383" s="161"/>
      <c r="H383" s="161"/>
      <c r="I383" s="161"/>
      <c r="J383" s="161"/>
      <c r="K383" s="161"/>
      <c r="L383" s="161"/>
      <c r="M383" s="161"/>
      <c r="N383" s="435"/>
      <c r="O383" s="435"/>
      <c r="P383" s="161"/>
      <c r="Q383" s="161"/>
      <c r="R383" s="161"/>
      <c r="S383" s="161"/>
      <c r="T383" s="161"/>
      <c r="U383" s="161"/>
      <c r="V383" s="161"/>
      <c r="W383" s="161"/>
      <c r="X383" s="161"/>
      <c r="Y383" s="161"/>
      <c r="Z383" s="161"/>
      <c r="AA383" s="161"/>
      <c r="AB383" s="161"/>
      <c r="AC383" s="161"/>
      <c r="AD383" s="161"/>
      <c r="AE383" s="440"/>
      <c r="AF383" s="135"/>
    </row>
    <row r="384" spans="1:32" s="83" customFormat="1" ht="75" x14ac:dyDescent="0.3">
      <c r="A384" s="168" t="s">
        <v>579</v>
      </c>
      <c r="B384" s="338">
        <v>0</v>
      </c>
      <c r="C384" s="338">
        <v>0</v>
      </c>
      <c r="D384" s="338">
        <v>0</v>
      </c>
      <c r="E384" s="338">
        <v>0</v>
      </c>
      <c r="F384" s="338">
        <v>0</v>
      </c>
      <c r="G384" s="338">
        <v>0</v>
      </c>
      <c r="H384" s="338">
        <v>0</v>
      </c>
      <c r="I384" s="338">
        <v>0</v>
      </c>
      <c r="J384" s="338">
        <v>0</v>
      </c>
      <c r="K384" s="338">
        <v>0</v>
      </c>
      <c r="L384" s="338">
        <v>0</v>
      </c>
      <c r="M384" s="338">
        <v>0</v>
      </c>
      <c r="N384" s="337">
        <v>0</v>
      </c>
      <c r="O384" s="337">
        <v>0</v>
      </c>
      <c r="P384" s="338">
        <v>0</v>
      </c>
      <c r="Q384" s="338">
        <v>0</v>
      </c>
      <c r="R384" s="338">
        <v>0</v>
      </c>
      <c r="S384" s="338">
        <v>0</v>
      </c>
      <c r="T384" s="338">
        <v>0</v>
      </c>
      <c r="U384" s="338">
        <v>0</v>
      </c>
      <c r="V384" s="338">
        <v>0</v>
      </c>
      <c r="W384" s="338">
        <v>0</v>
      </c>
      <c r="X384" s="338">
        <v>0</v>
      </c>
      <c r="Y384" s="338">
        <v>0</v>
      </c>
      <c r="Z384" s="338">
        <v>0</v>
      </c>
      <c r="AA384" s="338">
        <v>0</v>
      </c>
      <c r="AB384" s="338">
        <v>0</v>
      </c>
      <c r="AC384" s="338">
        <v>0</v>
      </c>
      <c r="AD384" s="338">
        <v>0</v>
      </c>
      <c r="AE384" s="338">
        <v>0</v>
      </c>
      <c r="AF384" s="168"/>
    </row>
    <row r="385" spans="1:32" s="83" customFormat="1" ht="75" x14ac:dyDescent="0.3">
      <c r="A385" s="168" t="s">
        <v>130</v>
      </c>
      <c r="B385" s="338">
        <v>0</v>
      </c>
      <c r="C385" s="338">
        <v>0</v>
      </c>
      <c r="D385" s="338">
        <v>0</v>
      </c>
      <c r="E385" s="338">
        <v>0</v>
      </c>
      <c r="F385" s="338">
        <v>0</v>
      </c>
      <c r="G385" s="338">
        <v>0</v>
      </c>
      <c r="H385" s="338">
        <v>0</v>
      </c>
      <c r="I385" s="338">
        <v>0</v>
      </c>
      <c r="J385" s="338">
        <v>0</v>
      </c>
      <c r="K385" s="338">
        <v>0</v>
      </c>
      <c r="L385" s="338">
        <v>0</v>
      </c>
      <c r="M385" s="338">
        <v>0</v>
      </c>
      <c r="N385" s="337">
        <v>0</v>
      </c>
      <c r="O385" s="337">
        <v>0</v>
      </c>
      <c r="P385" s="338">
        <v>0</v>
      </c>
      <c r="Q385" s="338">
        <v>0</v>
      </c>
      <c r="R385" s="338">
        <v>0</v>
      </c>
      <c r="S385" s="338">
        <v>0</v>
      </c>
      <c r="T385" s="338">
        <v>0</v>
      </c>
      <c r="U385" s="338">
        <v>0</v>
      </c>
      <c r="V385" s="338">
        <v>0</v>
      </c>
      <c r="W385" s="338">
        <v>0</v>
      </c>
      <c r="X385" s="338">
        <v>0</v>
      </c>
      <c r="Y385" s="338">
        <v>0</v>
      </c>
      <c r="Z385" s="338">
        <v>0</v>
      </c>
      <c r="AA385" s="338">
        <v>0</v>
      </c>
      <c r="AB385" s="338">
        <v>0</v>
      </c>
      <c r="AC385" s="338">
        <v>0</v>
      </c>
      <c r="AD385" s="338">
        <v>0</v>
      </c>
      <c r="AE385" s="338">
        <v>0</v>
      </c>
      <c r="AF385" s="168"/>
    </row>
    <row r="386" spans="1:32" ht="75" x14ac:dyDescent="0.25">
      <c r="A386" s="92" t="s">
        <v>131</v>
      </c>
      <c r="B386" s="89">
        <f t="shared" ref="B386:AE386" si="379">B388+B389+B394</f>
        <v>60</v>
      </c>
      <c r="C386" s="89">
        <f>C388+C389+C394</f>
        <v>60</v>
      </c>
      <c r="D386" s="89">
        <f>D388+D389+D394</f>
        <v>60</v>
      </c>
      <c r="E386" s="89">
        <f t="shared" si="379"/>
        <v>59.58</v>
      </c>
      <c r="F386" s="89">
        <f>E386/B386*100</f>
        <v>99.3</v>
      </c>
      <c r="G386" s="89">
        <f>E386/C386*100</f>
        <v>99.3</v>
      </c>
      <c r="H386" s="89">
        <f t="shared" si="379"/>
        <v>0</v>
      </c>
      <c r="I386" s="89">
        <f t="shared" si="379"/>
        <v>0</v>
      </c>
      <c r="J386" s="89">
        <f t="shared" si="379"/>
        <v>0</v>
      </c>
      <c r="K386" s="89">
        <f t="shared" si="379"/>
        <v>0</v>
      </c>
      <c r="L386" s="89">
        <f t="shared" si="379"/>
        <v>0</v>
      </c>
      <c r="M386" s="89">
        <f t="shared" si="379"/>
        <v>0</v>
      </c>
      <c r="N386" s="91">
        <f t="shared" si="379"/>
        <v>0</v>
      </c>
      <c r="O386" s="91">
        <f t="shared" si="379"/>
        <v>0</v>
      </c>
      <c r="P386" s="89">
        <f t="shared" si="379"/>
        <v>0</v>
      </c>
      <c r="Q386" s="89">
        <f t="shared" si="379"/>
        <v>0</v>
      </c>
      <c r="R386" s="89">
        <f t="shared" si="379"/>
        <v>0</v>
      </c>
      <c r="S386" s="89">
        <f t="shared" si="379"/>
        <v>0</v>
      </c>
      <c r="T386" s="89">
        <f t="shared" si="379"/>
        <v>10</v>
      </c>
      <c r="U386" s="89">
        <f t="shared" si="379"/>
        <v>9.67</v>
      </c>
      <c r="V386" s="89">
        <f t="shared" si="379"/>
        <v>10</v>
      </c>
      <c r="W386" s="89">
        <f t="shared" si="379"/>
        <v>9.98</v>
      </c>
      <c r="X386" s="89">
        <f t="shared" si="379"/>
        <v>10</v>
      </c>
      <c r="Y386" s="89">
        <f t="shared" si="379"/>
        <v>9.98</v>
      </c>
      <c r="Z386" s="89">
        <f t="shared" si="379"/>
        <v>10</v>
      </c>
      <c r="AA386" s="89">
        <f t="shared" si="379"/>
        <v>0</v>
      </c>
      <c r="AB386" s="89">
        <f t="shared" si="379"/>
        <v>10</v>
      </c>
      <c r="AC386" s="89">
        <f t="shared" si="379"/>
        <v>19.809999999999999</v>
      </c>
      <c r="AD386" s="89">
        <f t="shared" si="379"/>
        <v>10</v>
      </c>
      <c r="AE386" s="89">
        <f t="shared" si="379"/>
        <v>10.14</v>
      </c>
      <c r="AF386" s="92"/>
    </row>
    <row r="387" spans="1:32" ht="18.75" x14ac:dyDescent="0.3">
      <c r="A387" s="168" t="s">
        <v>66</v>
      </c>
      <c r="B387" s="426"/>
      <c r="C387" s="156"/>
      <c r="D387" s="156"/>
      <c r="E387" s="161"/>
      <c r="F387" s="161"/>
      <c r="G387" s="161"/>
      <c r="H387" s="161"/>
      <c r="I387" s="161"/>
      <c r="J387" s="161"/>
      <c r="K387" s="161"/>
      <c r="L387" s="161"/>
      <c r="M387" s="161"/>
      <c r="N387" s="435"/>
      <c r="O387" s="435"/>
      <c r="P387" s="161"/>
      <c r="Q387" s="161"/>
      <c r="R387" s="161"/>
      <c r="S387" s="161"/>
      <c r="T387" s="161"/>
      <c r="U387" s="161"/>
      <c r="V387" s="161"/>
      <c r="W387" s="161"/>
      <c r="X387" s="161"/>
      <c r="Y387" s="161"/>
      <c r="Z387" s="161"/>
      <c r="AA387" s="161"/>
      <c r="AB387" s="161"/>
      <c r="AC387" s="161"/>
      <c r="AD387" s="161"/>
      <c r="AE387" s="160"/>
      <c r="AF387" s="92"/>
    </row>
    <row r="388" spans="1:32" s="83" customFormat="1" ht="75" x14ac:dyDescent="0.3">
      <c r="A388" s="168" t="s">
        <v>132</v>
      </c>
      <c r="B388" s="338"/>
      <c r="C388" s="338"/>
      <c r="D388" s="338"/>
      <c r="E388" s="338"/>
      <c r="F388" s="338"/>
      <c r="G388" s="338"/>
      <c r="H388" s="338"/>
      <c r="I388" s="338"/>
      <c r="J388" s="338"/>
      <c r="K388" s="338"/>
      <c r="L388" s="338"/>
      <c r="M388" s="338"/>
      <c r="N388" s="337"/>
      <c r="O388" s="337"/>
      <c r="P388" s="338"/>
      <c r="Q388" s="338"/>
      <c r="R388" s="338"/>
      <c r="S388" s="338"/>
      <c r="T388" s="338"/>
      <c r="U388" s="338"/>
      <c r="V388" s="338"/>
      <c r="W388" s="338"/>
      <c r="X388" s="338"/>
      <c r="Y388" s="338"/>
      <c r="Z388" s="338"/>
      <c r="AA388" s="338"/>
      <c r="AB388" s="338"/>
      <c r="AC388" s="338"/>
      <c r="AD388" s="338"/>
      <c r="AE388" s="421"/>
      <c r="AF388" s="137"/>
    </row>
    <row r="389" spans="1:32" ht="168.75" x14ac:dyDescent="0.25">
      <c r="A389" s="153" t="s">
        <v>133</v>
      </c>
      <c r="B389" s="95">
        <f t="shared" ref="B389:E389" si="380">SUM(B390:B393)</f>
        <v>60</v>
      </c>
      <c r="C389" s="95">
        <f t="shared" si="380"/>
        <v>60</v>
      </c>
      <c r="D389" s="95">
        <f t="shared" si="380"/>
        <v>60</v>
      </c>
      <c r="E389" s="95">
        <f t="shared" si="380"/>
        <v>59.58</v>
      </c>
      <c r="F389" s="95">
        <f>E389/B389*100</f>
        <v>99.3</v>
      </c>
      <c r="G389" s="95">
        <f>E389/C389*100</f>
        <v>99.3</v>
      </c>
      <c r="H389" s="95">
        <f>H390+H391+H392+H393</f>
        <v>0</v>
      </c>
      <c r="I389" s="95">
        <f t="shared" ref="I389:AE389" si="381">I390+I391+I392+I393</f>
        <v>0</v>
      </c>
      <c r="J389" s="95">
        <f t="shared" si="381"/>
        <v>0</v>
      </c>
      <c r="K389" s="95">
        <f t="shared" si="381"/>
        <v>0</v>
      </c>
      <c r="L389" s="95">
        <f t="shared" si="381"/>
        <v>0</v>
      </c>
      <c r="M389" s="95">
        <f t="shared" si="381"/>
        <v>0</v>
      </c>
      <c r="N389" s="95">
        <f t="shared" si="381"/>
        <v>0</v>
      </c>
      <c r="O389" s="95">
        <f t="shared" si="381"/>
        <v>0</v>
      </c>
      <c r="P389" s="95">
        <f t="shared" si="381"/>
        <v>0</v>
      </c>
      <c r="Q389" s="95">
        <f t="shared" si="381"/>
        <v>0</v>
      </c>
      <c r="R389" s="95">
        <f t="shared" si="381"/>
        <v>0</v>
      </c>
      <c r="S389" s="95">
        <f t="shared" si="381"/>
        <v>0</v>
      </c>
      <c r="T389" s="95">
        <f t="shared" si="381"/>
        <v>10</v>
      </c>
      <c r="U389" s="95">
        <f t="shared" si="381"/>
        <v>9.67</v>
      </c>
      <c r="V389" s="95">
        <f t="shared" si="381"/>
        <v>10</v>
      </c>
      <c r="W389" s="95">
        <f t="shared" si="381"/>
        <v>9.98</v>
      </c>
      <c r="X389" s="95">
        <f t="shared" si="381"/>
        <v>10</v>
      </c>
      <c r="Y389" s="95">
        <f t="shared" si="381"/>
        <v>9.98</v>
      </c>
      <c r="Z389" s="95">
        <f t="shared" si="381"/>
        <v>10</v>
      </c>
      <c r="AA389" s="95">
        <f t="shared" si="381"/>
        <v>0</v>
      </c>
      <c r="AB389" s="95">
        <f t="shared" si="381"/>
        <v>10</v>
      </c>
      <c r="AC389" s="95">
        <f t="shared" si="381"/>
        <v>19.809999999999999</v>
      </c>
      <c r="AD389" s="100">
        <f t="shared" si="381"/>
        <v>10</v>
      </c>
      <c r="AE389" s="100">
        <f t="shared" si="381"/>
        <v>10.14</v>
      </c>
      <c r="AF389" s="98" t="s">
        <v>134</v>
      </c>
    </row>
    <row r="390" spans="1:32" s="82" customFormat="1" ht="18.75" x14ac:dyDescent="0.25">
      <c r="A390" s="103" t="s">
        <v>28</v>
      </c>
      <c r="B390" s="100">
        <f>H390+J390+L390+N390+P390+R390+T390+V390+X390+Z390+AB390+AD390</f>
        <v>0</v>
      </c>
      <c r="C390" s="100">
        <f>H390+J390+L390+N390+P390+R390+T390+V390+X390+Z390</f>
        <v>0</v>
      </c>
      <c r="D390" s="100">
        <v>0</v>
      </c>
      <c r="E390" s="100">
        <f>I390+K390+M390+O390+Q390+S390+U390+W390+Y390+AA390+AC390+AE390</f>
        <v>0</v>
      </c>
      <c r="F390" s="100">
        <v>0</v>
      </c>
      <c r="G390" s="100">
        <v>0</v>
      </c>
      <c r="H390" s="125">
        <v>0</v>
      </c>
      <c r="I390" s="125">
        <v>0</v>
      </c>
      <c r="J390" s="125">
        <v>0</v>
      </c>
      <c r="K390" s="125">
        <v>0</v>
      </c>
      <c r="L390" s="125">
        <v>0</v>
      </c>
      <c r="M390" s="125">
        <v>0</v>
      </c>
      <c r="N390" s="125">
        <v>0</v>
      </c>
      <c r="O390" s="125">
        <v>0</v>
      </c>
      <c r="P390" s="125">
        <v>0</v>
      </c>
      <c r="Q390" s="125">
        <v>0</v>
      </c>
      <c r="R390" s="125">
        <v>0</v>
      </c>
      <c r="S390" s="125">
        <v>0</v>
      </c>
      <c r="T390" s="125">
        <v>0</v>
      </c>
      <c r="U390" s="125">
        <v>0</v>
      </c>
      <c r="V390" s="125">
        <v>0</v>
      </c>
      <c r="W390" s="125">
        <v>0</v>
      </c>
      <c r="X390" s="125">
        <v>0</v>
      </c>
      <c r="Y390" s="125">
        <v>0</v>
      </c>
      <c r="Z390" s="125">
        <v>0</v>
      </c>
      <c r="AA390" s="125">
        <v>0</v>
      </c>
      <c r="AB390" s="125">
        <v>0</v>
      </c>
      <c r="AC390" s="125">
        <v>0</v>
      </c>
      <c r="AD390" s="125">
        <v>0</v>
      </c>
      <c r="AE390" s="125">
        <v>0</v>
      </c>
      <c r="AF390" s="92"/>
    </row>
    <row r="391" spans="1:32" ht="131.25" x14ac:dyDescent="0.25">
      <c r="A391" s="92" t="s">
        <v>29</v>
      </c>
      <c r="B391" s="100">
        <f>H391+J391+L391+N391+P391+R391+T391+V391+X391+Z391+AB391+AD391</f>
        <v>60</v>
      </c>
      <c r="C391" s="125">
        <f>H391+J391+L391+N391+P391+R391+T391+V391+X391+Z391+AB391+AD391</f>
        <v>60</v>
      </c>
      <c r="D391" s="125">
        <v>60</v>
      </c>
      <c r="E391" s="125">
        <f>I391+K391+M391+O391+Q391+S391+U391+W391+Y391+AA391+AC391+AE391</f>
        <v>59.58</v>
      </c>
      <c r="F391" s="125">
        <f t="shared" ref="F391" si="382">E391/B391*100</f>
        <v>99.3</v>
      </c>
      <c r="G391" s="125">
        <f t="shared" ref="G391" si="383">E391/C391*100</f>
        <v>99.3</v>
      </c>
      <c r="H391" s="125">
        <v>0</v>
      </c>
      <c r="I391" s="125">
        <v>0</v>
      </c>
      <c r="J391" s="125">
        <v>0</v>
      </c>
      <c r="K391" s="125">
        <v>0</v>
      </c>
      <c r="L391" s="125">
        <v>0</v>
      </c>
      <c r="M391" s="125">
        <v>0</v>
      </c>
      <c r="N391" s="125">
        <v>0</v>
      </c>
      <c r="O391" s="125">
        <v>0</v>
      </c>
      <c r="P391" s="125">
        <v>0</v>
      </c>
      <c r="Q391" s="125">
        <v>0</v>
      </c>
      <c r="R391" s="125">
        <v>0</v>
      </c>
      <c r="S391" s="125">
        <v>0</v>
      </c>
      <c r="T391" s="125">
        <v>10</v>
      </c>
      <c r="U391" s="125">
        <v>9.67</v>
      </c>
      <c r="V391" s="125">
        <v>10</v>
      </c>
      <c r="W391" s="125">
        <v>9.98</v>
      </c>
      <c r="X391" s="125">
        <v>10</v>
      </c>
      <c r="Y391" s="125">
        <v>9.98</v>
      </c>
      <c r="Z391" s="125">
        <v>10</v>
      </c>
      <c r="AA391" s="125">
        <v>0</v>
      </c>
      <c r="AB391" s="125">
        <v>10</v>
      </c>
      <c r="AC391" s="125">
        <v>19.809999999999999</v>
      </c>
      <c r="AD391" s="125">
        <v>10</v>
      </c>
      <c r="AE391" s="125">
        <v>10.14</v>
      </c>
      <c r="AF391" s="103" t="s">
        <v>668</v>
      </c>
    </row>
    <row r="392" spans="1:32" s="82" customFormat="1" ht="18.75" x14ac:dyDescent="0.25">
      <c r="A392" s="103" t="s">
        <v>30</v>
      </c>
      <c r="B392" s="442">
        <f>H392+J392+L392+N392+P392+R392+T392+V392+X392+Z392+AB392+AD392</f>
        <v>0</v>
      </c>
      <c r="C392" s="100">
        <f>H392+J392+L392+N392+P392+R392+T392+V392+X392+Z392</f>
        <v>0</v>
      </c>
      <c r="D392" s="100">
        <v>0</v>
      </c>
      <c r="E392" s="100">
        <f>I392+K392+M392+O392+Q392+S392+U392+W392+Y392+AA392+AC392+AE392</f>
        <v>0</v>
      </c>
      <c r="F392" s="100">
        <v>0</v>
      </c>
      <c r="G392" s="100">
        <v>0</v>
      </c>
      <c r="H392" s="125">
        <v>0</v>
      </c>
      <c r="I392" s="125">
        <v>0</v>
      </c>
      <c r="J392" s="125">
        <v>0</v>
      </c>
      <c r="K392" s="125">
        <v>0</v>
      </c>
      <c r="L392" s="125">
        <v>0</v>
      </c>
      <c r="M392" s="125">
        <v>0</v>
      </c>
      <c r="N392" s="125">
        <v>0</v>
      </c>
      <c r="O392" s="125">
        <v>0</v>
      </c>
      <c r="P392" s="125">
        <v>0</v>
      </c>
      <c r="Q392" s="125">
        <v>0</v>
      </c>
      <c r="R392" s="125">
        <v>0</v>
      </c>
      <c r="S392" s="125">
        <v>0</v>
      </c>
      <c r="T392" s="125">
        <v>0</v>
      </c>
      <c r="U392" s="125">
        <v>0</v>
      </c>
      <c r="V392" s="125">
        <v>0</v>
      </c>
      <c r="W392" s="125">
        <v>0</v>
      </c>
      <c r="X392" s="125">
        <v>0</v>
      </c>
      <c r="Y392" s="125">
        <v>0</v>
      </c>
      <c r="Z392" s="125">
        <v>0</v>
      </c>
      <c r="AA392" s="125">
        <v>0</v>
      </c>
      <c r="AB392" s="125">
        <v>0</v>
      </c>
      <c r="AC392" s="125">
        <v>0</v>
      </c>
      <c r="AD392" s="125">
        <v>0</v>
      </c>
      <c r="AE392" s="125">
        <v>0</v>
      </c>
      <c r="AF392" s="92"/>
    </row>
    <row r="393" spans="1:32" s="82" customFormat="1" ht="18.75" x14ac:dyDescent="0.25">
      <c r="A393" s="103" t="s">
        <v>31</v>
      </c>
      <c r="B393" s="100">
        <f>H393+J393+L393+N393+P393+R393+T393+V393+X393+Z393+AB393+AD393</f>
        <v>0</v>
      </c>
      <c r="C393" s="100">
        <f>H393+J393+L393+N393+P393+R393+T393+V393+X393+Z393</f>
        <v>0</v>
      </c>
      <c r="D393" s="100">
        <f>I393+K393+M393+O393+Q393+S393+U393+W393+Y393+AA393</f>
        <v>0</v>
      </c>
      <c r="E393" s="100">
        <f>I393+K393+M393+O393+Q393+S393+U393+W393+Y393+AA393+AC393+AE393</f>
        <v>0</v>
      </c>
      <c r="F393" s="100">
        <v>0</v>
      </c>
      <c r="G393" s="100">
        <v>0</v>
      </c>
      <c r="H393" s="125">
        <v>0</v>
      </c>
      <c r="I393" s="125">
        <v>0</v>
      </c>
      <c r="J393" s="125">
        <v>0</v>
      </c>
      <c r="K393" s="125">
        <v>0</v>
      </c>
      <c r="L393" s="125">
        <v>0</v>
      </c>
      <c r="M393" s="125">
        <v>0</v>
      </c>
      <c r="N393" s="125">
        <v>0</v>
      </c>
      <c r="O393" s="125">
        <v>0</v>
      </c>
      <c r="P393" s="125">
        <v>0</v>
      </c>
      <c r="Q393" s="125">
        <v>0</v>
      </c>
      <c r="R393" s="125">
        <v>0</v>
      </c>
      <c r="S393" s="125">
        <v>0</v>
      </c>
      <c r="T393" s="125">
        <v>0</v>
      </c>
      <c r="U393" s="125">
        <v>0</v>
      </c>
      <c r="V393" s="125">
        <v>0</v>
      </c>
      <c r="W393" s="125">
        <v>0</v>
      </c>
      <c r="X393" s="125">
        <v>0</v>
      </c>
      <c r="Y393" s="125">
        <v>0</v>
      </c>
      <c r="Z393" s="125">
        <v>0</v>
      </c>
      <c r="AA393" s="125">
        <v>0</v>
      </c>
      <c r="AB393" s="125">
        <v>0</v>
      </c>
      <c r="AC393" s="125">
        <v>0</v>
      </c>
      <c r="AD393" s="125">
        <v>0</v>
      </c>
      <c r="AE393" s="160">
        <v>0</v>
      </c>
      <c r="AF393" s="92"/>
    </row>
    <row r="394" spans="1:32" s="82" customFormat="1" ht="56.25" x14ac:dyDescent="0.25">
      <c r="A394" s="103" t="s">
        <v>135</v>
      </c>
      <c r="B394" s="125">
        <v>0</v>
      </c>
      <c r="C394" s="125">
        <v>0</v>
      </c>
      <c r="D394" s="125">
        <v>0</v>
      </c>
      <c r="E394" s="125">
        <v>0</v>
      </c>
      <c r="F394" s="125">
        <v>0</v>
      </c>
      <c r="G394" s="125">
        <v>0</v>
      </c>
      <c r="H394" s="125">
        <v>0</v>
      </c>
      <c r="I394" s="125">
        <v>0</v>
      </c>
      <c r="J394" s="125">
        <v>0</v>
      </c>
      <c r="K394" s="125">
        <v>0</v>
      </c>
      <c r="L394" s="125">
        <v>0</v>
      </c>
      <c r="M394" s="125">
        <v>0</v>
      </c>
      <c r="N394" s="125">
        <v>0</v>
      </c>
      <c r="O394" s="125">
        <v>0</v>
      </c>
      <c r="P394" s="125">
        <v>0</v>
      </c>
      <c r="Q394" s="125">
        <v>0</v>
      </c>
      <c r="R394" s="125">
        <v>0</v>
      </c>
      <c r="S394" s="125">
        <v>0</v>
      </c>
      <c r="T394" s="125">
        <v>0</v>
      </c>
      <c r="U394" s="125">
        <v>0</v>
      </c>
      <c r="V394" s="125">
        <v>0</v>
      </c>
      <c r="W394" s="125">
        <v>0</v>
      </c>
      <c r="X394" s="125">
        <v>0</v>
      </c>
      <c r="Y394" s="125">
        <v>0</v>
      </c>
      <c r="Z394" s="125">
        <v>0</v>
      </c>
      <c r="AA394" s="125">
        <v>0</v>
      </c>
      <c r="AB394" s="125">
        <v>0</v>
      </c>
      <c r="AC394" s="125">
        <v>0</v>
      </c>
      <c r="AD394" s="125">
        <v>0</v>
      </c>
      <c r="AE394" s="160"/>
      <c r="AF394" s="92"/>
    </row>
    <row r="395" spans="1:32" ht="37.5" x14ac:dyDescent="0.3">
      <c r="A395" s="349" t="s">
        <v>136</v>
      </c>
      <c r="B395" s="89">
        <f>B396</f>
        <v>0</v>
      </c>
      <c r="C395" s="89">
        <f t="shared" ref="C395:AD395" si="384">C396</f>
        <v>0</v>
      </c>
      <c r="D395" s="89">
        <f t="shared" si="384"/>
        <v>0</v>
      </c>
      <c r="E395" s="89">
        <f t="shared" si="384"/>
        <v>0</v>
      </c>
      <c r="F395" s="89">
        <f t="shared" si="384"/>
        <v>0</v>
      </c>
      <c r="G395" s="89">
        <f t="shared" si="384"/>
        <v>0</v>
      </c>
      <c r="H395" s="89">
        <f t="shared" si="384"/>
        <v>0</v>
      </c>
      <c r="I395" s="89">
        <f t="shared" si="384"/>
        <v>0</v>
      </c>
      <c r="J395" s="89">
        <f t="shared" si="384"/>
        <v>0</v>
      </c>
      <c r="K395" s="89">
        <f t="shared" si="384"/>
        <v>0</v>
      </c>
      <c r="L395" s="89">
        <f t="shared" si="384"/>
        <v>0</v>
      </c>
      <c r="M395" s="89">
        <f t="shared" si="384"/>
        <v>0</v>
      </c>
      <c r="N395" s="89">
        <f t="shared" si="384"/>
        <v>0</v>
      </c>
      <c r="O395" s="89">
        <f t="shared" si="384"/>
        <v>0</v>
      </c>
      <c r="P395" s="89">
        <f t="shared" si="384"/>
        <v>0</v>
      </c>
      <c r="Q395" s="89">
        <f t="shared" si="384"/>
        <v>0</v>
      </c>
      <c r="R395" s="89">
        <f t="shared" si="384"/>
        <v>0</v>
      </c>
      <c r="S395" s="89">
        <f t="shared" si="384"/>
        <v>0</v>
      </c>
      <c r="T395" s="89">
        <f t="shared" si="384"/>
        <v>0</v>
      </c>
      <c r="U395" s="89">
        <f t="shared" si="384"/>
        <v>0</v>
      </c>
      <c r="V395" s="89">
        <f t="shared" si="384"/>
        <v>0</v>
      </c>
      <c r="W395" s="89">
        <f t="shared" si="384"/>
        <v>0</v>
      </c>
      <c r="X395" s="89">
        <f t="shared" si="384"/>
        <v>0</v>
      </c>
      <c r="Y395" s="89">
        <f t="shared" si="384"/>
        <v>0</v>
      </c>
      <c r="Z395" s="89">
        <f t="shared" si="384"/>
        <v>0</v>
      </c>
      <c r="AA395" s="89">
        <f t="shared" si="384"/>
        <v>0</v>
      </c>
      <c r="AB395" s="89">
        <f t="shared" si="384"/>
        <v>0</v>
      </c>
      <c r="AC395" s="89">
        <f t="shared" si="384"/>
        <v>0</v>
      </c>
      <c r="AD395" s="89">
        <f t="shared" si="384"/>
        <v>0</v>
      </c>
      <c r="AE395" s="160">
        <f>AE396</f>
        <v>0</v>
      </c>
      <c r="AF395" s="347"/>
    </row>
    <row r="396" spans="1:32" s="83" customFormat="1" ht="18.75" x14ac:dyDescent="0.3">
      <c r="A396" s="168" t="s">
        <v>137</v>
      </c>
      <c r="B396" s="338">
        <v>0</v>
      </c>
      <c r="C396" s="338">
        <v>0</v>
      </c>
      <c r="D396" s="338">
        <v>0</v>
      </c>
      <c r="E396" s="338">
        <v>0</v>
      </c>
      <c r="F396" s="338">
        <v>0</v>
      </c>
      <c r="G396" s="338">
        <v>0</v>
      </c>
      <c r="H396" s="338">
        <v>0</v>
      </c>
      <c r="I396" s="338">
        <v>0</v>
      </c>
      <c r="J396" s="338">
        <v>0</v>
      </c>
      <c r="K396" s="338">
        <v>0</v>
      </c>
      <c r="L396" s="338">
        <v>0</v>
      </c>
      <c r="M396" s="338">
        <v>0</v>
      </c>
      <c r="N396" s="338">
        <v>0</v>
      </c>
      <c r="O396" s="338">
        <v>0</v>
      </c>
      <c r="P396" s="338">
        <v>0</v>
      </c>
      <c r="Q396" s="338">
        <v>0</v>
      </c>
      <c r="R396" s="338">
        <v>0</v>
      </c>
      <c r="S396" s="338">
        <v>0</v>
      </c>
      <c r="T396" s="338">
        <v>0</v>
      </c>
      <c r="U396" s="338">
        <v>0</v>
      </c>
      <c r="V396" s="338">
        <v>0</v>
      </c>
      <c r="W396" s="338">
        <v>0</v>
      </c>
      <c r="X396" s="338">
        <v>0</v>
      </c>
      <c r="Y396" s="338">
        <v>0</v>
      </c>
      <c r="Z396" s="338">
        <v>0</v>
      </c>
      <c r="AA396" s="338">
        <v>0</v>
      </c>
      <c r="AB396" s="338">
        <v>0</v>
      </c>
      <c r="AC396" s="338">
        <v>0</v>
      </c>
      <c r="AD396" s="338">
        <v>0</v>
      </c>
      <c r="AE396" s="154">
        <f>AE398</f>
        <v>0</v>
      </c>
      <c r="AF396" s="137"/>
    </row>
    <row r="397" spans="1:32" s="83" customFormat="1" ht="56.25" x14ac:dyDescent="0.3">
      <c r="A397" s="349" t="s">
        <v>138</v>
      </c>
      <c r="B397" s="400">
        <f t="shared" ref="B397:AE397" si="385">B398+B403</f>
        <v>323.39999999999998</v>
      </c>
      <c r="C397" s="400">
        <f t="shared" si="385"/>
        <v>323.39999999999998</v>
      </c>
      <c r="D397" s="400">
        <f t="shared" si="385"/>
        <v>323.39999999999998</v>
      </c>
      <c r="E397" s="400">
        <f t="shared" si="385"/>
        <v>303.29000000000002</v>
      </c>
      <c r="F397" s="400">
        <f t="shared" si="385"/>
        <v>93.781694495980233</v>
      </c>
      <c r="G397" s="400">
        <f t="shared" si="385"/>
        <v>93.781694495980233</v>
      </c>
      <c r="H397" s="400">
        <f t="shared" si="385"/>
        <v>0</v>
      </c>
      <c r="I397" s="400">
        <f t="shared" si="385"/>
        <v>0</v>
      </c>
      <c r="J397" s="400">
        <f t="shared" si="385"/>
        <v>0</v>
      </c>
      <c r="K397" s="400">
        <f t="shared" si="385"/>
        <v>0</v>
      </c>
      <c r="L397" s="400">
        <f t="shared" si="385"/>
        <v>0</v>
      </c>
      <c r="M397" s="400">
        <f t="shared" si="385"/>
        <v>0</v>
      </c>
      <c r="N397" s="400">
        <f t="shared" si="385"/>
        <v>0</v>
      </c>
      <c r="O397" s="400">
        <f t="shared" si="385"/>
        <v>0</v>
      </c>
      <c r="P397" s="400">
        <f t="shared" si="385"/>
        <v>0</v>
      </c>
      <c r="Q397" s="400">
        <f t="shared" si="385"/>
        <v>0</v>
      </c>
      <c r="R397" s="400">
        <f t="shared" si="385"/>
        <v>0</v>
      </c>
      <c r="S397" s="400">
        <f t="shared" si="385"/>
        <v>0</v>
      </c>
      <c r="T397" s="400">
        <f t="shared" si="385"/>
        <v>0</v>
      </c>
      <c r="U397" s="400">
        <f t="shared" si="385"/>
        <v>0</v>
      </c>
      <c r="V397" s="400">
        <f t="shared" si="385"/>
        <v>0</v>
      </c>
      <c r="W397" s="400">
        <f t="shared" si="385"/>
        <v>0</v>
      </c>
      <c r="X397" s="400">
        <f t="shared" si="385"/>
        <v>0</v>
      </c>
      <c r="Y397" s="400">
        <f t="shared" si="385"/>
        <v>0</v>
      </c>
      <c r="Z397" s="400">
        <f t="shared" si="385"/>
        <v>122.33</v>
      </c>
      <c r="AA397" s="400">
        <f t="shared" si="385"/>
        <v>0</v>
      </c>
      <c r="AB397" s="400">
        <f t="shared" si="385"/>
        <v>180.96</v>
      </c>
      <c r="AC397" s="400">
        <f t="shared" si="385"/>
        <v>303.29000000000002</v>
      </c>
      <c r="AD397" s="400">
        <f t="shared" si="385"/>
        <v>20.11</v>
      </c>
      <c r="AE397" s="400">
        <f t="shared" si="385"/>
        <v>0</v>
      </c>
      <c r="AF397" s="137"/>
    </row>
    <row r="398" spans="1:32" ht="150" x14ac:dyDescent="0.25">
      <c r="A398" s="153" t="s">
        <v>139</v>
      </c>
      <c r="B398" s="95">
        <f t="shared" ref="B398:E398" si="386">SUM(B399:B402)</f>
        <v>323.39999999999998</v>
      </c>
      <c r="C398" s="95">
        <f t="shared" si="386"/>
        <v>323.39999999999998</v>
      </c>
      <c r="D398" s="95">
        <f t="shared" si="386"/>
        <v>323.39999999999998</v>
      </c>
      <c r="E398" s="95">
        <f t="shared" si="386"/>
        <v>303.29000000000002</v>
      </c>
      <c r="F398" s="95">
        <f>E398/B398*100</f>
        <v>93.781694495980233</v>
      </c>
      <c r="G398" s="95">
        <f>E398/C398*100</f>
        <v>93.781694495980233</v>
      </c>
      <c r="H398" s="95">
        <f>H399+H400+H401+H402</f>
        <v>0</v>
      </c>
      <c r="I398" s="95">
        <f t="shared" ref="I398:AE398" si="387">I399+I400+I401+I402</f>
        <v>0</v>
      </c>
      <c r="J398" s="95">
        <f t="shared" si="387"/>
        <v>0</v>
      </c>
      <c r="K398" s="95">
        <f t="shared" si="387"/>
        <v>0</v>
      </c>
      <c r="L398" s="95">
        <f t="shared" si="387"/>
        <v>0</v>
      </c>
      <c r="M398" s="95">
        <f t="shared" si="387"/>
        <v>0</v>
      </c>
      <c r="N398" s="95">
        <f t="shared" si="387"/>
        <v>0</v>
      </c>
      <c r="O398" s="95">
        <f t="shared" si="387"/>
        <v>0</v>
      </c>
      <c r="P398" s="95">
        <f t="shared" si="387"/>
        <v>0</v>
      </c>
      <c r="Q398" s="95">
        <f t="shared" si="387"/>
        <v>0</v>
      </c>
      <c r="R398" s="95">
        <f t="shared" si="387"/>
        <v>0</v>
      </c>
      <c r="S398" s="95">
        <f t="shared" si="387"/>
        <v>0</v>
      </c>
      <c r="T398" s="95">
        <f t="shared" si="387"/>
        <v>0</v>
      </c>
      <c r="U398" s="95">
        <f t="shared" si="387"/>
        <v>0</v>
      </c>
      <c r="V398" s="95">
        <f t="shared" si="387"/>
        <v>0</v>
      </c>
      <c r="W398" s="95">
        <f t="shared" si="387"/>
        <v>0</v>
      </c>
      <c r="X398" s="95">
        <f t="shared" si="387"/>
        <v>0</v>
      </c>
      <c r="Y398" s="95">
        <f t="shared" si="387"/>
        <v>0</v>
      </c>
      <c r="Z398" s="95">
        <f t="shared" si="387"/>
        <v>122.33</v>
      </c>
      <c r="AA398" s="95">
        <f t="shared" si="387"/>
        <v>0</v>
      </c>
      <c r="AB398" s="95">
        <f t="shared" si="387"/>
        <v>180.96</v>
      </c>
      <c r="AC398" s="95">
        <f t="shared" si="387"/>
        <v>303.29000000000002</v>
      </c>
      <c r="AD398" s="100">
        <f t="shared" si="387"/>
        <v>20.11</v>
      </c>
      <c r="AE398" s="100">
        <f t="shared" si="387"/>
        <v>0</v>
      </c>
      <c r="AF398" s="98" t="s">
        <v>140</v>
      </c>
    </row>
    <row r="399" spans="1:32" ht="189.75" customHeight="1" x14ac:dyDescent="0.25">
      <c r="A399" s="103" t="s">
        <v>28</v>
      </c>
      <c r="B399" s="100">
        <f>H399+J399+L399+N399+P399+R399+T399+V399+X399+Z399+AB399+AD399</f>
        <v>123.4</v>
      </c>
      <c r="C399" s="100">
        <f>H399+J399+L399+N399+P399+R399+T399+V399+X399+Z399+AB399+AD399</f>
        <v>123.4</v>
      </c>
      <c r="D399" s="100">
        <v>123.4</v>
      </c>
      <c r="E399" s="100">
        <f>I399+K399+M399+O399+Q399+S399+U399+W399+Y399+AA399+AC399+AE399</f>
        <v>103.29</v>
      </c>
      <c r="F399" s="100">
        <f>E399/B399*100</f>
        <v>83.703403565640201</v>
      </c>
      <c r="G399" s="100">
        <f t="shared" ref="G399:G400" si="388">E399/C399*100</f>
        <v>83.703403565640201</v>
      </c>
      <c r="H399" s="125">
        <v>0</v>
      </c>
      <c r="I399" s="125">
        <v>0</v>
      </c>
      <c r="J399" s="125">
        <v>0</v>
      </c>
      <c r="K399" s="125">
        <v>0</v>
      </c>
      <c r="L399" s="125">
        <v>0</v>
      </c>
      <c r="M399" s="125">
        <v>0</v>
      </c>
      <c r="N399" s="125">
        <v>0</v>
      </c>
      <c r="O399" s="125">
        <v>0</v>
      </c>
      <c r="P399" s="125">
        <v>0</v>
      </c>
      <c r="Q399" s="125">
        <v>0</v>
      </c>
      <c r="R399" s="125">
        <v>0</v>
      </c>
      <c r="S399" s="125">
        <v>0</v>
      </c>
      <c r="T399" s="125">
        <v>0</v>
      </c>
      <c r="U399" s="125">
        <v>0</v>
      </c>
      <c r="V399" s="125">
        <v>0</v>
      </c>
      <c r="W399" s="125">
        <v>0</v>
      </c>
      <c r="X399" s="125">
        <v>0</v>
      </c>
      <c r="Y399" s="125">
        <v>0</v>
      </c>
      <c r="Z399" s="125">
        <v>0</v>
      </c>
      <c r="AA399" s="125">
        <v>0</v>
      </c>
      <c r="AB399" s="125">
        <v>103.29</v>
      </c>
      <c r="AC399" s="125">
        <v>103.29</v>
      </c>
      <c r="AD399" s="125">
        <v>20.11</v>
      </c>
      <c r="AE399" s="125">
        <v>0</v>
      </c>
      <c r="AF399" s="103" t="s">
        <v>669</v>
      </c>
    </row>
    <row r="400" spans="1:32" ht="183.75" customHeight="1" x14ac:dyDescent="0.25">
      <c r="A400" s="92" t="s">
        <v>29</v>
      </c>
      <c r="B400" s="100">
        <f>H400+J400+L400+N400+P400+R400+T400+V400+X400+Z400+AB400+AD400</f>
        <v>200</v>
      </c>
      <c r="C400" s="125">
        <f>H400+J400+L400+N400+P400+R400+T400+V400+X400+Z400+AB400</f>
        <v>200</v>
      </c>
      <c r="D400" s="125">
        <v>200</v>
      </c>
      <c r="E400" s="125">
        <f>I400+K400+M400+O400+Q400+S400+U400+W400+Y400+AA400+AC400+AE400</f>
        <v>200</v>
      </c>
      <c r="F400" s="125">
        <f t="shared" ref="F400" si="389">E400/B400*100</f>
        <v>100</v>
      </c>
      <c r="G400" s="125">
        <f t="shared" si="388"/>
        <v>100</v>
      </c>
      <c r="H400" s="125">
        <v>0</v>
      </c>
      <c r="I400" s="125">
        <v>0</v>
      </c>
      <c r="J400" s="125">
        <v>0</v>
      </c>
      <c r="K400" s="125">
        <v>0</v>
      </c>
      <c r="L400" s="125">
        <v>0</v>
      </c>
      <c r="M400" s="125">
        <v>0</v>
      </c>
      <c r="N400" s="125">
        <v>0</v>
      </c>
      <c r="O400" s="125">
        <v>0</v>
      </c>
      <c r="P400" s="125">
        <v>0</v>
      </c>
      <c r="Q400" s="125">
        <v>0</v>
      </c>
      <c r="R400" s="125">
        <v>0</v>
      </c>
      <c r="S400" s="125">
        <v>0</v>
      </c>
      <c r="T400" s="125">
        <v>0</v>
      </c>
      <c r="U400" s="125">
        <v>0</v>
      </c>
      <c r="V400" s="125">
        <v>0</v>
      </c>
      <c r="W400" s="125">
        <v>0</v>
      </c>
      <c r="X400" s="125">
        <v>0</v>
      </c>
      <c r="Y400" s="125">
        <v>0</v>
      </c>
      <c r="Z400" s="125">
        <v>122.33</v>
      </c>
      <c r="AA400" s="125">
        <v>0</v>
      </c>
      <c r="AB400" s="125">
        <v>77.67</v>
      </c>
      <c r="AC400" s="125">
        <v>200</v>
      </c>
      <c r="AD400" s="125">
        <v>0</v>
      </c>
      <c r="AE400" s="125">
        <v>0</v>
      </c>
      <c r="AF400" s="103" t="s">
        <v>670</v>
      </c>
    </row>
    <row r="401" spans="1:34" ht="18.75" x14ac:dyDescent="0.3">
      <c r="A401" s="168" t="s">
        <v>30</v>
      </c>
      <c r="B401" s="442">
        <f>H401+J401+L401+N401+P401+R401+T401+V401+X401+Z401+AB401+AD401</f>
        <v>0</v>
      </c>
      <c r="C401" s="100">
        <f>H401+J401+L401+N401+P401+R401+T401+V401+X401+Z401</f>
        <v>0</v>
      </c>
      <c r="D401" s="100">
        <v>0</v>
      </c>
      <c r="E401" s="100">
        <f>I401+K401+M401+O401+Q401+S401+U401+W401+Y401+AA401+AC401+AE401</f>
        <v>0</v>
      </c>
      <c r="F401" s="100">
        <v>0</v>
      </c>
      <c r="G401" s="100">
        <v>0</v>
      </c>
      <c r="H401" s="125">
        <v>0</v>
      </c>
      <c r="I401" s="125">
        <v>0</v>
      </c>
      <c r="J401" s="125">
        <v>0</v>
      </c>
      <c r="K401" s="125">
        <v>0</v>
      </c>
      <c r="L401" s="125">
        <v>0</v>
      </c>
      <c r="M401" s="125">
        <v>0</v>
      </c>
      <c r="N401" s="125">
        <v>0</v>
      </c>
      <c r="O401" s="125">
        <v>0</v>
      </c>
      <c r="P401" s="125">
        <v>0</v>
      </c>
      <c r="Q401" s="125">
        <v>0</v>
      </c>
      <c r="R401" s="125">
        <v>0</v>
      </c>
      <c r="S401" s="125">
        <v>0</v>
      </c>
      <c r="T401" s="125">
        <v>0</v>
      </c>
      <c r="U401" s="125">
        <v>0</v>
      </c>
      <c r="V401" s="125">
        <v>0</v>
      </c>
      <c r="W401" s="125">
        <v>0</v>
      </c>
      <c r="X401" s="125">
        <v>0</v>
      </c>
      <c r="Y401" s="125">
        <v>0</v>
      </c>
      <c r="Z401" s="125">
        <v>0</v>
      </c>
      <c r="AA401" s="125">
        <v>0</v>
      </c>
      <c r="AB401" s="125">
        <v>0</v>
      </c>
      <c r="AC401" s="125">
        <v>0</v>
      </c>
      <c r="AD401" s="125">
        <v>0</v>
      </c>
      <c r="AE401" s="125">
        <v>0</v>
      </c>
      <c r="AF401" s="92"/>
    </row>
    <row r="402" spans="1:34" s="82" customFormat="1" ht="18.75" x14ac:dyDescent="0.25">
      <c r="A402" s="103" t="s">
        <v>31</v>
      </c>
      <c r="B402" s="100">
        <f>H402+J402+L402+N402+P402+R402+T402+V402+X402+Z402+AB402+AD402</f>
        <v>0</v>
      </c>
      <c r="C402" s="100">
        <f>H402+J402+L402+N402+P402+R402+T402+V402+X402+Z402</f>
        <v>0</v>
      </c>
      <c r="D402" s="100">
        <f>I402+K402+M402+O402+Q402+S402+U402+W402+Y402+AA402</f>
        <v>0</v>
      </c>
      <c r="E402" s="100">
        <f>I402+K402+M402+O402+Q402+S402+U402+W402+Y402+AA402+AC402+AE402</f>
        <v>0</v>
      </c>
      <c r="F402" s="100">
        <v>0</v>
      </c>
      <c r="G402" s="100">
        <v>0</v>
      </c>
      <c r="H402" s="125">
        <v>0</v>
      </c>
      <c r="I402" s="125">
        <v>0</v>
      </c>
      <c r="J402" s="125">
        <v>0</v>
      </c>
      <c r="K402" s="125">
        <v>0</v>
      </c>
      <c r="L402" s="125">
        <v>0</v>
      </c>
      <c r="M402" s="125">
        <v>0</v>
      </c>
      <c r="N402" s="125">
        <v>0</v>
      </c>
      <c r="O402" s="125">
        <v>0</v>
      </c>
      <c r="P402" s="125">
        <v>0</v>
      </c>
      <c r="Q402" s="125">
        <v>0</v>
      </c>
      <c r="R402" s="125">
        <v>0</v>
      </c>
      <c r="S402" s="125">
        <v>0</v>
      </c>
      <c r="T402" s="125">
        <v>0</v>
      </c>
      <c r="U402" s="125">
        <v>0</v>
      </c>
      <c r="V402" s="125">
        <v>0</v>
      </c>
      <c r="W402" s="125">
        <v>0</v>
      </c>
      <c r="X402" s="125">
        <v>0</v>
      </c>
      <c r="Y402" s="125">
        <v>0</v>
      </c>
      <c r="Z402" s="125">
        <v>0</v>
      </c>
      <c r="AA402" s="125">
        <v>0</v>
      </c>
      <c r="AB402" s="125">
        <v>0</v>
      </c>
      <c r="AC402" s="125">
        <v>0</v>
      </c>
      <c r="AD402" s="125">
        <v>0</v>
      </c>
      <c r="AE402" s="125">
        <v>0</v>
      </c>
      <c r="AF402" s="92"/>
    </row>
    <row r="403" spans="1:34" s="82" customFormat="1" ht="75" x14ac:dyDescent="0.25">
      <c r="A403" s="103" t="s">
        <v>141</v>
      </c>
      <c r="B403" s="125">
        <v>0</v>
      </c>
      <c r="C403" s="125">
        <v>0</v>
      </c>
      <c r="D403" s="125">
        <v>0</v>
      </c>
      <c r="E403" s="125">
        <v>0</v>
      </c>
      <c r="F403" s="125">
        <v>0</v>
      </c>
      <c r="G403" s="125">
        <v>0</v>
      </c>
      <c r="H403" s="125">
        <v>0</v>
      </c>
      <c r="I403" s="125">
        <v>0</v>
      </c>
      <c r="J403" s="125">
        <v>0</v>
      </c>
      <c r="K403" s="125">
        <v>0</v>
      </c>
      <c r="L403" s="125">
        <v>0</v>
      </c>
      <c r="M403" s="125">
        <v>0</v>
      </c>
      <c r="N403" s="125">
        <v>0</v>
      </c>
      <c r="O403" s="125">
        <v>0</v>
      </c>
      <c r="P403" s="125">
        <v>0</v>
      </c>
      <c r="Q403" s="125">
        <v>0</v>
      </c>
      <c r="R403" s="125">
        <v>0</v>
      </c>
      <c r="S403" s="125">
        <v>0</v>
      </c>
      <c r="T403" s="125">
        <v>0</v>
      </c>
      <c r="U403" s="125">
        <v>0</v>
      </c>
      <c r="V403" s="125">
        <v>0</v>
      </c>
      <c r="W403" s="125">
        <v>0</v>
      </c>
      <c r="X403" s="125">
        <v>0</v>
      </c>
      <c r="Y403" s="125">
        <v>0</v>
      </c>
      <c r="Z403" s="125">
        <v>0</v>
      </c>
      <c r="AA403" s="125">
        <v>0</v>
      </c>
      <c r="AB403" s="125">
        <v>0</v>
      </c>
      <c r="AC403" s="125">
        <v>0</v>
      </c>
      <c r="AD403" s="125">
        <v>0</v>
      </c>
      <c r="AE403" s="160"/>
      <c r="AF403" s="92"/>
    </row>
    <row r="404" spans="1:34" ht="168.75" x14ac:dyDescent="0.3">
      <c r="A404" s="142" t="s">
        <v>142</v>
      </c>
      <c r="B404" s="89">
        <f t="shared" ref="B404:AD404" si="390">B405</f>
        <v>742.4</v>
      </c>
      <c r="C404" s="89">
        <f t="shared" si="390"/>
        <v>742.4</v>
      </c>
      <c r="D404" s="89">
        <f t="shared" si="390"/>
        <v>742.4</v>
      </c>
      <c r="E404" s="89">
        <f t="shared" si="390"/>
        <v>211.2</v>
      </c>
      <c r="F404" s="89">
        <f t="shared" si="390"/>
        <v>28.448275862068968</v>
      </c>
      <c r="G404" s="89">
        <f t="shared" si="390"/>
        <v>28.448275862068968</v>
      </c>
      <c r="H404" s="89">
        <f t="shared" si="390"/>
        <v>0</v>
      </c>
      <c r="I404" s="89">
        <f t="shared" si="390"/>
        <v>0</v>
      </c>
      <c r="J404" s="89">
        <f t="shared" si="390"/>
        <v>0</v>
      </c>
      <c r="K404" s="89">
        <f t="shared" si="390"/>
        <v>0</v>
      </c>
      <c r="L404" s="89">
        <f t="shared" si="390"/>
        <v>0</v>
      </c>
      <c r="M404" s="89">
        <f t="shared" si="390"/>
        <v>0</v>
      </c>
      <c r="N404" s="89">
        <f t="shared" si="390"/>
        <v>0</v>
      </c>
      <c r="O404" s="89">
        <f t="shared" si="390"/>
        <v>0</v>
      </c>
      <c r="P404" s="89">
        <f t="shared" si="390"/>
        <v>0</v>
      </c>
      <c r="Q404" s="89">
        <f t="shared" si="390"/>
        <v>0</v>
      </c>
      <c r="R404" s="89">
        <f t="shared" si="390"/>
        <v>0</v>
      </c>
      <c r="S404" s="89">
        <f t="shared" si="390"/>
        <v>0</v>
      </c>
      <c r="T404" s="89">
        <f t="shared" si="390"/>
        <v>0</v>
      </c>
      <c r="U404" s="89">
        <f t="shared" si="390"/>
        <v>0</v>
      </c>
      <c r="V404" s="89">
        <f t="shared" si="390"/>
        <v>0</v>
      </c>
      <c r="W404" s="89">
        <f t="shared" si="390"/>
        <v>0</v>
      </c>
      <c r="X404" s="89">
        <f t="shared" si="390"/>
        <v>0</v>
      </c>
      <c r="Y404" s="89">
        <f t="shared" si="390"/>
        <v>0</v>
      </c>
      <c r="Z404" s="89">
        <f t="shared" si="390"/>
        <v>0</v>
      </c>
      <c r="AA404" s="89">
        <f t="shared" si="390"/>
        <v>0</v>
      </c>
      <c r="AB404" s="89">
        <f t="shared" si="390"/>
        <v>742.4</v>
      </c>
      <c r="AC404" s="89">
        <f t="shared" si="390"/>
        <v>0</v>
      </c>
      <c r="AD404" s="89">
        <f t="shared" si="390"/>
        <v>0</v>
      </c>
      <c r="AE404" s="160">
        <f>AE405</f>
        <v>211.2</v>
      </c>
      <c r="AF404" s="347"/>
    </row>
    <row r="405" spans="1:34" s="83" customFormat="1" ht="167.25" customHeight="1" x14ac:dyDescent="0.3">
      <c r="A405" s="448" t="s">
        <v>143</v>
      </c>
      <c r="B405" s="154">
        <f t="shared" ref="B405:E405" si="391">SUM(B406:B409)</f>
        <v>742.4</v>
      </c>
      <c r="C405" s="154">
        <f t="shared" si="391"/>
        <v>742.4</v>
      </c>
      <c r="D405" s="154">
        <f t="shared" si="391"/>
        <v>742.4</v>
      </c>
      <c r="E405" s="154">
        <f t="shared" si="391"/>
        <v>211.2</v>
      </c>
      <c r="F405" s="154">
        <f>E405/B405*100</f>
        <v>28.448275862068968</v>
      </c>
      <c r="G405" s="154">
        <f>E405/C405*100</f>
        <v>28.448275862068968</v>
      </c>
      <c r="H405" s="154">
        <f>H406+H407+H408+H409</f>
        <v>0</v>
      </c>
      <c r="I405" s="154">
        <f t="shared" ref="I405:AE405" si="392">I406+I407+I408+I409</f>
        <v>0</v>
      </c>
      <c r="J405" s="154">
        <f t="shared" si="392"/>
        <v>0</v>
      </c>
      <c r="K405" s="154">
        <f t="shared" si="392"/>
        <v>0</v>
      </c>
      <c r="L405" s="154">
        <f t="shared" si="392"/>
        <v>0</v>
      </c>
      <c r="M405" s="154">
        <f t="shared" si="392"/>
        <v>0</v>
      </c>
      <c r="N405" s="154">
        <f t="shared" si="392"/>
        <v>0</v>
      </c>
      <c r="O405" s="154">
        <f t="shared" si="392"/>
        <v>0</v>
      </c>
      <c r="P405" s="154">
        <f t="shared" si="392"/>
        <v>0</v>
      </c>
      <c r="Q405" s="154">
        <f t="shared" si="392"/>
        <v>0</v>
      </c>
      <c r="R405" s="154">
        <f t="shared" si="392"/>
        <v>0</v>
      </c>
      <c r="S405" s="154">
        <f t="shared" si="392"/>
        <v>0</v>
      </c>
      <c r="T405" s="154">
        <f t="shared" si="392"/>
        <v>0</v>
      </c>
      <c r="U405" s="154">
        <f t="shared" si="392"/>
        <v>0</v>
      </c>
      <c r="V405" s="154">
        <f t="shared" si="392"/>
        <v>0</v>
      </c>
      <c r="W405" s="154">
        <f t="shared" si="392"/>
        <v>0</v>
      </c>
      <c r="X405" s="154">
        <f t="shared" si="392"/>
        <v>0</v>
      </c>
      <c r="Y405" s="154">
        <f t="shared" si="392"/>
        <v>0</v>
      </c>
      <c r="Z405" s="154">
        <f t="shared" si="392"/>
        <v>0</v>
      </c>
      <c r="AA405" s="154">
        <f t="shared" si="392"/>
        <v>0</v>
      </c>
      <c r="AB405" s="154">
        <f t="shared" si="392"/>
        <v>742.4</v>
      </c>
      <c r="AC405" s="154">
        <f t="shared" si="392"/>
        <v>0</v>
      </c>
      <c r="AD405" s="154">
        <f t="shared" si="392"/>
        <v>0</v>
      </c>
      <c r="AE405" s="154">
        <f t="shared" si="392"/>
        <v>211.2</v>
      </c>
      <c r="AF405" s="978" t="s">
        <v>671</v>
      </c>
    </row>
    <row r="406" spans="1:34" s="83" customFormat="1" ht="18.75" x14ac:dyDescent="0.3">
      <c r="A406" s="168" t="s">
        <v>28</v>
      </c>
      <c r="B406" s="154">
        <f>H406+J406+L406+N406+P406+R406+T406+V406+X406+Z406+AB406+AD406</f>
        <v>257.39999999999998</v>
      </c>
      <c r="C406" s="154">
        <f>AB406</f>
        <v>257.39999999999998</v>
      </c>
      <c r="D406" s="154">
        <v>257.39999999999998</v>
      </c>
      <c r="E406" s="154">
        <f>I406+K406+M406+O406+Q406+S406+U406+W406+Y406+AA406+AC406+AE406</f>
        <v>0</v>
      </c>
      <c r="F406" s="338">
        <f>E406/B406*100</f>
        <v>0</v>
      </c>
      <c r="G406" s="338">
        <f t="shared" ref="G406:G407" si="393">E406/C406*100</f>
        <v>0</v>
      </c>
      <c r="H406" s="338">
        <v>0</v>
      </c>
      <c r="I406" s="338">
        <v>0</v>
      </c>
      <c r="J406" s="338">
        <v>0</v>
      </c>
      <c r="K406" s="338">
        <v>0</v>
      </c>
      <c r="L406" s="338">
        <v>0</v>
      </c>
      <c r="M406" s="338">
        <v>0</v>
      </c>
      <c r="N406" s="338">
        <v>0</v>
      </c>
      <c r="O406" s="338">
        <v>0</v>
      </c>
      <c r="P406" s="338">
        <v>0</v>
      </c>
      <c r="Q406" s="338">
        <v>0</v>
      </c>
      <c r="R406" s="338">
        <v>0</v>
      </c>
      <c r="S406" s="338">
        <v>0</v>
      </c>
      <c r="T406" s="338">
        <v>0</v>
      </c>
      <c r="U406" s="338">
        <v>0</v>
      </c>
      <c r="V406" s="338">
        <v>0</v>
      </c>
      <c r="W406" s="338">
        <v>0</v>
      </c>
      <c r="X406" s="338">
        <v>0</v>
      </c>
      <c r="Y406" s="338">
        <v>0</v>
      </c>
      <c r="Z406" s="338">
        <v>0</v>
      </c>
      <c r="AA406" s="338">
        <v>0</v>
      </c>
      <c r="AB406" s="338">
        <v>257.39999999999998</v>
      </c>
      <c r="AC406" s="338">
        <v>0</v>
      </c>
      <c r="AD406" s="338">
        <v>0</v>
      </c>
      <c r="AE406" s="338">
        <v>0</v>
      </c>
      <c r="AF406" s="979"/>
    </row>
    <row r="407" spans="1:34" ht="18.75" x14ac:dyDescent="0.3">
      <c r="A407" s="137" t="s">
        <v>29</v>
      </c>
      <c r="B407" s="100">
        <f>H407+J407+L407+N407+P407+R407+T407+V407+X407+Z407+AB407+AD407</f>
        <v>485</v>
      </c>
      <c r="C407" s="125">
        <f>AB407</f>
        <v>485</v>
      </c>
      <c r="D407" s="125">
        <v>485</v>
      </c>
      <c r="E407" s="125">
        <f>I407+K407+M407+O407+Q407+S407+U407+W407+Y407+AA407+AC407+AE407</f>
        <v>211.2</v>
      </c>
      <c r="F407" s="125">
        <f>E407/B407*100</f>
        <v>43.546391752577321</v>
      </c>
      <c r="G407" s="125">
        <f t="shared" si="393"/>
        <v>43.546391752577321</v>
      </c>
      <c r="H407" s="125">
        <v>0</v>
      </c>
      <c r="I407" s="125">
        <v>0</v>
      </c>
      <c r="J407" s="125">
        <v>0</v>
      </c>
      <c r="K407" s="125">
        <v>0</v>
      </c>
      <c r="L407" s="125">
        <v>0</v>
      </c>
      <c r="M407" s="125">
        <v>0</v>
      </c>
      <c r="N407" s="125">
        <v>0</v>
      </c>
      <c r="O407" s="125">
        <v>0</v>
      </c>
      <c r="P407" s="125">
        <v>0</v>
      </c>
      <c r="Q407" s="125">
        <v>0</v>
      </c>
      <c r="R407" s="125">
        <v>0</v>
      </c>
      <c r="S407" s="125">
        <v>0</v>
      </c>
      <c r="T407" s="125">
        <v>0</v>
      </c>
      <c r="U407" s="125">
        <v>0</v>
      </c>
      <c r="V407" s="125">
        <v>0</v>
      </c>
      <c r="W407" s="125">
        <v>0</v>
      </c>
      <c r="X407" s="125">
        <v>0</v>
      </c>
      <c r="Y407" s="125">
        <v>0</v>
      </c>
      <c r="Z407" s="125">
        <v>0</v>
      </c>
      <c r="AA407" s="125">
        <v>0</v>
      </c>
      <c r="AB407" s="125">
        <v>485</v>
      </c>
      <c r="AC407" s="125">
        <v>0</v>
      </c>
      <c r="AD407" s="125">
        <v>0</v>
      </c>
      <c r="AE407" s="125">
        <v>211.2</v>
      </c>
      <c r="AF407" s="980"/>
    </row>
    <row r="408" spans="1:34" s="82" customFormat="1" ht="18.75" x14ac:dyDescent="0.25">
      <c r="A408" s="103" t="s">
        <v>30</v>
      </c>
      <c r="B408" s="442">
        <f>H408+J408+L408+N408+P408+R408+T408+V408+X408+Z408+AB408+AD408</f>
        <v>0</v>
      </c>
      <c r="C408" s="100">
        <f>H408+J408+L408+N408+P408+R408+T408+V408+X408+Z408</f>
        <v>0</v>
      </c>
      <c r="D408" s="100">
        <v>0</v>
      </c>
      <c r="E408" s="100">
        <f>I408+K408+M408+O408+Q408+S408+U408+W408+Y408+AA408+AC408+AE408</f>
        <v>0</v>
      </c>
      <c r="F408" s="100">
        <v>0</v>
      </c>
      <c r="G408" s="100">
        <v>0</v>
      </c>
      <c r="H408" s="125">
        <v>0</v>
      </c>
      <c r="I408" s="125">
        <v>0</v>
      </c>
      <c r="J408" s="125">
        <v>0</v>
      </c>
      <c r="K408" s="125">
        <v>0</v>
      </c>
      <c r="L408" s="125">
        <v>0</v>
      </c>
      <c r="M408" s="125">
        <v>0</v>
      </c>
      <c r="N408" s="125">
        <v>0</v>
      </c>
      <c r="O408" s="125">
        <v>0</v>
      </c>
      <c r="P408" s="125">
        <v>0</v>
      </c>
      <c r="Q408" s="125">
        <v>0</v>
      </c>
      <c r="R408" s="125">
        <v>0</v>
      </c>
      <c r="S408" s="125">
        <v>0</v>
      </c>
      <c r="T408" s="125">
        <v>0</v>
      </c>
      <c r="U408" s="125">
        <v>0</v>
      </c>
      <c r="V408" s="125">
        <v>0</v>
      </c>
      <c r="W408" s="125">
        <v>0</v>
      </c>
      <c r="X408" s="125">
        <v>0</v>
      </c>
      <c r="Y408" s="125">
        <v>0</v>
      </c>
      <c r="Z408" s="125">
        <v>0</v>
      </c>
      <c r="AA408" s="125">
        <v>0</v>
      </c>
      <c r="AB408" s="125">
        <v>0</v>
      </c>
      <c r="AC408" s="125">
        <v>0</v>
      </c>
      <c r="AD408" s="125">
        <v>0</v>
      </c>
      <c r="AE408" s="125">
        <v>0</v>
      </c>
      <c r="AF408" s="92"/>
    </row>
    <row r="409" spans="1:34" s="82" customFormat="1" ht="18.75" x14ac:dyDescent="0.25">
      <c r="A409" s="103" t="s">
        <v>31</v>
      </c>
      <c r="B409" s="100">
        <f>H409+J409+L409+N409+P409+R409+T409+V409+X409+Z409+AB409+AD409</f>
        <v>0</v>
      </c>
      <c r="C409" s="100">
        <f>H409+J409+L409+N409+P409+R409+T409+V409+X409+Z409</f>
        <v>0</v>
      </c>
      <c r="D409" s="100">
        <f>I409+K409+M409+O409+Q409+S409+U409+W409+Y409+AA409</f>
        <v>0</v>
      </c>
      <c r="E409" s="100">
        <f>I409+K409+M409+O409+Q409+S409+U409+W409+Y409+AA409+AC409+AE409</f>
        <v>0</v>
      </c>
      <c r="F409" s="100">
        <v>0</v>
      </c>
      <c r="G409" s="100">
        <v>0</v>
      </c>
      <c r="H409" s="125">
        <v>0</v>
      </c>
      <c r="I409" s="125">
        <v>0</v>
      </c>
      <c r="J409" s="125">
        <v>0</v>
      </c>
      <c r="K409" s="125">
        <v>0</v>
      </c>
      <c r="L409" s="125">
        <v>0</v>
      </c>
      <c r="M409" s="125">
        <v>0</v>
      </c>
      <c r="N409" s="125">
        <v>0</v>
      </c>
      <c r="O409" s="125">
        <v>0</v>
      </c>
      <c r="P409" s="125">
        <v>0</v>
      </c>
      <c r="Q409" s="125">
        <v>0</v>
      </c>
      <c r="R409" s="125">
        <v>0</v>
      </c>
      <c r="S409" s="125">
        <v>0</v>
      </c>
      <c r="T409" s="125">
        <v>0</v>
      </c>
      <c r="U409" s="125">
        <v>0</v>
      </c>
      <c r="V409" s="125">
        <v>0</v>
      </c>
      <c r="W409" s="125">
        <v>0</v>
      </c>
      <c r="X409" s="125">
        <v>0</v>
      </c>
      <c r="Y409" s="125">
        <v>0</v>
      </c>
      <c r="Z409" s="125">
        <v>0</v>
      </c>
      <c r="AA409" s="125">
        <v>0</v>
      </c>
      <c r="AB409" s="125">
        <v>0</v>
      </c>
      <c r="AC409" s="125">
        <v>0</v>
      </c>
      <c r="AD409" s="125">
        <v>0</v>
      </c>
      <c r="AE409" s="125">
        <v>0</v>
      </c>
      <c r="AF409" s="103"/>
    </row>
    <row r="410" spans="1:34" s="82" customFormat="1" ht="18.75" x14ac:dyDescent="0.25">
      <c r="A410" s="92" t="s">
        <v>62</v>
      </c>
      <c r="B410" s="89">
        <f>B312+B331+B344</f>
        <v>66848.397000000012</v>
      </c>
      <c r="C410" s="89">
        <f>C312+C331+C344</f>
        <v>66848.397000000012</v>
      </c>
      <c r="D410" s="89">
        <f>D312+D331+D344</f>
        <v>63560.33</v>
      </c>
      <c r="E410" s="89">
        <f>E312+E331+E344</f>
        <v>62963.447999999997</v>
      </c>
      <c r="F410" s="89">
        <f>E410/B410*100</f>
        <v>94.188418609349739</v>
      </c>
      <c r="G410" s="89">
        <f>E410/C410*100</f>
        <v>94.188418609349739</v>
      </c>
      <c r="H410" s="89">
        <f>H312+H331+H344</f>
        <v>8382.7099999999991</v>
      </c>
      <c r="I410" s="89">
        <f t="shared" ref="I410:AD410" si="394">I312+I331+I344</f>
        <v>8103.84</v>
      </c>
      <c r="J410" s="89">
        <f t="shared" si="394"/>
        <v>3327.04</v>
      </c>
      <c r="K410" s="89">
        <f t="shared" si="394"/>
        <v>3578.7240000000002</v>
      </c>
      <c r="L410" s="89">
        <f t="shared" si="394"/>
        <v>8048.9659999999994</v>
      </c>
      <c r="M410" s="89">
        <f t="shared" si="394"/>
        <v>8045.08</v>
      </c>
      <c r="N410" s="89">
        <f t="shared" si="394"/>
        <v>5051.46</v>
      </c>
      <c r="O410" s="89">
        <f t="shared" si="394"/>
        <v>4788.7470000000003</v>
      </c>
      <c r="P410" s="89">
        <f t="shared" si="394"/>
        <v>5254.7950000000001</v>
      </c>
      <c r="Q410" s="89">
        <f t="shared" si="394"/>
        <v>5155.2999999999993</v>
      </c>
      <c r="R410" s="89">
        <f t="shared" si="394"/>
        <v>4989.8879999999999</v>
      </c>
      <c r="S410" s="89">
        <f t="shared" si="394"/>
        <v>4697.2439999999997</v>
      </c>
      <c r="T410" s="89">
        <f t="shared" si="394"/>
        <v>6596.3789999999999</v>
      </c>
      <c r="U410" s="89">
        <f t="shared" si="394"/>
        <v>6692.4539999999997</v>
      </c>
      <c r="V410" s="89">
        <f t="shared" si="394"/>
        <v>4138.1390000000001</v>
      </c>
      <c r="W410" s="89">
        <f t="shared" si="394"/>
        <v>4279.8689999999997</v>
      </c>
      <c r="X410" s="89">
        <f t="shared" si="394"/>
        <v>3225.2349999999997</v>
      </c>
      <c r="Y410" s="89">
        <f t="shared" si="394"/>
        <v>3139.8650000000002</v>
      </c>
      <c r="Z410" s="89">
        <f t="shared" si="394"/>
        <v>5836.5650000000005</v>
      </c>
      <c r="AA410" s="89">
        <f t="shared" si="394"/>
        <v>4883.7349999999997</v>
      </c>
      <c r="AB410" s="89">
        <f t="shared" si="394"/>
        <v>5898.7749999999996</v>
      </c>
      <c r="AC410" s="89">
        <f t="shared" si="394"/>
        <v>3753.9100000000003</v>
      </c>
      <c r="AD410" s="89">
        <f t="shared" si="394"/>
        <v>6098.4450000000006</v>
      </c>
      <c r="AE410" s="89">
        <f>AE312+AE331+AE344</f>
        <v>5844.68</v>
      </c>
      <c r="AF410" s="92"/>
      <c r="AG410" s="30">
        <f>H410+J410+L410+N410+P410+R410+T410+V410+X410+Z410+AB410+AD410</f>
        <v>66848.397000000012</v>
      </c>
    </row>
    <row r="411" spans="1:34" s="82" customFormat="1" ht="18.75" x14ac:dyDescent="0.25">
      <c r="A411" s="103" t="s">
        <v>28</v>
      </c>
      <c r="B411" s="100">
        <f>H411+J411+L411+N411+P411+R411+T411+V411+X411+Z411+AB411+AD411</f>
        <v>9753.4</v>
      </c>
      <c r="C411" s="100">
        <f>H411+J411+L411+N411+P411+R411+T411+V411+X411+Z411+AB411+AD411</f>
        <v>9753.4</v>
      </c>
      <c r="D411" s="125">
        <f>D316+D321+D327+D335+D340+D348+D353+D358+D363+D368+D373+D378+D390+D399+D406</f>
        <v>9753.4</v>
      </c>
      <c r="E411" s="125">
        <f>I411+K411+M411+O411+Q411+S411+U411+W411+Y411+AA411+AC411+AE411</f>
        <v>9430.74</v>
      </c>
      <c r="F411" s="125">
        <f>E411/B411*100</f>
        <v>96.691820288309714</v>
      </c>
      <c r="G411" s="100">
        <f>E411/C411*100</f>
        <v>96.691820288309714</v>
      </c>
      <c r="H411" s="100">
        <f>H399++H390+H378+H373+H368+H363+H358+H353+H348+H340+H335+H327+H321+H316</f>
        <v>0</v>
      </c>
      <c r="I411" s="100">
        <f t="shared" ref="I411:AC412" si="395">I399++I390+I378+I373+I368+I363+I358+I353+I348+I340+I335+I327+I321+I316</f>
        <v>0</v>
      </c>
      <c r="J411" s="100">
        <f t="shared" si="395"/>
        <v>0</v>
      </c>
      <c r="K411" s="100">
        <f t="shared" si="395"/>
        <v>0</v>
      </c>
      <c r="L411" s="100">
        <f t="shared" si="395"/>
        <v>3920</v>
      </c>
      <c r="M411" s="100">
        <f t="shared" si="395"/>
        <v>0</v>
      </c>
      <c r="N411" s="100">
        <f t="shared" si="395"/>
        <v>0</v>
      </c>
      <c r="O411" s="100">
        <f t="shared" si="395"/>
        <v>3920</v>
      </c>
      <c r="P411" s="100">
        <f t="shared" si="395"/>
        <v>0</v>
      </c>
      <c r="Q411" s="100">
        <f t="shared" si="395"/>
        <v>0</v>
      </c>
      <c r="R411" s="100">
        <f t="shared" si="395"/>
        <v>0</v>
      </c>
      <c r="S411" s="100">
        <f t="shared" si="395"/>
        <v>0</v>
      </c>
      <c r="T411" s="100">
        <f t="shared" si="395"/>
        <v>0</v>
      </c>
      <c r="U411" s="100">
        <f t="shared" si="395"/>
        <v>0</v>
      </c>
      <c r="V411" s="100">
        <f t="shared" si="395"/>
        <v>0</v>
      </c>
      <c r="W411" s="100">
        <f t="shared" si="395"/>
        <v>0</v>
      </c>
      <c r="X411" s="100">
        <f t="shared" si="395"/>
        <v>0</v>
      </c>
      <c r="Y411" s="100">
        <f t="shared" si="395"/>
        <v>0</v>
      </c>
      <c r="Z411" s="100">
        <f t="shared" si="395"/>
        <v>904.3</v>
      </c>
      <c r="AA411" s="100">
        <f t="shared" si="395"/>
        <v>0</v>
      </c>
      <c r="AB411" s="100">
        <f>AB316+AB321+AB327+AB335+AB340+AB348+AB353+AB358+AB363+AB368+AB373+AB378+AB390+AB399+AB406</f>
        <v>3022.89</v>
      </c>
      <c r="AC411" s="100">
        <f t="shared" si="395"/>
        <v>103.29</v>
      </c>
      <c r="AD411" s="100">
        <f>AD335+AD348+AD399</f>
        <v>1906.2099999999998</v>
      </c>
      <c r="AE411" s="100">
        <f>AE316+AE321+AE327+AE335+AE340+AE348+AE353+AE358+AE363+AE368+AE373+AE378+AE390+AE399+AE406</f>
        <v>5407.45</v>
      </c>
      <c r="AF411" s="92"/>
      <c r="AH411" s="31">
        <f>AG410-E410</f>
        <v>3884.9490000000151</v>
      </c>
    </row>
    <row r="412" spans="1:34" ht="18.75" x14ac:dyDescent="0.3">
      <c r="A412" s="137" t="s">
        <v>29</v>
      </c>
      <c r="B412" s="100">
        <f>H412+J412+L412+N412+P412+R412+T412+V412+X412+Z412+AB412+AD412</f>
        <v>56746.896999999997</v>
      </c>
      <c r="C412" s="100">
        <f t="shared" ref="C412:C413" si="396">H412+J412+L412+N412+P412+R412+T412+V412+X412+Z412+AB412+AD412</f>
        <v>56746.896999999997</v>
      </c>
      <c r="D412" s="125">
        <f t="shared" ref="D412:D413" si="397">D317+D322+D328+D336+D341+D349+D354+D359+D364+D369+D374+D379+D391+D400+D407</f>
        <v>53458.83</v>
      </c>
      <c r="E412" s="125">
        <f t="shared" ref="E412:E413" si="398">I412+K412+M412+O412+Q412+S412+U412+W412+Y412+AA412+AC412+AE412</f>
        <v>53184.607999999993</v>
      </c>
      <c r="F412" s="125">
        <f t="shared" ref="F412:F413" si="399">E412/B412*100</f>
        <v>93.722495522530508</v>
      </c>
      <c r="G412" s="100">
        <f t="shared" ref="G412:G413" si="400">E412/C412*100</f>
        <v>93.722495522530508</v>
      </c>
      <c r="H412" s="100">
        <f t="shared" ref="H412:W413" si="401">H400++H391+H379+H374+H369+H364+H359+H354+H349+H341+H336+H328+H322+H317</f>
        <v>8382.7099999999991</v>
      </c>
      <c r="I412" s="100">
        <f t="shared" si="395"/>
        <v>8103.84</v>
      </c>
      <c r="J412" s="100">
        <f t="shared" si="395"/>
        <v>3327.04</v>
      </c>
      <c r="K412" s="100">
        <f t="shared" si="395"/>
        <v>3578.7240000000002</v>
      </c>
      <c r="L412" s="100">
        <f t="shared" si="395"/>
        <v>4128.9660000000003</v>
      </c>
      <c r="M412" s="100">
        <f t="shared" si="395"/>
        <v>8045.08</v>
      </c>
      <c r="N412" s="100">
        <f t="shared" si="395"/>
        <v>5051.46</v>
      </c>
      <c r="O412" s="100">
        <f>O317+O322+O328+O336+O341+O349+O354+O359+O364+O369+O374+O379+O391+O400+O407</f>
        <v>868.7470000000003</v>
      </c>
      <c r="P412" s="100">
        <f t="shared" si="395"/>
        <v>5254.7950000000001</v>
      </c>
      <c r="Q412" s="100">
        <f t="shared" si="395"/>
        <v>5155.3</v>
      </c>
      <c r="R412" s="100">
        <f t="shared" si="395"/>
        <v>4989.8879999999999</v>
      </c>
      <c r="S412" s="100">
        <f t="shared" si="395"/>
        <v>4697.2439999999997</v>
      </c>
      <c r="T412" s="100">
        <f t="shared" si="395"/>
        <v>6596.3789999999999</v>
      </c>
      <c r="U412" s="100">
        <f t="shared" si="395"/>
        <v>6692.4540000000006</v>
      </c>
      <c r="V412" s="100">
        <f t="shared" si="395"/>
        <v>4138.1389999999992</v>
      </c>
      <c r="W412" s="100">
        <f t="shared" si="395"/>
        <v>4279.8689999999997</v>
      </c>
      <c r="X412" s="100">
        <f>X317+X322+X328+X336+X341+X349+X391</f>
        <v>3225.2349999999997</v>
      </c>
      <c r="Y412" s="100">
        <f t="shared" si="395"/>
        <v>3139.8649999999998</v>
      </c>
      <c r="Z412" s="100">
        <f t="shared" si="395"/>
        <v>4932.2650000000003</v>
      </c>
      <c r="AA412" s="100">
        <f t="shared" si="395"/>
        <v>4883.7349999999997</v>
      </c>
      <c r="AB412" s="100">
        <f>AB317+AB322+AB328+AB336+AB341+AB349+AB354+AB359+AB364+AB369+AB374+AB379+AB391+AB400+AB407</f>
        <v>2875.8850000000002</v>
      </c>
      <c r="AC412" s="100">
        <f>AC317+AC328+AC336+AC341+AC391+AC400</f>
        <v>3650.6200000000003</v>
      </c>
      <c r="AD412" s="100">
        <f>AD317+AD328+AD336+AD349+AD391</f>
        <v>3844.1350000000002</v>
      </c>
      <c r="AE412" s="100">
        <f>AE317+AE322+AE328+AE336+AE341+AE349+AE354+AE359+AE364+AE369+AE374+AE379+AE391+AE400+AE407</f>
        <v>89.130000000000408</v>
      </c>
      <c r="AF412" s="92"/>
    </row>
    <row r="413" spans="1:34" s="82" customFormat="1" ht="18.75" x14ac:dyDescent="0.25">
      <c r="A413" s="103" t="s">
        <v>30</v>
      </c>
      <c r="B413" s="100">
        <f>AD413</f>
        <v>348.1</v>
      </c>
      <c r="C413" s="100">
        <f t="shared" si="396"/>
        <v>348.1</v>
      </c>
      <c r="D413" s="125">
        <f t="shared" si="397"/>
        <v>348.1</v>
      </c>
      <c r="E413" s="125">
        <f t="shared" si="398"/>
        <v>348.1</v>
      </c>
      <c r="F413" s="125">
        <f t="shared" si="399"/>
        <v>100</v>
      </c>
      <c r="G413" s="100">
        <f t="shared" si="400"/>
        <v>100</v>
      </c>
      <c r="H413" s="100">
        <f t="shared" si="401"/>
        <v>0</v>
      </c>
      <c r="I413" s="100">
        <f t="shared" si="401"/>
        <v>0</v>
      </c>
      <c r="J413" s="100">
        <f t="shared" si="401"/>
        <v>0</v>
      </c>
      <c r="K413" s="100">
        <f t="shared" si="401"/>
        <v>0</v>
      </c>
      <c r="L413" s="100">
        <f t="shared" si="401"/>
        <v>0</v>
      </c>
      <c r="M413" s="100">
        <f t="shared" si="401"/>
        <v>0</v>
      </c>
      <c r="N413" s="100">
        <f t="shared" si="401"/>
        <v>0</v>
      </c>
      <c r="O413" s="100">
        <f t="shared" si="401"/>
        <v>0</v>
      </c>
      <c r="P413" s="100">
        <f t="shared" si="401"/>
        <v>0</v>
      </c>
      <c r="Q413" s="100">
        <f t="shared" si="401"/>
        <v>0</v>
      </c>
      <c r="R413" s="100">
        <f t="shared" si="401"/>
        <v>0</v>
      </c>
      <c r="S413" s="100">
        <f t="shared" si="401"/>
        <v>0</v>
      </c>
      <c r="T413" s="100">
        <f t="shared" si="401"/>
        <v>0</v>
      </c>
      <c r="U413" s="100">
        <f t="shared" si="401"/>
        <v>0</v>
      </c>
      <c r="V413" s="100">
        <f t="shared" si="401"/>
        <v>0</v>
      </c>
      <c r="W413" s="100">
        <f t="shared" si="401"/>
        <v>0</v>
      </c>
      <c r="X413" s="100">
        <f t="shared" ref="X413:AE413" si="402">X401++X392+X380+X375+X370+X365+X360+X355+X350+X342+X337+X329+X323+X318</f>
        <v>0</v>
      </c>
      <c r="Y413" s="100">
        <f t="shared" si="402"/>
        <v>0</v>
      </c>
      <c r="Z413" s="100">
        <f t="shared" si="402"/>
        <v>0</v>
      </c>
      <c r="AA413" s="100">
        <f t="shared" si="402"/>
        <v>0</v>
      </c>
      <c r="AB413" s="100">
        <f t="shared" si="402"/>
        <v>0</v>
      </c>
      <c r="AC413" s="100">
        <f t="shared" si="402"/>
        <v>0</v>
      </c>
      <c r="AD413" s="100">
        <f t="shared" si="402"/>
        <v>348.1</v>
      </c>
      <c r="AE413" s="100">
        <f t="shared" si="402"/>
        <v>348.1</v>
      </c>
      <c r="AF413" s="92"/>
    </row>
    <row r="414" spans="1:34" s="82" customFormat="1" ht="18.75" x14ac:dyDescent="0.25">
      <c r="A414" s="449" t="s">
        <v>144</v>
      </c>
      <c r="B414" s="450"/>
      <c r="C414" s="450"/>
      <c r="D414" s="450"/>
      <c r="E414" s="450"/>
      <c r="F414" s="450"/>
      <c r="G414" s="450"/>
      <c r="H414" s="450"/>
      <c r="I414" s="450"/>
      <c r="J414" s="450"/>
      <c r="K414" s="450"/>
      <c r="L414" s="450"/>
      <c r="M414" s="450"/>
      <c r="N414" s="450"/>
      <c r="O414" s="450"/>
      <c r="P414" s="450"/>
      <c r="Q414" s="450"/>
      <c r="R414" s="450"/>
      <c r="S414" s="450"/>
      <c r="T414" s="450"/>
      <c r="U414" s="450"/>
      <c r="V414" s="450"/>
      <c r="W414" s="450"/>
      <c r="X414" s="450"/>
      <c r="Y414" s="450"/>
      <c r="Z414" s="450"/>
      <c r="AA414" s="450"/>
      <c r="AB414" s="450"/>
      <c r="AC414" s="450"/>
      <c r="AD414" s="451"/>
      <c r="AE414" s="451"/>
      <c r="AF414" s="452"/>
    </row>
    <row r="415" spans="1:34" s="82" customFormat="1" ht="37.5" x14ac:dyDescent="0.25">
      <c r="A415" s="346" t="s">
        <v>145</v>
      </c>
      <c r="B415" s="160">
        <f>B416+B430+B444+B458</f>
        <v>1688412.7950000004</v>
      </c>
      <c r="C415" s="160">
        <f t="shared" ref="C415:E415" si="403">C416+C430+C444+C458</f>
        <v>1688412.7949999999</v>
      </c>
      <c r="D415" s="160">
        <f t="shared" si="403"/>
        <v>1676570.14</v>
      </c>
      <c r="E415" s="160">
        <f t="shared" si="403"/>
        <v>1676570.14</v>
      </c>
      <c r="F415" s="89">
        <f>E415/B415*100</f>
        <v>99.29859243929738</v>
      </c>
      <c r="G415" s="89">
        <f>E415/C415*100</f>
        <v>99.298592439297408</v>
      </c>
      <c r="H415" s="160">
        <f>H416+H430+H444+H458</f>
        <v>89370.010999999999</v>
      </c>
      <c r="I415" s="160">
        <f t="shared" ref="I415:AE415" si="404">I416+I430+I444+I458</f>
        <v>32591.700000000004</v>
      </c>
      <c r="J415" s="160">
        <f t="shared" si="404"/>
        <v>115714.48100000001</v>
      </c>
      <c r="K415" s="160">
        <f t="shared" si="404"/>
        <v>122782.9</v>
      </c>
      <c r="L415" s="160">
        <f t="shared" si="404"/>
        <v>124312.68699999999</v>
      </c>
      <c r="M415" s="160">
        <f t="shared" si="404"/>
        <v>116721.49999999999</v>
      </c>
      <c r="N415" s="160">
        <f t="shared" si="404"/>
        <v>172175.97899999999</v>
      </c>
      <c r="O415" s="160">
        <f t="shared" si="404"/>
        <v>120158.39999999999</v>
      </c>
      <c r="P415" s="160">
        <f t="shared" si="404"/>
        <v>356805.54300000001</v>
      </c>
      <c r="Q415" s="160">
        <f t="shared" si="404"/>
        <v>188079.44</v>
      </c>
      <c r="R415" s="160">
        <f t="shared" si="404"/>
        <v>198549.62900000002</v>
      </c>
      <c r="S415" s="160">
        <f t="shared" si="404"/>
        <v>236427.60000000003</v>
      </c>
      <c r="T415" s="160">
        <f t="shared" si="404"/>
        <v>88540.135999999999</v>
      </c>
      <c r="U415" s="160">
        <f t="shared" si="404"/>
        <v>135630.1</v>
      </c>
      <c r="V415" s="160">
        <f t="shared" si="404"/>
        <v>66323.638999999996</v>
      </c>
      <c r="W415" s="160">
        <f t="shared" si="404"/>
        <v>75563.5</v>
      </c>
      <c r="X415" s="160">
        <f t="shared" si="404"/>
        <v>107796.88399999999</v>
      </c>
      <c r="Y415" s="160">
        <f t="shared" si="404"/>
        <v>55509.4</v>
      </c>
      <c r="Z415" s="160">
        <f t="shared" si="404"/>
        <v>123453.75</v>
      </c>
      <c r="AA415" s="160">
        <f t="shared" si="404"/>
        <v>139970.6</v>
      </c>
      <c r="AB415" s="160">
        <f t="shared" si="404"/>
        <v>105826.31799999998</v>
      </c>
      <c r="AC415" s="160">
        <f t="shared" si="404"/>
        <v>135719.90000000002</v>
      </c>
      <c r="AD415" s="160">
        <f t="shared" si="404"/>
        <v>139543.73800000001</v>
      </c>
      <c r="AE415" s="160">
        <f t="shared" si="404"/>
        <v>318007.60000000003</v>
      </c>
      <c r="AF415" s="92"/>
    </row>
    <row r="416" spans="1:34" ht="37.5" x14ac:dyDescent="0.25">
      <c r="A416" s="142" t="s">
        <v>146</v>
      </c>
      <c r="B416" s="89">
        <f>B418+B424</f>
        <v>1560201.6710000003</v>
      </c>
      <c r="C416" s="89">
        <f>C418+C424</f>
        <v>1560201.6710000001</v>
      </c>
      <c r="D416" s="89">
        <f>D418+D424</f>
        <v>1558169.1</v>
      </c>
      <c r="E416" s="89">
        <f>E418+E424</f>
        <v>1558169.1</v>
      </c>
      <c r="F416" s="89">
        <f>E416/B416*100</f>
        <v>99.869723828798527</v>
      </c>
      <c r="G416" s="89">
        <f>E416/C416*100</f>
        <v>99.869723828798541</v>
      </c>
      <c r="H416" s="89">
        <f>H418+H424</f>
        <v>83368.210999999996</v>
      </c>
      <c r="I416" s="89">
        <f t="shared" ref="I416:AE416" si="405">I418+I424</f>
        <v>32133.200000000004</v>
      </c>
      <c r="J416" s="89">
        <f t="shared" si="405"/>
        <v>105574.11400000002</v>
      </c>
      <c r="K416" s="89">
        <f t="shared" si="405"/>
        <v>116903.29999999999</v>
      </c>
      <c r="L416" s="89">
        <f t="shared" si="405"/>
        <v>115060.86199999999</v>
      </c>
      <c r="M416" s="89">
        <f t="shared" si="405"/>
        <v>107353.59999999999</v>
      </c>
      <c r="N416" s="89">
        <f t="shared" si="405"/>
        <v>158531.81699999998</v>
      </c>
      <c r="O416" s="89">
        <f t="shared" si="405"/>
        <v>112839.79999999999</v>
      </c>
      <c r="P416" s="89">
        <f t="shared" si="405"/>
        <v>345545.75099999999</v>
      </c>
      <c r="Q416" s="89">
        <f t="shared" si="405"/>
        <v>178999.9</v>
      </c>
      <c r="R416" s="89">
        <f t="shared" si="405"/>
        <v>193618.671</v>
      </c>
      <c r="S416" s="89">
        <f t="shared" si="405"/>
        <v>230314.30000000002</v>
      </c>
      <c r="T416" s="89">
        <f t="shared" si="405"/>
        <v>75370.19</v>
      </c>
      <c r="U416" s="89">
        <f t="shared" si="405"/>
        <v>121254.90000000001</v>
      </c>
      <c r="V416" s="89">
        <f t="shared" si="405"/>
        <v>48665.614999999998</v>
      </c>
      <c r="W416" s="89">
        <f t="shared" si="405"/>
        <v>60508.9</v>
      </c>
      <c r="X416" s="89">
        <f t="shared" si="405"/>
        <v>92330.455999999991</v>
      </c>
      <c r="Y416" s="89">
        <f t="shared" si="405"/>
        <v>51336.5</v>
      </c>
      <c r="Z416" s="89">
        <f t="shared" si="405"/>
        <v>108412.78</v>
      </c>
      <c r="AA416" s="89">
        <f t="shared" si="405"/>
        <v>118253.8</v>
      </c>
      <c r="AB416" s="89">
        <f t="shared" si="405"/>
        <v>99208.317999999985</v>
      </c>
      <c r="AC416" s="89">
        <f t="shared" si="405"/>
        <v>128342.3</v>
      </c>
      <c r="AD416" s="89">
        <f t="shared" si="405"/>
        <v>134514.886</v>
      </c>
      <c r="AE416" s="89">
        <f t="shared" si="405"/>
        <v>299928.59999999998</v>
      </c>
      <c r="AF416" s="92"/>
    </row>
    <row r="417" spans="1:33" s="82" customFormat="1" ht="18.75" x14ac:dyDescent="0.25">
      <c r="A417" s="103" t="s">
        <v>66</v>
      </c>
      <c r="B417" s="100"/>
      <c r="C417" s="125"/>
      <c r="D417" s="125"/>
      <c r="E417" s="160"/>
      <c r="F417" s="160"/>
      <c r="G417" s="160"/>
      <c r="H417" s="160"/>
      <c r="I417" s="160"/>
      <c r="J417" s="160"/>
      <c r="K417" s="160"/>
      <c r="L417" s="160"/>
      <c r="M417" s="160"/>
      <c r="N417" s="287"/>
      <c r="O417" s="287"/>
      <c r="P417" s="160"/>
      <c r="Q417" s="160"/>
      <c r="R417" s="160"/>
      <c r="S417" s="160"/>
      <c r="T417" s="160"/>
      <c r="U417" s="160"/>
      <c r="V417" s="160"/>
      <c r="W417" s="160"/>
      <c r="X417" s="160"/>
      <c r="Y417" s="160"/>
      <c r="Z417" s="160"/>
      <c r="AA417" s="160"/>
      <c r="AB417" s="160"/>
      <c r="AC417" s="160"/>
      <c r="AD417" s="160"/>
      <c r="AE417" s="160"/>
      <c r="AF417" s="92"/>
    </row>
    <row r="418" spans="1:33" s="82" customFormat="1" ht="126.75" customHeight="1" x14ac:dyDescent="0.25">
      <c r="A418" s="153" t="s">
        <v>147</v>
      </c>
      <c r="B418" s="95">
        <f>B419</f>
        <v>1476631.3710000003</v>
      </c>
      <c r="C418" s="95">
        <f t="shared" ref="C418:AE418" si="406">C419</f>
        <v>1476631.371</v>
      </c>
      <c r="D418" s="95">
        <f>D419</f>
        <v>1475055.5</v>
      </c>
      <c r="E418" s="95">
        <f t="shared" si="406"/>
        <v>1475055.5</v>
      </c>
      <c r="F418" s="95">
        <f t="shared" si="406"/>
        <v>99.893279322724055</v>
      </c>
      <c r="G418" s="95">
        <f t="shared" si="406"/>
        <v>99.893279322724069</v>
      </c>
      <c r="H418" s="453">
        <f t="shared" si="406"/>
        <v>80151.366999999998</v>
      </c>
      <c r="I418" s="453">
        <f t="shared" si="406"/>
        <v>29931.800000000003</v>
      </c>
      <c r="J418" s="453">
        <f t="shared" si="406"/>
        <v>98403.94200000001</v>
      </c>
      <c r="K418" s="453">
        <f t="shared" si="406"/>
        <v>109406.9</v>
      </c>
      <c r="L418" s="453">
        <f t="shared" si="406"/>
        <v>108892.773</v>
      </c>
      <c r="M418" s="453">
        <f t="shared" si="406"/>
        <v>101501.4</v>
      </c>
      <c r="N418" s="453">
        <f t="shared" si="406"/>
        <v>149956.72899999999</v>
      </c>
      <c r="O418" s="453">
        <f t="shared" si="406"/>
        <v>106653.9</v>
      </c>
      <c r="P418" s="453">
        <f t="shared" si="406"/>
        <v>324513.08199999999</v>
      </c>
      <c r="Q418" s="453">
        <f t="shared" si="406"/>
        <v>169719.4</v>
      </c>
      <c r="R418" s="453">
        <f t="shared" si="406"/>
        <v>185740.755</v>
      </c>
      <c r="S418" s="453">
        <f t="shared" si="406"/>
        <v>214796.6</v>
      </c>
      <c r="T418" s="453">
        <f t="shared" si="406"/>
        <v>73001.413</v>
      </c>
      <c r="U418" s="453">
        <f t="shared" si="406"/>
        <v>116463.20000000001</v>
      </c>
      <c r="V418" s="453">
        <f t="shared" si="406"/>
        <v>46852.197</v>
      </c>
      <c r="W418" s="453">
        <f t="shared" si="406"/>
        <v>57965.4</v>
      </c>
      <c r="X418" s="453">
        <f t="shared" si="406"/>
        <v>87766.883999999991</v>
      </c>
      <c r="Y418" s="453">
        <f t="shared" si="406"/>
        <v>47814</v>
      </c>
      <c r="Z418" s="453">
        <f t="shared" si="406"/>
        <v>101239.82799999999</v>
      </c>
      <c r="AA418" s="453">
        <f t="shared" si="406"/>
        <v>110456.1</v>
      </c>
      <c r="AB418" s="453">
        <f t="shared" si="406"/>
        <v>92049.546999999991</v>
      </c>
      <c r="AC418" s="453">
        <f t="shared" si="406"/>
        <v>121084.5</v>
      </c>
      <c r="AD418" s="453">
        <f t="shared" si="406"/>
        <v>128062.85399999999</v>
      </c>
      <c r="AE418" s="453">
        <f t="shared" si="406"/>
        <v>289262.3</v>
      </c>
      <c r="AF418" s="348" t="s">
        <v>148</v>
      </c>
      <c r="AG418" s="33"/>
    </row>
    <row r="419" spans="1:33" s="82" customFormat="1" ht="18.75" x14ac:dyDescent="0.25">
      <c r="A419" s="92" t="s">
        <v>27</v>
      </c>
      <c r="B419" s="100">
        <f>B420+B421+B422+B423</f>
        <v>1476631.3710000003</v>
      </c>
      <c r="C419" s="100">
        <f>C420+C421+C422+C423</f>
        <v>1476631.371</v>
      </c>
      <c r="D419" s="100">
        <f>D420+D421+D422+D423</f>
        <v>1475055.5</v>
      </c>
      <c r="E419" s="100">
        <f>E420+E421+E422+E423</f>
        <v>1475055.5</v>
      </c>
      <c r="F419" s="100">
        <f>E419/B419*100</f>
        <v>99.893279322724055</v>
      </c>
      <c r="G419" s="100">
        <f>E419/C419*100</f>
        <v>99.893279322724069</v>
      </c>
      <c r="H419" s="125">
        <f t="shared" ref="H419:AE419" si="407">H420+H421+H422+H423</f>
        <v>80151.366999999998</v>
      </c>
      <c r="I419" s="125">
        <f t="shared" si="407"/>
        <v>29931.800000000003</v>
      </c>
      <c r="J419" s="125">
        <f t="shared" si="407"/>
        <v>98403.94200000001</v>
      </c>
      <c r="K419" s="125">
        <f t="shared" si="407"/>
        <v>109406.9</v>
      </c>
      <c r="L419" s="125">
        <f t="shared" si="407"/>
        <v>108892.773</v>
      </c>
      <c r="M419" s="125">
        <f t="shared" si="407"/>
        <v>101501.4</v>
      </c>
      <c r="N419" s="125">
        <f t="shared" si="407"/>
        <v>149956.72899999999</v>
      </c>
      <c r="O419" s="125">
        <f t="shared" si="407"/>
        <v>106653.9</v>
      </c>
      <c r="P419" s="125">
        <f t="shared" si="407"/>
        <v>324513.08199999999</v>
      </c>
      <c r="Q419" s="125">
        <f t="shared" si="407"/>
        <v>169719.4</v>
      </c>
      <c r="R419" s="125">
        <f t="shared" si="407"/>
        <v>185740.755</v>
      </c>
      <c r="S419" s="125">
        <f t="shared" si="407"/>
        <v>214796.6</v>
      </c>
      <c r="T419" s="125">
        <f t="shared" si="407"/>
        <v>73001.413</v>
      </c>
      <c r="U419" s="125">
        <f t="shared" si="407"/>
        <v>116463.20000000001</v>
      </c>
      <c r="V419" s="125">
        <f t="shared" si="407"/>
        <v>46852.197</v>
      </c>
      <c r="W419" s="125">
        <f t="shared" si="407"/>
        <v>57965.4</v>
      </c>
      <c r="X419" s="125">
        <f t="shared" si="407"/>
        <v>87766.883999999991</v>
      </c>
      <c r="Y419" s="125">
        <f t="shared" si="407"/>
        <v>47814</v>
      </c>
      <c r="Z419" s="125">
        <f t="shared" si="407"/>
        <v>101239.82799999999</v>
      </c>
      <c r="AA419" s="125">
        <f t="shared" si="407"/>
        <v>110456.1</v>
      </c>
      <c r="AB419" s="125">
        <f t="shared" si="407"/>
        <v>92049.546999999991</v>
      </c>
      <c r="AC419" s="125">
        <f t="shared" si="407"/>
        <v>121084.5</v>
      </c>
      <c r="AD419" s="125">
        <f t="shared" si="407"/>
        <v>128062.85399999999</v>
      </c>
      <c r="AE419" s="125">
        <f t="shared" si="407"/>
        <v>289262.3</v>
      </c>
      <c r="AF419" s="92"/>
    </row>
    <row r="420" spans="1:33" s="82" customFormat="1" ht="18.75" x14ac:dyDescent="0.25">
      <c r="A420" s="103" t="s">
        <v>28</v>
      </c>
      <c r="B420" s="100">
        <f>H420+J420+N420+L420+P420+R420+T420+V420+X420+Z420+AB420+AD420</f>
        <v>1074996.0000000002</v>
      </c>
      <c r="C420" s="125">
        <f>H420+J420+L420+N420+P420+R420+T420+V420+X420+Z420+AB420+AD420</f>
        <v>1074996</v>
      </c>
      <c r="D420" s="125">
        <f>E420</f>
        <v>1074000</v>
      </c>
      <c r="E420" s="125">
        <f>I420+K420+M420+Q420+O420+S420+U420+W420+Y420+AA420+AC420+AE420+AG420</f>
        <v>1074000</v>
      </c>
      <c r="F420" s="125">
        <f>D420/B420*100</f>
        <v>99.907348492459477</v>
      </c>
      <c r="G420" s="125">
        <f>E420/C420*100</f>
        <v>99.907348492459505</v>
      </c>
      <c r="H420" s="125">
        <v>57227.3</v>
      </c>
      <c r="I420" s="125">
        <v>17257.2</v>
      </c>
      <c r="J420" s="125">
        <v>69039.72</v>
      </c>
      <c r="K420" s="125">
        <v>81217.7</v>
      </c>
      <c r="L420" s="125">
        <v>77420.817999999999</v>
      </c>
      <c r="M420" s="125">
        <v>74538.2</v>
      </c>
      <c r="N420" s="125">
        <v>104309.018</v>
      </c>
      <c r="O420" s="125">
        <v>76963.899999999994</v>
      </c>
      <c r="P420" s="125">
        <v>267780.51799999998</v>
      </c>
      <c r="Q420" s="125">
        <v>132889</v>
      </c>
      <c r="R420" s="125">
        <v>146156.41800000001</v>
      </c>
      <c r="S420" s="125">
        <v>177921</v>
      </c>
      <c r="T420" s="125">
        <v>40613.021000000001</v>
      </c>
      <c r="U420" s="125">
        <v>29355.4</v>
      </c>
      <c r="V420" s="125">
        <v>24141.184000000001</v>
      </c>
      <c r="W420" s="125">
        <v>55515.4</v>
      </c>
      <c r="X420" s="125">
        <v>63716.845999999998</v>
      </c>
      <c r="Y420" s="125">
        <v>43994</v>
      </c>
      <c r="Z420" s="125">
        <v>73955.453999999998</v>
      </c>
      <c r="AA420" s="125">
        <v>87386.2</v>
      </c>
      <c r="AB420" s="125">
        <v>65661.585999999996</v>
      </c>
      <c r="AC420" s="125">
        <v>91739.7</v>
      </c>
      <c r="AD420" s="125">
        <v>84974.116999999998</v>
      </c>
      <c r="AE420" s="102">
        <v>205222.3</v>
      </c>
      <c r="AF420" s="92"/>
    </row>
    <row r="421" spans="1:33" s="82" customFormat="1" ht="18.75" x14ac:dyDescent="0.25">
      <c r="A421" s="103" t="s">
        <v>29</v>
      </c>
      <c r="B421" s="100">
        <f t="shared" ref="B421:B423" si="408">H421+J421+N421+L421+P421+R421+T421+V421+X421+Z421+AB421+AD421</f>
        <v>401635.37100000004</v>
      </c>
      <c r="C421" s="125">
        <f t="shared" ref="C421:C423" si="409">H421+J421+L421+N421+P421+R421+T421+V421+X421+Z421+AB421+AD421</f>
        <v>401635.37100000004</v>
      </c>
      <c r="D421" s="125">
        <f t="shared" ref="D421:D423" si="410">E421</f>
        <v>401055.5</v>
      </c>
      <c r="E421" s="125">
        <f>I421+K421+M421+Q421+O421+S421+U421+W421+Y421+AA421+AC421+AE421+AG421</f>
        <v>401055.5</v>
      </c>
      <c r="F421" s="125">
        <f t="shared" ref="F421:G421" si="411">D421/B421*100</f>
        <v>99.855622526831667</v>
      </c>
      <c r="G421" s="125">
        <f t="shared" si="411"/>
        <v>99.855622526831667</v>
      </c>
      <c r="H421" s="125">
        <v>22924.066999999999</v>
      </c>
      <c r="I421" s="125">
        <v>12674.6</v>
      </c>
      <c r="J421" s="125">
        <v>29364.222000000002</v>
      </c>
      <c r="K421" s="125">
        <v>28189.200000000001</v>
      </c>
      <c r="L421" s="125">
        <v>31471.955000000002</v>
      </c>
      <c r="M421" s="125">
        <v>26963.200000000001</v>
      </c>
      <c r="N421" s="125">
        <v>45647.711000000003</v>
      </c>
      <c r="O421" s="125">
        <v>29690</v>
      </c>
      <c r="P421" s="125">
        <v>56732.563999999998</v>
      </c>
      <c r="Q421" s="125">
        <v>36830.400000000001</v>
      </c>
      <c r="R421" s="125">
        <v>39584.337</v>
      </c>
      <c r="S421" s="125">
        <v>36875.599999999999</v>
      </c>
      <c r="T421" s="125">
        <v>32388.392</v>
      </c>
      <c r="U421" s="125">
        <v>87107.8</v>
      </c>
      <c r="V421" s="125">
        <v>22711.012999999999</v>
      </c>
      <c r="W421" s="125">
        <v>2450</v>
      </c>
      <c r="X421" s="125">
        <v>24050.038</v>
      </c>
      <c r="Y421" s="125">
        <v>3820</v>
      </c>
      <c r="Z421" s="125">
        <v>27284.374</v>
      </c>
      <c r="AA421" s="125">
        <v>23069.9</v>
      </c>
      <c r="AB421" s="125">
        <v>26387.960999999999</v>
      </c>
      <c r="AC421" s="125">
        <v>29344.799999999999</v>
      </c>
      <c r="AD421" s="125">
        <v>43088.737000000001</v>
      </c>
      <c r="AE421" s="125">
        <v>84040</v>
      </c>
      <c r="AF421" s="92"/>
    </row>
    <row r="422" spans="1:33" ht="18.75" x14ac:dyDescent="0.3">
      <c r="A422" s="168" t="s">
        <v>30</v>
      </c>
      <c r="B422" s="154">
        <f t="shared" si="408"/>
        <v>0</v>
      </c>
      <c r="C422" s="125">
        <f t="shared" si="409"/>
        <v>0</v>
      </c>
      <c r="D422" s="125">
        <f t="shared" si="410"/>
        <v>0</v>
      </c>
      <c r="E422" s="163">
        <f t="shared" ref="E422:E423" si="412">I422+K422+M422+Q422+O422+S422+U422+W422+Y422+AA422+AC422+AE422+AG422</f>
        <v>0</v>
      </c>
      <c r="F422" s="125">
        <v>0</v>
      </c>
      <c r="G422" s="125">
        <v>0</v>
      </c>
      <c r="H422" s="160"/>
      <c r="I422" s="160"/>
      <c r="J422" s="160"/>
      <c r="K422" s="160"/>
      <c r="L422" s="160"/>
      <c r="M422" s="160"/>
      <c r="N422" s="160"/>
      <c r="O422" s="160"/>
      <c r="P422" s="160"/>
      <c r="Q422" s="160"/>
      <c r="R422" s="160"/>
      <c r="S422" s="160"/>
      <c r="T422" s="160"/>
      <c r="U422" s="160"/>
      <c r="V422" s="160"/>
      <c r="W422" s="160"/>
      <c r="X422" s="160"/>
      <c r="Y422" s="160"/>
      <c r="Z422" s="160"/>
      <c r="AA422" s="160"/>
      <c r="AB422" s="160"/>
      <c r="AC422" s="160"/>
      <c r="AD422" s="160"/>
      <c r="AE422" s="150"/>
      <c r="AF422" s="92"/>
    </row>
    <row r="423" spans="1:33" s="82" customFormat="1" ht="18.75" x14ac:dyDescent="0.25">
      <c r="A423" s="103" t="s">
        <v>31</v>
      </c>
      <c r="B423" s="100">
        <f t="shared" si="408"/>
        <v>0</v>
      </c>
      <c r="C423" s="125">
        <f t="shared" si="409"/>
        <v>0</v>
      </c>
      <c r="D423" s="125">
        <f t="shared" si="410"/>
        <v>0</v>
      </c>
      <c r="E423" s="125">
        <f t="shared" si="412"/>
        <v>0</v>
      </c>
      <c r="F423" s="125">
        <v>0</v>
      </c>
      <c r="G423" s="125">
        <v>0</v>
      </c>
      <c r="H423" s="160"/>
      <c r="I423" s="160"/>
      <c r="J423" s="160"/>
      <c r="K423" s="160"/>
      <c r="L423" s="160"/>
      <c r="M423" s="160"/>
      <c r="N423" s="160"/>
      <c r="O423" s="160"/>
      <c r="P423" s="160"/>
      <c r="Q423" s="160"/>
      <c r="R423" s="160"/>
      <c r="S423" s="160"/>
      <c r="T423" s="160"/>
      <c r="U423" s="160"/>
      <c r="V423" s="160"/>
      <c r="W423" s="160"/>
      <c r="X423" s="160"/>
      <c r="Y423" s="160"/>
      <c r="Z423" s="160"/>
      <c r="AA423" s="160"/>
      <c r="AB423" s="160"/>
      <c r="AC423" s="160"/>
      <c r="AD423" s="160"/>
      <c r="AE423" s="158"/>
      <c r="AF423" s="454"/>
    </row>
    <row r="424" spans="1:33" s="82" customFormat="1" ht="57" customHeight="1" x14ac:dyDescent="0.25">
      <c r="A424" s="153" t="s">
        <v>149</v>
      </c>
      <c r="B424" s="95">
        <f>B425</f>
        <v>83570.3</v>
      </c>
      <c r="C424" s="95">
        <f t="shared" ref="C424:AE424" si="413">C425</f>
        <v>83570.3</v>
      </c>
      <c r="D424" s="95">
        <f>D425</f>
        <v>83113.600000000006</v>
      </c>
      <c r="E424" s="95">
        <f t="shared" si="413"/>
        <v>83113.600000000006</v>
      </c>
      <c r="F424" s="95">
        <f t="shared" si="413"/>
        <v>99.453513987624802</v>
      </c>
      <c r="G424" s="95">
        <f t="shared" si="413"/>
        <v>99.453513987624802</v>
      </c>
      <c r="H424" s="453">
        <f t="shared" si="413"/>
        <v>3216.8440000000001</v>
      </c>
      <c r="I424" s="453">
        <f t="shared" si="413"/>
        <v>2201.4</v>
      </c>
      <c r="J424" s="453">
        <f t="shared" si="413"/>
        <v>7170.1719999999996</v>
      </c>
      <c r="K424" s="453">
        <f t="shared" si="413"/>
        <v>7496.4</v>
      </c>
      <c r="L424" s="453">
        <f t="shared" si="413"/>
        <v>6168.0889999999999</v>
      </c>
      <c r="M424" s="453">
        <f t="shared" si="413"/>
        <v>5852.2</v>
      </c>
      <c r="N424" s="453">
        <f t="shared" si="413"/>
        <v>8575.0879999999997</v>
      </c>
      <c r="O424" s="453">
        <f t="shared" si="413"/>
        <v>6185.9</v>
      </c>
      <c r="P424" s="453">
        <f t="shared" si="413"/>
        <v>21032.669000000002</v>
      </c>
      <c r="Q424" s="453">
        <f t="shared" si="413"/>
        <v>9280.5</v>
      </c>
      <c r="R424" s="453">
        <f t="shared" si="413"/>
        <v>7877.9160000000002</v>
      </c>
      <c r="S424" s="453">
        <f t="shared" si="413"/>
        <v>15517.7</v>
      </c>
      <c r="T424" s="453">
        <f t="shared" si="413"/>
        <v>2368.777</v>
      </c>
      <c r="U424" s="453">
        <f t="shared" si="413"/>
        <v>4791.7</v>
      </c>
      <c r="V424" s="453">
        <f t="shared" si="413"/>
        <v>1813.4179999999999</v>
      </c>
      <c r="W424" s="453">
        <f t="shared" si="413"/>
        <v>2543.5</v>
      </c>
      <c r="X424" s="453">
        <f t="shared" si="413"/>
        <v>4563.5720000000001</v>
      </c>
      <c r="Y424" s="453">
        <f t="shared" si="413"/>
        <v>3522.5</v>
      </c>
      <c r="Z424" s="453">
        <f t="shared" si="413"/>
        <v>7172.9520000000002</v>
      </c>
      <c r="AA424" s="453">
        <f t="shared" si="413"/>
        <v>7797.7</v>
      </c>
      <c r="AB424" s="453">
        <f t="shared" si="413"/>
        <v>7158.7709999999997</v>
      </c>
      <c r="AC424" s="453">
        <f t="shared" si="413"/>
        <v>7257.8</v>
      </c>
      <c r="AD424" s="453">
        <f t="shared" si="413"/>
        <v>6452.0320000000002</v>
      </c>
      <c r="AE424" s="453">
        <f t="shared" si="413"/>
        <v>10666.3</v>
      </c>
      <c r="AF424" s="455" t="s">
        <v>150</v>
      </c>
    </row>
    <row r="425" spans="1:33" ht="18.75" x14ac:dyDescent="0.3">
      <c r="A425" s="137" t="s">
        <v>27</v>
      </c>
      <c r="B425" s="100">
        <f>B426+B427+B428+B429</f>
        <v>83570.3</v>
      </c>
      <c r="C425" s="100">
        <f>C426+C427+C428+C429</f>
        <v>83570.3</v>
      </c>
      <c r="D425" s="100">
        <f>D426+D427+D428+D429</f>
        <v>83113.600000000006</v>
      </c>
      <c r="E425" s="100">
        <f>E426+E427+E428+E429</f>
        <v>83113.600000000006</v>
      </c>
      <c r="F425" s="100">
        <f>E425/B425*100</f>
        <v>99.453513987624802</v>
      </c>
      <c r="G425" s="100">
        <f>E425/C425*100</f>
        <v>99.453513987624802</v>
      </c>
      <c r="H425" s="125">
        <f t="shared" ref="H425:AE425" si="414">H426+H427+H428+H429</f>
        <v>3216.8440000000001</v>
      </c>
      <c r="I425" s="125">
        <f t="shared" si="414"/>
        <v>2201.4</v>
      </c>
      <c r="J425" s="125">
        <f t="shared" si="414"/>
        <v>7170.1719999999996</v>
      </c>
      <c r="K425" s="125">
        <f t="shared" si="414"/>
        <v>7496.4</v>
      </c>
      <c r="L425" s="125">
        <f t="shared" si="414"/>
        <v>6168.0889999999999</v>
      </c>
      <c r="M425" s="125">
        <f t="shared" si="414"/>
        <v>5852.2</v>
      </c>
      <c r="N425" s="125">
        <f t="shared" si="414"/>
        <v>8575.0879999999997</v>
      </c>
      <c r="O425" s="125">
        <f t="shared" si="414"/>
        <v>6185.9</v>
      </c>
      <c r="P425" s="125">
        <f t="shared" si="414"/>
        <v>21032.669000000002</v>
      </c>
      <c r="Q425" s="125">
        <f t="shared" si="414"/>
        <v>9280.5</v>
      </c>
      <c r="R425" s="125">
        <f t="shared" si="414"/>
        <v>7877.9160000000002</v>
      </c>
      <c r="S425" s="125">
        <f t="shared" si="414"/>
        <v>15517.7</v>
      </c>
      <c r="T425" s="125">
        <f t="shared" si="414"/>
        <v>2368.777</v>
      </c>
      <c r="U425" s="125">
        <f t="shared" si="414"/>
        <v>4791.7</v>
      </c>
      <c r="V425" s="125">
        <f t="shared" si="414"/>
        <v>1813.4179999999999</v>
      </c>
      <c r="W425" s="125">
        <f t="shared" si="414"/>
        <v>2543.5</v>
      </c>
      <c r="X425" s="125">
        <f t="shared" si="414"/>
        <v>4563.5720000000001</v>
      </c>
      <c r="Y425" s="125">
        <f t="shared" si="414"/>
        <v>3522.5</v>
      </c>
      <c r="Z425" s="125">
        <f t="shared" si="414"/>
        <v>7172.9520000000002</v>
      </c>
      <c r="AA425" s="125">
        <f t="shared" si="414"/>
        <v>7797.7</v>
      </c>
      <c r="AB425" s="125">
        <f t="shared" si="414"/>
        <v>7158.7709999999997</v>
      </c>
      <c r="AC425" s="125">
        <f t="shared" si="414"/>
        <v>7257.8</v>
      </c>
      <c r="AD425" s="125">
        <f t="shared" si="414"/>
        <v>6452.0320000000002</v>
      </c>
      <c r="AE425" s="125">
        <f t="shared" si="414"/>
        <v>10666.3</v>
      </c>
      <c r="AF425" s="279"/>
    </row>
    <row r="426" spans="1:33" s="82" customFormat="1" ht="18.75" x14ac:dyDescent="0.25">
      <c r="A426" s="103" t="s">
        <v>28</v>
      </c>
      <c r="B426" s="100">
        <f>H426+J426+N426+L426+P426+R426+T426+V426+X426+Z426+AB426+AD426</f>
        <v>0</v>
      </c>
      <c r="C426" s="125">
        <f>H426+J426+L426+N426+P426+R426+T426+V426+X426</f>
        <v>0</v>
      </c>
      <c r="D426" s="125">
        <v>0</v>
      </c>
      <c r="E426" s="125">
        <f>I426+K426+M426+Q426+O426+S426+U426+W426+Y426+AA426+AC426+AE426+AG426</f>
        <v>0</v>
      </c>
      <c r="F426" s="125">
        <v>0</v>
      </c>
      <c r="G426" s="125">
        <v>0</v>
      </c>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272"/>
    </row>
    <row r="427" spans="1:33" s="82" customFormat="1" ht="18.75" x14ac:dyDescent="0.25">
      <c r="A427" s="103" t="s">
        <v>29</v>
      </c>
      <c r="B427" s="100">
        <f t="shared" ref="B427:B429" si="415">H427+J427+N427+L427+P427+R427+T427+V427+X427+Z427+AB427+AD427</f>
        <v>83570.3</v>
      </c>
      <c r="C427" s="125">
        <f>H427+J427+L427+N427+P427+R427+T427+V427+X427+Z427+AB427+AD427</f>
        <v>83570.3</v>
      </c>
      <c r="D427" s="125">
        <f>E427</f>
        <v>83113.600000000006</v>
      </c>
      <c r="E427" s="125">
        <f t="shared" ref="E427:E429" si="416">I427+K427+M427+Q427+O427+S427+U427+W427+Y427+AA427+AC427+AE427+AG427</f>
        <v>83113.600000000006</v>
      </c>
      <c r="F427" s="125">
        <f t="shared" ref="F427:G427" si="417">D427/B427*100</f>
        <v>99.453513987624802</v>
      </c>
      <c r="G427" s="125">
        <f t="shared" si="417"/>
        <v>99.453513987624802</v>
      </c>
      <c r="H427" s="125">
        <v>3216.8440000000001</v>
      </c>
      <c r="I427" s="125">
        <v>2201.4</v>
      </c>
      <c r="J427" s="125">
        <v>7170.1719999999996</v>
      </c>
      <c r="K427" s="125">
        <v>7496.4</v>
      </c>
      <c r="L427" s="125">
        <v>6168.0889999999999</v>
      </c>
      <c r="M427" s="125">
        <v>5852.2</v>
      </c>
      <c r="N427" s="125">
        <v>8575.0879999999997</v>
      </c>
      <c r="O427" s="125">
        <v>6185.9</v>
      </c>
      <c r="P427" s="125">
        <v>21032.669000000002</v>
      </c>
      <c r="Q427" s="125">
        <v>9280.5</v>
      </c>
      <c r="R427" s="125">
        <v>7877.9160000000002</v>
      </c>
      <c r="S427" s="125">
        <v>15517.7</v>
      </c>
      <c r="T427" s="125">
        <v>2368.777</v>
      </c>
      <c r="U427" s="125">
        <v>4791.7</v>
      </c>
      <c r="V427" s="125">
        <v>1813.4179999999999</v>
      </c>
      <c r="W427" s="125">
        <v>2543.5</v>
      </c>
      <c r="X427" s="125">
        <v>4563.5720000000001</v>
      </c>
      <c r="Y427" s="125">
        <v>3522.5</v>
      </c>
      <c r="Z427" s="125">
        <v>7172.9520000000002</v>
      </c>
      <c r="AA427" s="125">
        <v>7797.7</v>
      </c>
      <c r="AB427" s="125">
        <v>7158.7709999999997</v>
      </c>
      <c r="AC427" s="125">
        <v>7257.8</v>
      </c>
      <c r="AD427" s="125">
        <v>6452.0320000000002</v>
      </c>
      <c r="AE427" s="125">
        <v>10666.3</v>
      </c>
      <c r="AF427" s="272"/>
    </row>
    <row r="428" spans="1:33" s="82" customFormat="1" ht="18.75" x14ac:dyDescent="0.25">
      <c r="A428" s="103" t="s">
        <v>30</v>
      </c>
      <c r="B428" s="100">
        <f t="shared" si="415"/>
        <v>0</v>
      </c>
      <c r="C428" s="125">
        <f t="shared" ref="C428:D429" si="418">H428+J428+L428+N428+P428+R428+T428+V428+X428</f>
        <v>0</v>
      </c>
      <c r="D428" s="125">
        <f t="shared" si="418"/>
        <v>0</v>
      </c>
      <c r="E428" s="125">
        <f t="shared" si="416"/>
        <v>0</v>
      </c>
      <c r="F428" s="125">
        <v>0</v>
      </c>
      <c r="G428" s="125">
        <v>0</v>
      </c>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25"/>
      <c r="AF428" s="272"/>
    </row>
    <row r="429" spans="1:33" s="82" customFormat="1" ht="18.75" x14ac:dyDescent="0.25">
      <c r="A429" s="103" t="s">
        <v>31</v>
      </c>
      <c r="B429" s="100">
        <f t="shared" si="415"/>
        <v>0</v>
      </c>
      <c r="C429" s="125">
        <f t="shared" si="418"/>
        <v>0</v>
      </c>
      <c r="D429" s="125">
        <f t="shared" si="418"/>
        <v>0</v>
      </c>
      <c r="E429" s="125">
        <f t="shared" si="416"/>
        <v>0</v>
      </c>
      <c r="F429" s="125">
        <v>0</v>
      </c>
      <c r="G429" s="125">
        <v>0</v>
      </c>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25"/>
      <c r="AF429" s="272"/>
    </row>
    <row r="430" spans="1:33" s="82" customFormat="1" ht="56.25" x14ac:dyDescent="0.25">
      <c r="A430" s="142" t="s">
        <v>580</v>
      </c>
      <c r="B430" s="89">
        <f>B432+B438</f>
        <v>3726.201</v>
      </c>
      <c r="C430" s="89">
        <f>C432+C438</f>
        <v>3726.201</v>
      </c>
      <c r="D430" s="89">
        <f>D432</f>
        <v>3054.2</v>
      </c>
      <c r="E430" s="89">
        <f>E432</f>
        <v>3054.2</v>
      </c>
      <c r="F430" s="89">
        <f>E430/B430*100</f>
        <v>81.965519305050904</v>
      </c>
      <c r="G430" s="89">
        <f>E430/C430*100</f>
        <v>81.965519305050904</v>
      </c>
      <c r="H430" s="89">
        <f>H432+H438</f>
        <v>378</v>
      </c>
      <c r="I430" s="89">
        <f t="shared" ref="I430:AE430" si="419">I432+I438</f>
        <v>68</v>
      </c>
      <c r="J430" s="89">
        <f t="shared" si="419"/>
        <v>28.073</v>
      </c>
      <c r="K430" s="89">
        <f t="shared" si="419"/>
        <v>68.099999999999994</v>
      </c>
      <c r="L430" s="89">
        <f t="shared" si="419"/>
        <v>1320.807</v>
      </c>
      <c r="M430" s="89">
        <f t="shared" si="419"/>
        <v>903.5</v>
      </c>
      <c r="N430" s="89">
        <f t="shared" si="419"/>
        <v>341.12099999999998</v>
      </c>
      <c r="O430" s="89">
        <f t="shared" si="419"/>
        <v>401.79999999999995</v>
      </c>
      <c r="P430" s="89">
        <f t="shared" si="419"/>
        <v>338.7</v>
      </c>
      <c r="Q430" s="89">
        <f t="shared" si="419"/>
        <v>251.60000000000002</v>
      </c>
      <c r="R430" s="89">
        <f t="shared" si="419"/>
        <v>580</v>
      </c>
      <c r="S430" s="89">
        <f t="shared" si="419"/>
        <v>730.2</v>
      </c>
      <c r="T430" s="89">
        <f t="shared" si="419"/>
        <v>0</v>
      </c>
      <c r="U430" s="89">
        <f t="shared" si="419"/>
        <v>50.4</v>
      </c>
      <c r="V430" s="89">
        <f t="shared" si="419"/>
        <v>460</v>
      </c>
      <c r="W430" s="89">
        <f t="shared" si="419"/>
        <v>450</v>
      </c>
      <c r="X430" s="89">
        <f t="shared" si="419"/>
        <v>140</v>
      </c>
      <c r="Y430" s="89">
        <f t="shared" si="419"/>
        <v>76.8</v>
      </c>
      <c r="Z430" s="89">
        <f t="shared" si="419"/>
        <v>42.5</v>
      </c>
      <c r="AA430" s="89">
        <f t="shared" si="419"/>
        <v>158.30000000000001</v>
      </c>
      <c r="AB430" s="89">
        <f t="shared" si="419"/>
        <v>0</v>
      </c>
      <c r="AC430" s="89">
        <f t="shared" si="419"/>
        <v>31.6</v>
      </c>
      <c r="AD430" s="89">
        <f t="shared" si="419"/>
        <v>97</v>
      </c>
      <c r="AE430" s="89">
        <f t="shared" si="419"/>
        <v>456.4</v>
      </c>
      <c r="AF430" s="272"/>
    </row>
    <row r="431" spans="1:33" ht="18.75" x14ac:dyDescent="0.3">
      <c r="A431" s="168" t="s">
        <v>66</v>
      </c>
      <c r="B431" s="100"/>
      <c r="C431" s="125"/>
      <c r="D431" s="125"/>
      <c r="E431" s="160"/>
      <c r="F431" s="160"/>
      <c r="G431" s="160"/>
      <c r="H431" s="160"/>
      <c r="I431" s="160"/>
      <c r="J431" s="160"/>
      <c r="K431" s="160"/>
      <c r="L431" s="160"/>
      <c r="M431" s="160"/>
      <c r="N431" s="287"/>
      <c r="O431" s="287"/>
      <c r="P431" s="160"/>
      <c r="Q431" s="160"/>
      <c r="R431" s="160"/>
      <c r="S431" s="160"/>
      <c r="T431" s="160"/>
      <c r="U431" s="160"/>
      <c r="V431" s="160"/>
      <c r="W431" s="160"/>
      <c r="X431" s="160"/>
      <c r="Y431" s="160"/>
      <c r="Z431" s="160"/>
      <c r="AA431" s="160"/>
      <c r="AB431" s="160"/>
      <c r="AC431" s="160"/>
      <c r="AD431" s="160"/>
      <c r="AE431" s="89"/>
      <c r="AF431" s="89"/>
    </row>
    <row r="432" spans="1:33" ht="114.75" customHeight="1" x14ac:dyDescent="0.25">
      <c r="A432" s="153" t="s">
        <v>151</v>
      </c>
      <c r="B432" s="95">
        <f>B433</f>
        <v>3133.701</v>
      </c>
      <c r="C432" s="95">
        <f t="shared" ref="C432:AE432" si="420">C433</f>
        <v>3133.701</v>
      </c>
      <c r="D432" s="95">
        <f>D433</f>
        <v>3054.2</v>
      </c>
      <c r="E432" s="95">
        <f t="shared" si="420"/>
        <v>3054.2</v>
      </c>
      <c r="F432" s="95">
        <f t="shared" si="420"/>
        <v>97.463031731489366</v>
      </c>
      <c r="G432" s="95">
        <f t="shared" si="420"/>
        <v>97.463031731489366</v>
      </c>
      <c r="H432" s="453">
        <f t="shared" si="420"/>
        <v>378</v>
      </c>
      <c r="I432" s="453">
        <f t="shared" si="420"/>
        <v>68</v>
      </c>
      <c r="J432" s="453">
        <f t="shared" si="420"/>
        <v>28.073</v>
      </c>
      <c r="K432" s="453">
        <f t="shared" si="420"/>
        <v>68.099999999999994</v>
      </c>
      <c r="L432" s="453">
        <f t="shared" si="420"/>
        <v>1320.807</v>
      </c>
      <c r="M432" s="453">
        <f t="shared" si="420"/>
        <v>903.5</v>
      </c>
      <c r="N432" s="453">
        <f t="shared" si="420"/>
        <v>341.12099999999998</v>
      </c>
      <c r="O432" s="453">
        <f t="shared" si="420"/>
        <v>401.79999999999995</v>
      </c>
      <c r="P432" s="453">
        <f t="shared" si="420"/>
        <v>338.7</v>
      </c>
      <c r="Q432" s="453">
        <f t="shared" si="420"/>
        <v>251.60000000000002</v>
      </c>
      <c r="R432" s="453">
        <f t="shared" si="420"/>
        <v>30</v>
      </c>
      <c r="S432" s="453">
        <f t="shared" si="420"/>
        <v>180.2</v>
      </c>
      <c r="T432" s="453">
        <f t="shared" si="420"/>
        <v>0</v>
      </c>
      <c r="U432" s="453">
        <f t="shared" si="420"/>
        <v>50.4</v>
      </c>
      <c r="V432" s="453">
        <f t="shared" si="420"/>
        <v>460</v>
      </c>
      <c r="W432" s="453">
        <f t="shared" si="420"/>
        <v>450</v>
      </c>
      <c r="X432" s="453">
        <f t="shared" si="420"/>
        <v>140</v>
      </c>
      <c r="Y432" s="453">
        <f t="shared" si="420"/>
        <v>76.8</v>
      </c>
      <c r="Z432" s="453">
        <f t="shared" si="420"/>
        <v>0</v>
      </c>
      <c r="AA432" s="453">
        <f t="shared" si="420"/>
        <v>158.30000000000001</v>
      </c>
      <c r="AB432" s="453">
        <f t="shared" si="420"/>
        <v>0</v>
      </c>
      <c r="AC432" s="453">
        <f t="shared" si="420"/>
        <v>31.6</v>
      </c>
      <c r="AD432" s="453">
        <f t="shared" si="420"/>
        <v>97</v>
      </c>
      <c r="AE432" s="453">
        <f t="shared" si="420"/>
        <v>413.9</v>
      </c>
      <c r="AF432" s="320" t="s">
        <v>672</v>
      </c>
    </row>
    <row r="433" spans="1:32" ht="18.75" x14ac:dyDescent="0.3">
      <c r="A433" s="137" t="s">
        <v>27</v>
      </c>
      <c r="B433" s="154">
        <f>B434+B435+B436+B437</f>
        <v>3133.701</v>
      </c>
      <c r="C433" s="154">
        <f>C434+C435+C436+C437</f>
        <v>3133.701</v>
      </c>
      <c r="D433" s="154">
        <f>D434+D435+D436+D437</f>
        <v>3054.2</v>
      </c>
      <c r="E433" s="154">
        <f>E434+E435+E436+E437</f>
        <v>3054.2</v>
      </c>
      <c r="F433" s="154">
        <f>E433/B433*100</f>
        <v>97.463031731489366</v>
      </c>
      <c r="G433" s="154">
        <f>E433/C433*100</f>
        <v>97.463031731489366</v>
      </c>
      <c r="H433" s="125">
        <f t="shared" ref="H433:AE433" si="421">H434+H435+H436+H437</f>
        <v>378</v>
      </c>
      <c r="I433" s="125">
        <f t="shared" si="421"/>
        <v>68</v>
      </c>
      <c r="J433" s="125">
        <f t="shared" si="421"/>
        <v>28.073</v>
      </c>
      <c r="K433" s="125">
        <f t="shared" si="421"/>
        <v>68.099999999999994</v>
      </c>
      <c r="L433" s="125">
        <f t="shared" si="421"/>
        <v>1320.807</v>
      </c>
      <c r="M433" s="125">
        <f t="shared" si="421"/>
        <v>903.5</v>
      </c>
      <c r="N433" s="125">
        <f t="shared" si="421"/>
        <v>341.12099999999998</v>
      </c>
      <c r="O433" s="125">
        <f t="shared" si="421"/>
        <v>401.79999999999995</v>
      </c>
      <c r="P433" s="125">
        <f t="shared" si="421"/>
        <v>338.7</v>
      </c>
      <c r="Q433" s="125">
        <f t="shared" si="421"/>
        <v>251.60000000000002</v>
      </c>
      <c r="R433" s="125">
        <f t="shared" si="421"/>
        <v>30</v>
      </c>
      <c r="S433" s="125">
        <f t="shared" si="421"/>
        <v>180.2</v>
      </c>
      <c r="T433" s="125">
        <f t="shared" si="421"/>
        <v>0</v>
      </c>
      <c r="U433" s="125">
        <f t="shared" si="421"/>
        <v>50.4</v>
      </c>
      <c r="V433" s="125">
        <f t="shared" si="421"/>
        <v>460</v>
      </c>
      <c r="W433" s="125">
        <f t="shared" si="421"/>
        <v>450</v>
      </c>
      <c r="X433" s="125">
        <f t="shared" si="421"/>
        <v>140</v>
      </c>
      <c r="Y433" s="125">
        <f t="shared" si="421"/>
        <v>76.8</v>
      </c>
      <c r="Z433" s="125">
        <f t="shared" si="421"/>
        <v>0</v>
      </c>
      <c r="AA433" s="125">
        <f t="shared" si="421"/>
        <v>158.30000000000001</v>
      </c>
      <c r="AB433" s="125">
        <f t="shared" si="421"/>
        <v>0</v>
      </c>
      <c r="AC433" s="125">
        <f t="shared" si="421"/>
        <v>31.6</v>
      </c>
      <c r="AD433" s="125">
        <f t="shared" si="421"/>
        <v>97</v>
      </c>
      <c r="AE433" s="125">
        <f t="shared" si="421"/>
        <v>413.9</v>
      </c>
      <c r="AF433" s="89"/>
    </row>
    <row r="434" spans="1:32" s="83" customFormat="1" ht="124.5" customHeight="1" x14ac:dyDescent="0.3">
      <c r="A434" s="235" t="s">
        <v>28</v>
      </c>
      <c r="B434" s="154">
        <f>H434+J434+N434+L434+P434+R434+T434+V434+X434+Z434+AB434+AD434</f>
        <v>465</v>
      </c>
      <c r="C434" s="338">
        <f>H434+J434+L434+N434+P434+R434+T434+V434+X434</f>
        <v>465</v>
      </c>
      <c r="D434" s="338">
        <v>465</v>
      </c>
      <c r="E434" s="338">
        <f>I434+K434+M434+Q434+O434+S434+U434+W434+Y434+AA434+AC434+AE434+AG434</f>
        <v>465</v>
      </c>
      <c r="F434" s="338">
        <f>D434/B434*100</f>
        <v>100</v>
      </c>
      <c r="G434" s="338">
        <f>E434/C434*100</f>
        <v>100</v>
      </c>
      <c r="H434" s="338"/>
      <c r="I434" s="338"/>
      <c r="J434" s="338"/>
      <c r="K434" s="338"/>
      <c r="L434" s="338">
        <v>15</v>
      </c>
      <c r="M434" s="338">
        <v>15</v>
      </c>
      <c r="N434" s="338"/>
      <c r="O434" s="338"/>
      <c r="P434" s="338"/>
      <c r="Q434" s="338"/>
      <c r="R434" s="338"/>
      <c r="S434" s="338"/>
      <c r="T434" s="338"/>
      <c r="U434" s="338"/>
      <c r="V434" s="338">
        <v>450</v>
      </c>
      <c r="W434" s="338">
        <v>450</v>
      </c>
      <c r="X434" s="338"/>
      <c r="Y434" s="338"/>
      <c r="Z434" s="338"/>
      <c r="AA434" s="338"/>
      <c r="AB434" s="338"/>
      <c r="AC434" s="338"/>
      <c r="AD434" s="338"/>
      <c r="AE434" s="421"/>
      <c r="AF434" s="456" t="s">
        <v>673</v>
      </c>
    </row>
    <row r="435" spans="1:32" ht="277.5" customHeight="1" x14ac:dyDescent="0.25">
      <c r="A435" s="235" t="s">
        <v>29</v>
      </c>
      <c r="B435" s="100">
        <f t="shared" ref="B435:B437" si="422">H435+J435+N435+L435+P435+R435+T435+V435+X435+Z435+AB435+AD435</f>
        <v>1274.4989999999998</v>
      </c>
      <c r="C435" s="125">
        <f>H435+J435+L435+N435+P435+R435+T435+V435+X435+Z435+AB435+AD435</f>
        <v>1274.499</v>
      </c>
      <c r="D435" s="125">
        <v>1274.5</v>
      </c>
      <c r="E435" s="125">
        <f t="shared" ref="E435:E437" si="423">I435+K435+M435+Q435+O435+S435+U435+W435+Y435+AA435+AC435+AE435+AG435</f>
        <v>1274.4999999999998</v>
      </c>
      <c r="F435" s="125">
        <f t="shared" ref="F435:G437" si="424">D435/B435*100</f>
        <v>100.0000784622036</v>
      </c>
      <c r="G435" s="125">
        <f t="shared" si="424"/>
        <v>100.00007846220356</v>
      </c>
      <c r="H435" s="125">
        <v>378</v>
      </c>
      <c r="I435" s="125">
        <v>68</v>
      </c>
      <c r="J435" s="125">
        <v>28.073</v>
      </c>
      <c r="K435" s="125">
        <v>68.099999999999994</v>
      </c>
      <c r="L435" s="125">
        <v>47.305</v>
      </c>
      <c r="M435" s="125">
        <v>61.7</v>
      </c>
      <c r="N435" s="125">
        <v>341.12099999999998</v>
      </c>
      <c r="O435" s="125">
        <v>252.2</v>
      </c>
      <c r="P435" s="125">
        <v>203</v>
      </c>
      <c r="Q435" s="125">
        <v>67.8</v>
      </c>
      <c r="R435" s="125">
        <v>30</v>
      </c>
      <c r="S435" s="125">
        <v>180.2</v>
      </c>
      <c r="T435" s="125">
        <v>0</v>
      </c>
      <c r="U435" s="125">
        <v>50.4</v>
      </c>
      <c r="V435" s="125">
        <v>10</v>
      </c>
      <c r="W435" s="125">
        <v>0</v>
      </c>
      <c r="X435" s="125">
        <v>140</v>
      </c>
      <c r="Y435" s="125">
        <v>76.8</v>
      </c>
      <c r="Z435" s="125">
        <v>0</v>
      </c>
      <c r="AA435" s="125">
        <v>105.8</v>
      </c>
      <c r="AB435" s="125"/>
      <c r="AC435" s="125">
        <v>29.8</v>
      </c>
      <c r="AD435" s="125">
        <v>97</v>
      </c>
      <c r="AE435" s="125">
        <v>313.7</v>
      </c>
      <c r="AF435" s="456" t="s">
        <v>674</v>
      </c>
    </row>
    <row r="436" spans="1:32" s="83" customFormat="1" ht="18.75" x14ac:dyDescent="0.3">
      <c r="A436" s="448" t="s">
        <v>30</v>
      </c>
      <c r="B436" s="154">
        <f t="shared" si="422"/>
        <v>0</v>
      </c>
      <c r="C436" s="338">
        <f t="shared" ref="C436:D436" si="425">H436+J436+L436+N436+P436+R436+T436+V436+X436</f>
        <v>0</v>
      </c>
      <c r="D436" s="338">
        <f t="shared" si="425"/>
        <v>0</v>
      </c>
      <c r="E436" s="338">
        <f t="shared" si="423"/>
        <v>0</v>
      </c>
      <c r="F436" s="338">
        <v>0</v>
      </c>
      <c r="G436" s="338">
        <v>0</v>
      </c>
      <c r="H436" s="421"/>
      <c r="I436" s="421"/>
      <c r="J436" s="421"/>
      <c r="K436" s="421"/>
      <c r="L436" s="421"/>
      <c r="M436" s="421"/>
      <c r="N436" s="421"/>
      <c r="O436" s="421"/>
      <c r="P436" s="421"/>
      <c r="Q436" s="421"/>
      <c r="R436" s="421"/>
      <c r="S436" s="421"/>
      <c r="T436" s="421"/>
      <c r="U436" s="421"/>
      <c r="V436" s="421"/>
      <c r="W436" s="421"/>
      <c r="X436" s="421"/>
      <c r="Y436" s="421"/>
      <c r="Z436" s="421"/>
      <c r="AA436" s="421"/>
      <c r="AB436" s="421"/>
      <c r="AC436" s="421"/>
      <c r="AD436" s="421"/>
      <c r="AE436" s="421"/>
      <c r="AF436" s="400"/>
    </row>
    <row r="437" spans="1:32" s="83" customFormat="1" ht="195" customHeight="1" x14ac:dyDescent="0.3">
      <c r="A437" s="235" t="s">
        <v>31</v>
      </c>
      <c r="B437" s="154">
        <f t="shared" si="422"/>
        <v>1394.202</v>
      </c>
      <c r="C437" s="338">
        <f>H437+J437+L437+N437+P437+R437+T437+V437+X437+Z437+AB437</f>
        <v>1394.202</v>
      </c>
      <c r="D437" s="338">
        <f>E437</f>
        <v>1314.6999999999998</v>
      </c>
      <c r="E437" s="338">
        <f t="shared" si="423"/>
        <v>1314.6999999999998</v>
      </c>
      <c r="F437" s="338">
        <f t="shared" si="424"/>
        <v>94.297669921575206</v>
      </c>
      <c r="G437" s="338">
        <f t="shared" si="424"/>
        <v>94.297669921575206</v>
      </c>
      <c r="H437" s="421"/>
      <c r="I437" s="421"/>
      <c r="J437" s="421"/>
      <c r="K437" s="421"/>
      <c r="L437" s="338">
        <v>1258.502</v>
      </c>
      <c r="M437" s="338">
        <v>826.8</v>
      </c>
      <c r="N437" s="338">
        <v>0</v>
      </c>
      <c r="O437" s="338">
        <v>149.6</v>
      </c>
      <c r="P437" s="338">
        <v>135.69999999999999</v>
      </c>
      <c r="Q437" s="338">
        <v>183.8</v>
      </c>
      <c r="R437" s="338">
        <v>0</v>
      </c>
      <c r="S437" s="338">
        <v>0</v>
      </c>
      <c r="T437" s="338">
        <v>0</v>
      </c>
      <c r="U437" s="338">
        <v>0</v>
      </c>
      <c r="V437" s="338">
        <v>0</v>
      </c>
      <c r="W437" s="338">
        <v>0</v>
      </c>
      <c r="X437" s="338">
        <v>0</v>
      </c>
      <c r="Y437" s="338">
        <v>0</v>
      </c>
      <c r="Z437" s="338">
        <v>0</v>
      </c>
      <c r="AA437" s="338">
        <v>52.5</v>
      </c>
      <c r="AB437" s="338">
        <v>0</v>
      </c>
      <c r="AC437" s="338">
        <v>1.8</v>
      </c>
      <c r="AD437" s="338">
        <v>0</v>
      </c>
      <c r="AE437" s="338">
        <v>100.2</v>
      </c>
      <c r="AF437" s="123" t="s">
        <v>675</v>
      </c>
    </row>
    <row r="438" spans="1:32" ht="75" x14ac:dyDescent="0.25">
      <c r="A438" s="153" t="s">
        <v>581</v>
      </c>
      <c r="B438" s="95">
        <f>B439</f>
        <v>592.5</v>
      </c>
      <c r="C438" s="95">
        <f t="shared" ref="C438:G438" si="426">C439</f>
        <v>592.5</v>
      </c>
      <c r="D438" s="95">
        <f>D439</f>
        <v>592.5</v>
      </c>
      <c r="E438" s="95">
        <f t="shared" si="426"/>
        <v>592.5</v>
      </c>
      <c r="F438" s="95">
        <f t="shared" si="426"/>
        <v>100</v>
      </c>
      <c r="G438" s="95">
        <f t="shared" si="426"/>
        <v>100</v>
      </c>
      <c r="H438" s="95">
        <f>H439</f>
        <v>0</v>
      </c>
      <c r="I438" s="95">
        <f t="shared" ref="I438:AE438" si="427">I439</f>
        <v>0</v>
      </c>
      <c r="J438" s="95">
        <f t="shared" si="427"/>
        <v>0</v>
      </c>
      <c r="K438" s="95">
        <f t="shared" si="427"/>
        <v>0</v>
      </c>
      <c r="L438" s="95">
        <f t="shared" si="427"/>
        <v>0</v>
      </c>
      <c r="M438" s="95">
        <f t="shared" si="427"/>
        <v>0</v>
      </c>
      <c r="N438" s="95">
        <f t="shared" si="427"/>
        <v>0</v>
      </c>
      <c r="O438" s="95">
        <f t="shared" si="427"/>
        <v>0</v>
      </c>
      <c r="P438" s="95">
        <f t="shared" si="427"/>
        <v>0</v>
      </c>
      <c r="Q438" s="95">
        <f t="shared" si="427"/>
        <v>0</v>
      </c>
      <c r="R438" s="95">
        <f t="shared" si="427"/>
        <v>550</v>
      </c>
      <c r="S438" s="95">
        <f t="shared" si="427"/>
        <v>550</v>
      </c>
      <c r="T438" s="95">
        <f t="shared" si="427"/>
        <v>0</v>
      </c>
      <c r="U438" s="95">
        <f t="shared" si="427"/>
        <v>0</v>
      </c>
      <c r="V438" s="95">
        <f t="shared" si="427"/>
        <v>0</v>
      </c>
      <c r="W438" s="95">
        <f t="shared" si="427"/>
        <v>0</v>
      </c>
      <c r="X438" s="95">
        <f t="shared" si="427"/>
        <v>0</v>
      </c>
      <c r="Y438" s="95">
        <f t="shared" si="427"/>
        <v>0</v>
      </c>
      <c r="Z438" s="453">
        <f t="shared" si="427"/>
        <v>42.5</v>
      </c>
      <c r="AA438" s="453">
        <f t="shared" si="427"/>
        <v>0</v>
      </c>
      <c r="AB438" s="453">
        <f t="shared" si="427"/>
        <v>0</v>
      </c>
      <c r="AC438" s="453">
        <f t="shared" si="427"/>
        <v>0</v>
      </c>
      <c r="AD438" s="440">
        <f t="shared" si="427"/>
        <v>0</v>
      </c>
      <c r="AE438" s="440">
        <f t="shared" si="427"/>
        <v>42.5</v>
      </c>
      <c r="AF438" s="153"/>
    </row>
    <row r="439" spans="1:32" ht="18.75" x14ac:dyDescent="0.3">
      <c r="A439" s="137" t="s">
        <v>27</v>
      </c>
      <c r="B439" s="100">
        <f>B440+B441+B442+B443</f>
        <v>592.5</v>
      </c>
      <c r="C439" s="100">
        <f>C440+C441+C442+C443</f>
        <v>592.5</v>
      </c>
      <c r="D439" s="100">
        <f>D440+D441+D442+D443</f>
        <v>592.5</v>
      </c>
      <c r="E439" s="100">
        <f>E440+E441+E442+E443</f>
        <v>592.5</v>
      </c>
      <c r="F439" s="100">
        <f>E439/B439*100</f>
        <v>100</v>
      </c>
      <c r="G439" s="100">
        <f>E439/C439*100</f>
        <v>100</v>
      </c>
      <c r="H439" s="160">
        <f>H440+H441+H442+H443</f>
        <v>0</v>
      </c>
      <c r="I439" s="160">
        <f t="shared" ref="I439:AE439" si="428">I440+I441+I442+I443</f>
        <v>0</v>
      </c>
      <c r="J439" s="160">
        <f t="shared" si="428"/>
        <v>0</v>
      </c>
      <c r="K439" s="160">
        <f t="shared" si="428"/>
        <v>0</v>
      </c>
      <c r="L439" s="160">
        <f t="shared" si="428"/>
        <v>0</v>
      </c>
      <c r="M439" s="160">
        <f t="shared" si="428"/>
        <v>0</v>
      </c>
      <c r="N439" s="160">
        <f t="shared" si="428"/>
        <v>0</v>
      </c>
      <c r="O439" s="160">
        <f t="shared" si="428"/>
        <v>0</v>
      </c>
      <c r="P439" s="160">
        <f t="shared" si="428"/>
        <v>0</v>
      </c>
      <c r="Q439" s="160">
        <f t="shared" si="428"/>
        <v>0</v>
      </c>
      <c r="R439" s="160">
        <f t="shared" si="428"/>
        <v>550</v>
      </c>
      <c r="S439" s="160">
        <f t="shared" si="428"/>
        <v>550</v>
      </c>
      <c r="T439" s="160">
        <f t="shared" si="428"/>
        <v>0</v>
      </c>
      <c r="U439" s="160">
        <f t="shared" si="428"/>
        <v>0</v>
      </c>
      <c r="V439" s="160">
        <f t="shared" si="428"/>
        <v>0</v>
      </c>
      <c r="W439" s="160">
        <f t="shared" si="428"/>
        <v>0</v>
      </c>
      <c r="X439" s="160">
        <f t="shared" si="428"/>
        <v>0</v>
      </c>
      <c r="Y439" s="160">
        <f t="shared" si="428"/>
        <v>0</v>
      </c>
      <c r="Z439" s="160">
        <f t="shared" si="428"/>
        <v>42.5</v>
      </c>
      <c r="AA439" s="160">
        <f t="shared" si="428"/>
        <v>0</v>
      </c>
      <c r="AB439" s="160">
        <f t="shared" si="428"/>
        <v>0</v>
      </c>
      <c r="AC439" s="160">
        <f t="shared" si="428"/>
        <v>0</v>
      </c>
      <c r="AD439" s="160">
        <f t="shared" si="428"/>
        <v>0</v>
      </c>
      <c r="AE439" s="160">
        <f t="shared" si="428"/>
        <v>42.5</v>
      </c>
      <c r="AF439" s="89"/>
    </row>
    <row r="440" spans="1:32" s="82" customFormat="1" ht="18.75" x14ac:dyDescent="0.25">
      <c r="A440" s="103" t="s">
        <v>28</v>
      </c>
      <c r="B440" s="100">
        <f>H440+J440+N440+L440+P440+R440+T440+V440+X440+Z440+AB440+AD440</f>
        <v>0</v>
      </c>
      <c r="C440" s="125">
        <f>H440+J440+L440+N440+P440+R440+T440+V440+X440</f>
        <v>0</v>
      </c>
      <c r="D440" s="125">
        <v>0</v>
      </c>
      <c r="E440" s="125">
        <f>I440+K440+M440+Q440+O440+S440+U440+W440+Y440+AA440+AC440+AE440+AG440</f>
        <v>0</v>
      </c>
      <c r="F440" s="125">
        <v>0</v>
      </c>
      <c r="G440" s="125">
        <v>0</v>
      </c>
      <c r="H440" s="160"/>
      <c r="I440" s="160"/>
      <c r="J440" s="160"/>
      <c r="K440" s="160"/>
      <c r="L440" s="160"/>
      <c r="M440" s="160"/>
      <c r="N440" s="160"/>
      <c r="O440" s="160"/>
      <c r="P440" s="160"/>
      <c r="Q440" s="160"/>
      <c r="R440" s="160"/>
      <c r="S440" s="160"/>
      <c r="T440" s="160"/>
      <c r="U440" s="160"/>
      <c r="V440" s="160"/>
      <c r="W440" s="160"/>
      <c r="X440" s="160"/>
      <c r="Y440" s="160"/>
      <c r="Z440" s="160"/>
      <c r="AA440" s="160"/>
      <c r="AB440" s="160"/>
      <c r="AC440" s="160"/>
      <c r="AD440" s="160"/>
      <c r="AE440" s="160"/>
      <c r="AF440" s="89"/>
    </row>
    <row r="441" spans="1:32" s="82" customFormat="1" ht="106.5" customHeight="1" x14ac:dyDescent="0.25">
      <c r="A441" s="103" t="s">
        <v>29</v>
      </c>
      <c r="B441" s="100">
        <f t="shared" ref="B441:B443" si="429">H441+J441+N441+L441+P441+R441+T441+V441+X441+Z441+AB441+AD441</f>
        <v>592.5</v>
      </c>
      <c r="C441" s="125">
        <f>H441+J441+L441+N441+P441+R441+T441+V441+X441+Z441+AB441</f>
        <v>592.5</v>
      </c>
      <c r="D441" s="125">
        <f>E441</f>
        <v>592.5</v>
      </c>
      <c r="E441" s="125">
        <f t="shared" ref="E441:E443" si="430">I441+K441+M441+Q441+O441+S441+U441+W441+Y441+AA441+AC441+AE441+AG441</f>
        <v>592.5</v>
      </c>
      <c r="F441" s="125">
        <f t="shared" ref="F441:G441" si="431">D441/B441*100</f>
        <v>100</v>
      </c>
      <c r="G441" s="125">
        <f t="shared" si="431"/>
        <v>100</v>
      </c>
      <c r="H441" s="160"/>
      <c r="I441" s="160"/>
      <c r="J441" s="160"/>
      <c r="K441" s="160"/>
      <c r="L441" s="160"/>
      <c r="M441" s="160"/>
      <c r="N441" s="160"/>
      <c r="O441" s="160"/>
      <c r="P441" s="160"/>
      <c r="Q441" s="160"/>
      <c r="R441" s="125">
        <v>550</v>
      </c>
      <c r="S441" s="125">
        <v>550</v>
      </c>
      <c r="T441" s="160"/>
      <c r="U441" s="160"/>
      <c r="V441" s="160"/>
      <c r="W441" s="160"/>
      <c r="X441" s="160"/>
      <c r="Y441" s="160"/>
      <c r="Z441" s="125">
        <v>42.5</v>
      </c>
      <c r="AA441" s="160"/>
      <c r="AB441" s="160"/>
      <c r="AC441" s="160"/>
      <c r="AD441" s="160"/>
      <c r="AE441" s="125">
        <v>42.5</v>
      </c>
      <c r="AF441" s="456" t="s">
        <v>676</v>
      </c>
    </row>
    <row r="442" spans="1:32" s="82" customFormat="1" ht="18.75" x14ac:dyDescent="0.25">
      <c r="A442" s="103" t="s">
        <v>30</v>
      </c>
      <c r="B442" s="100">
        <f t="shared" si="429"/>
        <v>0</v>
      </c>
      <c r="C442" s="125">
        <f t="shared" ref="C442:D443" si="432">H442+J442+L442+N442+P442+R442+T442+V442+X442</f>
        <v>0</v>
      </c>
      <c r="D442" s="125">
        <f t="shared" si="432"/>
        <v>0</v>
      </c>
      <c r="E442" s="125">
        <f t="shared" si="430"/>
        <v>0</v>
      </c>
      <c r="F442" s="125">
        <v>0</v>
      </c>
      <c r="G442" s="125">
        <v>0</v>
      </c>
      <c r="H442" s="160"/>
      <c r="I442" s="160"/>
      <c r="J442" s="160"/>
      <c r="K442" s="160"/>
      <c r="L442" s="160"/>
      <c r="M442" s="160"/>
      <c r="N442" s="160"/>
      <c r="O442" s="160"/>
      <c r="P442" s="160"/>
      <c r="Q442" s="160"/>
      <c r="R442" s="160"/>
      <c r="S442" s="160"/>
      <c r="T442" s="160"/>
      <c r="U442" s="160"/>
      <c r="V442" s="160"/>
      <c r="W442" s="160"/>
      <c r="X442" s="160"/>
      <c r="Y442" s="160"/>
      <c r="Z442" s="160"/>
      <c r="AA442" s="160"/>
      <c r="AB442" s="160"/>
      <c r="AC442" s="160"/>
      <c r="AD442" s="160"/>
      <c r="AE442" s="160"/>
      <c r="AF442" s="89"/>
    </row>
    <row r="443" spans="1:32" ht="18.75" x14ac:dyDescent="0.3">
      <c r="A443" s="168" t="s">
        <v>31</v>
      </c>
      <c r="B443" s="154">
        <f t="shared" si="429"/>
        <v>0</v>
      </c>
      <c r="C443" s="125">
        <f t="shared" si="432"/>
        <v>0</v>
      </c>
      <c r="D443" s="125">
        <f t="shared" si="432"/>
        <v>0</v>
      </c>
      <c r="E443" s="163">
        <f t="shared" si="430"/>
        <v>0</v>
      </c>
      <c r="F443" s="125">
        <v>0</v>
      </c>
      <c r="G443" s="125">
        <v>0</v>
      </c>
      <c r="H443" s="160"/>
      <c r="I443" s="160"/>
      <c r="J443" s="160"/>
      <c r="K443" s="160"/>
      <c r="L443" s="160"/>
      <c r="M443" s="160"/>
      <c r="N443" s="160"/>
      <c r="O443" s="160"/>
      <c r="P443" s="160"/>
      <c r="Q443" s="160"/>
      <c r="R443" s="160"/>
      <c r="S443" s="160"/>
      <c r="T443" s="160"/>
      <c r="U443" s="160"/>
      <c r="V443" s="160"/>
      <c r="W443" s="160"/>
      <c r="X443" s="160"/>
      <c r="Y443" s="160"/>
      <c r="Z443" s="160"/>
      <c r="AA443" s="160"/>
      <c r="AB443" s="160"/>
      <c r="AC443" s="160"/>
      <c r="AD443" s="160"/>
      <c r="AE443" s="160"/>
      <c r="AF443" s="89"/>
    </row>
    <row r="444" spans="1:32" s="83" customFormat="1" ht="60" customHeight="1" x14ac:dyDescent="0.3">
      <c r="A444" s="349" t="s">
        <v>152</v>
      </c>
      <c r="B444" s="400">
        <f>B446+B452</f>
        <v>113010.701</v>
      </c>
      <c r="C444" s="400">
        <f>C446+C452</f>
        <v>113010.701</v>
      </c>
      <c r="D444" s="400">
        <f>D446+D452</f>
        <v>110353.70000000001</v>
      </c>
      <c r="E444" s="400">
        <f>E446+E452</f>
        <v>110353.70000000001</v>
      </c>
      <c r="F444" s="400">
        <f>E444/B444*100</f>
        <v>97.648894329042363</v>
      </c>
      <c r="G444" s="400">
        <f>E444/C444*100</f>
        <v>97.648894329042363</v>
      </c>
      <c r="H444" s="400">
        <f>H446+H452</f>
        <v>5623.8</v>
      </c>
      <c r="I444" s="400">
        <f t="shared" ref="I444:AE444" si="433">I446+I452</f>
        <v>390.5</v>
      </c>
      <c r="J444" s="400">
        <f t="shared" si="433"/>
        <v>10039.294</v>
      </c>
      <c r="K444" s="400">
        <f t="shared" si="433"/>
        <v>5811.5</v>
      </c>
      <c r="L444" s="400">
        <f t="shared" si="433"/>
        <v>7731.625</v>
      </c>
      <c r="M444" s="400">
        <f t="shared" si="433"/>
        <v>8399.4</v>
      </c>
      <c r="N444" s="400">
        <f t="shared" si="433"/>
        <v>8141.241</v>
      </c>
      <c r="O444" s="400">
        <f t="shared" si="433"/>
        <v>6580</v>
      </c>
      <c r="P444" s="400">
        <f t="shared" si="433"/>
        <v>9898.152</v>
      </c>
      <c r="Q444" s="400">
        <f t="shared" si="433"/>
        <v>8271</v>
      </c>
      <c r="R444" s="400">
        <f t="shared" si="433"/>
        <v>4350.9579999999996</v>
      </c>
      <c r="S444" s="400">
        <f t="shared" si="433"/>
        <v>5324.1</v>
      </c>
      <c r="T444" s="400">
        <f t="shared" si="433"/>
        <v>10018.886</v>
      </c>
      <c r="U444" s="400">
        <f t="shared" si="433"/>
        <v>14324.8</v>
      </c>
      <c r="V444" s="400">
        <f t="shared" si="433"/>
        <v>16728.024000000001</v>
      </c>
      <c r="W444" s="400">
        <f t="shared" si="433"/>
        <v>14130.599999999999</v>
      </c>
      <c r="X444" s="400">
        <f t="shared" si="433"/>
        <v>15326.428</v>
      </c>
      <c r="Y444" s="400">
        <f t="shared" si="433"/>
        <v>3666.3999999999996</v>
      </c>
      <c r="Z444" s="400">
        <f t="shared" si="433"/>
        <v>14770.470000000001</v>
      </c>
      <c r="AA444" s="400">
        <f t="shared" si="433"/>
        <v>21222.799999999999</v>
      </c>
      <c r="AB444" s="400">
        <f t="shared" si="433"/>
        <v>6618</v>
      </c>
      <c r="AC444" s="400">
        <f t="shared" si="433"/>
        <v>6963.4</v>
      </c>
      <c r="AD444" s="400">
        <f t="shared" si="433"/>
        <v>3763.8229999999999</v>
      </c>
      <c r="AE444" s="400">
        <f t="shared" si="433"/>
        <v>15269.2</v>
      </c>
      <c r="AF444" s="400"/>
    </row>
    <row r="445" spans="1:32" ht="18.75" x14ac:dyDescent="0.3">
      <c r="A445" s="168" t="s">
        <v>66</v>
      </c>
      <c r="B445" s="100"/>
      <c r="C445" s="125"/>
      <c r="D445" s="125"/>
      <c r="E445" s="160"/>
      <c r="F445" s="160"/>
      <c r="G445" s="160"/>
      <c r="H445" s="160"/>
      <c r="I445" s="160"/>
      <c r="J445" s="160"/>
      <c r="K445" s="160"/>
      <c r="L445" s="160"/>
      <c r="M445" s="160"/>
      <c r="N445" s="160"/>
      <c r="O445" s="160"/>
      <c r="P445" s="160"/>
      <c r="Q445" s="160"/>
      <c r="R445" s="160"/>
      <c r="S445" s="160"/>
      <c r="T445" s="160"/>
      <c r="U445" s="160"/>
      <c r="V445" s="160"/>
      <c r="W445" s="160"/>
      <c r="X445" s="160"/>
      <c r="Y445" s="160"/>
      <c r="Z445" s="160"/>
      <c r="AA445" s="160"/>
      <c r="AB445" s="160"/>
      <c r="AC445" s="160"/>
      <c r="AD445" s="160"/>
      <c r="AE445" s="160"/>
      <c r="AF445" s="89"/>
    </row>
    <row r="446" spans="1:32" s="82" customFormat="1" ht="101.25" customHeight="1" x14ac:dyDescent="0.25">
      <c r="A446" s="153" t="s">
        <v>153</v>
      </c>
      <c r="B446" s="95">
        <f>B447</f>
        <v>39492.201000000001</v>
      </c>
      <c r="C446" s="95">
        <f t="shared" ref="C446:G446" si="434">C447</f>
        <v>39492.201000000001</v>
      </c>
      <c r="D446" s="95">
        <f>D447</f>
        <v>39488.799999999996</v>
      </c>
      <c r="E446" s="95">
        <f t="shared" si="434"/>
        <v>39488.799999999996</v>
      </c>
      <c r="F446" s="95">
        <f t="shared" si="434"/>
        <v>99.991388173072437</v>
      </c>
      <c r="G446" s="95">
        <f t="shared" si="434"/>
        <v>99.991388173072437</v>
      </c>
      <c r="H446" s="453">
        <f>H447</f>
        <v>0</v>
      </c>
      <c r="I446" s="453">
        <f t="shared" ref="I446:AE446" si="435">I447</f>
        <v>0</v>
      </c>
      <c r="J446" s="453">
        <f t="shared" si="435"/>
        <v>0</v>
      </c>
      <c r="K446" s="453">
        <f t="shared" si="435"/>
        <v>0</v>
      </c>
      <c r="L446" s="453">
        <f t="shared" si="435"/>
        <v>363.3</v>
      </c>
      <c r="M446" s="453">
        <f t="shared" si="435"/>
        <v>102.3</v>
      </c>
      <c r="N446" s="453">
        <f t="shared" si="435"/>
        <v>339.15800000000002</v>
      </c>
      <c r="O446" s="453">
        <f t="shared" si="435"/>
        <v>85.6</v>
      </c>
      <c r="P446" s="453">
        <f t="shared" si="435"/>
        <v>0</v>
      </c>
      <c r="Q446" s="453">
        <f t="shared" si="435"/>
        <v>514.6</v>
      </c>
      <c r="R446" s="453">
        <f t="shared" si="435"/>
        <v>0</v>
      </c>
      <c r="S446" s="453">
        <f t="shared" si="435"/>
        <v>0</v>
      </c>
      <c r="T446" s="453">
        <f t="shared" si="435"/>
        <v>10018.886</v>
      </c>
      <c r="U446" s="453">
        <f t="shared" si="435"/>
        <v>9783.9</v>
      </c>
      <c r="V446" s="453">
        <f t="shared" si="435"/>
        <v>13529.447</v>
      </c>
      <c r="W446" s="453">
        <f t="shared" si="435"/>
        <v>13432.3</v>
      </c>
      <c r="X446" s="453">
        <f t="shared" si="435"/>
        <v>8189.6279999999997</v>
      </c>
      <c r="Y446" s="453">
        <f t="shared" si="435"/>
        <v>3079.7</v>
      </c>
      <c r="Z446" s="453">
        <f t="shared" si="435"/>
        <v>5056.0389999999998</v>
      </c>
      <c r="AA446" s="453">
        <f t="shared" si="435"/>
        <v>9163.2000000000007</v>
      </c>
      <c r="AB446" s="453">
        <f t="shared" si="435"/>
        <v>0</v>
      </c>
      <c r="AC446" s="453">
        <f t="shared" si="435"/>
        <v>0</v>
      </c>
      <c r="AD446" s="440">
        <f t="shared" si="435"/>
        <v>1995.7429999999999</v>
      </c>
      <c r="AE446" s="440">
        <f t="shared" si="435"/>
        <v>3327.2</v>
      </c>
      <c r="AF446" s="320" t="s">
        <v>677</v>
      </c>
    </row>
    <row r="447" spans="1:32" ht="18.75" x14ac:dyDescent="0.3">
      <c r="A447" s="137" t="s">
        <v>27</v>
      </c>
      <c r="B447" s="100">
        <f>B448+B449+B450+B451</f>
        <v>39492.201000000001</v>
      </c>
      <c r="C447" s="100">
        <f>C448+C449+C450+C451</f>
        <v>39492.201000000001</v>
      </c>
      <c r="D447" s="100">
        <f>D448+D449+D450+D451</f>
        <v>39488.799999999996</v>
      </c>
      <c r="E447" s="100">
        <f>E448+E449+E450+E451</f>
        <v>39488.799999999996</v>
      </c>
      <c r="F447" s="100">
        <f>E447/B447*100</f>
        <v>99.991388173072437</v>
      </c>
      <c r="G447" s="100">
        <f>E447/C447*100</f>
        <v>99.991388173072437</v>
      </c>
      <c r="H447" s="125">
        <f>H448+H449+H450+H451</f>
        <v>0</v>
      </c>
      <c r="I447" s="125">
        <f t="shared" ref="I447:AE447" si="436">I448+I449+I450+I451</f>
        <v>0</v>
      </c>
      <c r="J447" s="125">
        <f t="shared" si="436"/>
        <v>0</v>
      </c>
      <c r="K447" s="125">
        <f t="shared" si="436"/>
        <v>0</v>
      </c>
      <c r="L447" s="125">
        <f t="shared" si="436"/>
        <v>363.3</v>
      </c>
      <c r="M447" s="125">
        <f t="shared" si="436"/>
        <v>102.3</v>
      </c>
      <c r="N447" s="125">
        <f t="shared" si="436"/>
        <v>339.15800000000002</v>
      </c>
      <c r="O447" s="125">
        <f t="shared" si="436"/>
        <v>85.6</v>
      </c>
      <c r="P447" s="125">
        <f>P448+P449+P450+P451</f>
        <v>0</v>
      </c>
      <c r="Q447" s="125">
        <f t="shared" si="436"/>
        <v>514.6</v>
      </c>
      <c r="R447" s="125">
        <f t="shared" si="436"/>
        <v>0</v>
      </c>
      <c r="S447" s="125">
        <f t="shared" si="436"/>
        <v>0</v>
      </c>
      <c r="T447" s="125">
        <f t="shared" si="436"/>
        <v>10018.886</v>
      </c>
      <c r="U447" s="125">
        <f t="shared" si="436"/>
        <v>9783.9</v>
      </c>
      <c r="V447" s="125">
        <f t="shared" si="436"/>
        <v>13529.447</v>
      </c>
      <c r="W447" s="125">
        <f t="shared" si="436"/>
        <v>13432.3</v>
      </c>
      <c r="X447" s="125">
        <f t="shared" si="436"/>
        <v>8189.6279999999997</v>
      </c>
      <c r="Y447" s="125">
        <f t="shared" si="436"/>
        <v>3079.7</v>
      </c>
      <c r="Z447" s="125">
        <f t="shared" si="436"/>
        <v>5056.0389999999998</v>
      </c>
      <c r="AA447" s="125">
        <f t="shared" si="436"/>
        <v>9163.2000000000007</v>
      </c>
      <c r="AB447" s="125">
        <f t="shared" si="436"/>
        <v>0</v>
      </c>
      <c r="AC447" s="125">
        <f t="shared" si="436"/>
        <v>0</v>
      </c>
      <c r="AD447" s="125">
        <f t="shared" si="436"/>
        <v>1995.7429999999999</v>
      </c>
      <c r="AE447" s="125">
        <f t="shared" si="436"/>
        <v>3327.2</v>
      </c>
      <c r="AF447" s="89"/>
    </row>
    <row r="448" spans="1:32" s="82" customFormat="1" ht="18.75" x14ac:dyDescent="0.25">
      <c r="A448" s="103" t="s">
        <v>28</v>
      </c>
      <c r="B448" s="100">
        <f>H448+J448+N448+L448+P448+R448+T448+V448+X448+Z448+AB448+AD448</f>
        <v>0</v>
      </c>
      <c r="C448" s="125">
        <f>H448+J448+L448+N448+P448+R448+T448+V448+X448</f>
        <v>0</v>
      </c>
      <c r="D448" s="125">
        <v>0</v>
      </c>
      <c r="E448" s="125">
        <f>I448+K448+M448+Q448+O448+S448+U448+W448+Y448+AA448+AC448+AE448+AG448</f>
        <v>0</v>
      </c>
      <c r="F448" s="125">
        <v>0</v>
      </c>
      <c r="G448" s="125">
        <v>0</v>
      </c>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60"/>
      <c r="AF448" s="89"/>
    </row>
    <row r="449" spans="1:32" s="82" customFormat="1" ht="18.75" x14ac:dyDescent="0.25">
      <c r="A449" s="103" t="s">
        <v>29</v>
      </c>
      <c r="B449" s="100">
        <f t="shared" ref="B449:B451" si="437">H449+J449+N449+L449+P449+R449+T449+V449+X449+Z449+AB449+AD449</f>
        <v>39492.201000000001</v>
      </c>
      <c r="C449" s="125">
        <f>H449+J449+L449+N449+P449+R449+T449+V449+X449+Z449+AB449+AD449</f>
        <v>39492.201000000001</v>
      </c>
      <c r="D449" s="125">
        <f>E449</f>
        <v>39488.799999999996</v>
      </c>
      <c r="E449" s="125">
        <f t="shared" ref="E449:E451" si="438">I449+K449+M449+Q449+O449+S449+U449+W449+Y449+AA449+AC449+AE449+AG449</f>
        <v>39488.799999999996</v>
      </c>
      <c r="F449" s="125">
        <f t="shared" ref="F449:G449" si="439">D449/B449*100</f>
        <v>99.991388173072437</v>
      </c>
      <c r="G449" s="125">
        <f t="shared" si="439"/>
        <v>99.991388173072437</v>
      </c>
      <c r="H449" s="125"/>
      <c r="I449" s="125"/>
      <c r="J449" s="125"/>
      <c r="K449" s="125"/>
      <c r="L449" s="125">
        <v>363.3</v>
      </c>
      <c r="M449" s="125">
        <v>102.3</v>
      </c>
      <c r="N449" s="125">
        <v>339.15800000000002</v>
      </c>
      <c r="O449" s="125">
        <v>85.6</v>
      </c>
      <c r="P449" s="125"/>
      <c r="Q449" s="125">
        <v>514.6</v>
      </c>
      <c r="R449" s="125"/>
      <c r="S449" s="125"/>
      <c r="T449" s="125">
        <v>10018.886</v>
      </c>
      <c r="U449" s="125">
        <v>9783.9</v>
      </c>
      <c r="V449" s="125">
        <v>13529.447</v>
      </c>
      <c r="W449" s="125">
        <v>13432.3</v>
      </c>
      <c r="X449" s="125">
        <v>8189.6279999999997</v>
      </c>
      <c r="Y449" s="125">
        <v>3079.7</v>
      </c>
      <c r="Z449" s="125">
        <v>5056.0389999999998</v>
      </c>
      <c r="AA449" s="125">
        <v>9163.2000000000007</v>
      </c>
      <c r="AB449" s="125">
        <v>0</v>
      </c>
      <c r="AC449" s="125">
        <v>0</v>
      </c>
      <c r="AD449" s="125">
        <v>1995.7429999999999</v>
      </c>
      <c r="AE449" s="125">
        <v>3327.2</v>
      </c>
      <c r="AF449" s="89"/>
    </row>
    <row r="450" spans="1:32" s="82" customFormat="1" ht="18.75" x14ac:dyDescent="0.25">
      <c r="A450" s="103" t="s">
        <v>30</v>
      </c>
      <c r="B450" s="100">
        <f t="shared" si="437"/>
        <v>0</v>
      </c>
      <c r="C450" s="125">
        <f t="shared" ref="C450:D451" si="440">H450+J450+L450+N450+P450+R450+T450+V450+X450</f>
        <v>0</v>
      </c>
      <c r="D450" s="125">
        <f t="shared" si="440"/>
        <v>0</v>
      </c>
      <c r="E450" s="125">
        <f t="shared" si="438"/>
        <v>0</v>
      </c>
      <c r="F450" s="125">
        <v>0</v>
      </c>
      <c r="G450" s="125">
        <v>0</v>
      </c>
      <c r="H450" s="160"/>
      <c r="I450" s="160"/>
      <c r="J450" s="160"/>
      <c r="K450" s="160"/>
      <c r="L450" s="160"/>
      <c r="M450" s="160"/>
      <c r="N450" s="160"/>
      <c r="O450" s="160"/>
      <c r="P450" s="160"/>
      <c r="Q450" s="160"/>
      <c r="R450" s="160"/>
      <c r="S450" s="160"/>
      <c r="T450" s="160"/>
      <c r="U450" s="160"/>
      <c r="V450" s="160"/>
      <c r="W450" s="160"/>
      <c r="X450" s="160"/>
      <c r="Y450" s="160"/>
      <c r="Z450" s="160"/>
      <c r="AA450" s="160"/>
      <c r="AB450" s="160"/>
      <c r="AC450" s="160"/>
      <c r="AD450" s="160"/>
      <c r="AE450" s="160"/>
      <c r="AF450" s="89"/>
    </row>
    <row r="451" spans="1:32" s="82" customFormat="1" ht="18.75" x14ac:dyDescent="0.25">
      <c r="A451" s="103" t="s">
        <v>31</v>
      </c>
      <c r="B451" s="100">
        <f t="shared" si="437"/>
        <v>0</v>
      </c>
      <c r="C451" s="125">
        <f t="shared" si="440"/>
        <v>0</v>
      </c>
      <c r="D451" s="125">
        <f t="shared" si="440"/>
        <v>0</v>
      </c>
      <c r="E451" s="125">
        <f t="shared" si="438"/>
        <v>0</v>
      </c>
      <c r="F451" s="125">
        <v>0</v>
      </c>
      <c r="G451" s="125">
        <v>0</v>
      </c>
      <c r="H451" s="160"/>
      <c r="I451" s="160"/>
      <c r="J451" s="160"/>
      <c r="K451" s="160"/>
      <c r="L451" s="160"/>
      <c r="M451" s="160"/>
      <c r="N451" s="160"/>
      <c r="O451" s="160"/>
      <c r="P451" s="160"/>
      <c r="Q451" s="160"/>
      <c r="R451" s="160"/>
      <c r="S451" s="160"/>
      <c r="T451" s="160"/>
      <c r="U451" s="160"/>
      <c r="V451" s="160"/>
      <c r="W451" s="160"/>
      <c r="X451" s="160"/>
      <c r="Y451" s="160"/>
      <c r="Z451" s="160"/>
      <c r="AA451" s="160"/>
      <c r="AB451" s="160"/>
      <c r="AC451" s="160"/>
      <c r="AD451" s="160"/>
      <c r="AE451" s="100"/>
      <c r="AF451" s="89"/>
    </row>
    <row r="452" spans="1:32" ht="56.25" x14ac:dyDescent="0.25">
      <c r="A452" s="153" t="s">
        <v>154</v>
      </c>
      <c r="B452" s="95">
        <f>B453</f>
        <v>73518.5</v>
      </c>
      <c r="C452" s="95">
        <f t="shared" ref="C452:G452" si="441">C453</f>
        <v>73518.5</v>
      </c>
      <c r="D452" s="95">
        <f>D453</f>
        <v>70864.900000000009</v>
      </c>
      <c r="E452" s="95">
        <f t="shared" si="441"/>
        <v>70864.900000000009</v>
      </c>
      <c r="F452" s="95">
        <f t="shared" si="441"/>
        <v>96.390568360344687</v>
      </c>
      <c r="G452" s="95">
        <f t="shared" si="441"/>
        <v>96.390568360344687</v>
      </c>
      <c r="H452" s="453">
        <f>H453</f>
        <v>5623.8</v>
      </c>
      <c r="I452" s="453">
        <f t="shared" ref="I452:AE452" si="442">I453</f>
        <v>390.5</v>
      </c>
      <c r="J452" s="453">
        <f t="shared" si="442"/>
        <v>10039.294</v>
      </c>
      <c r="K452" s="453">
        <f t="shared" si="442"/>
        <v>5811.5</v>
      </c>
      <c r="L452" s="453">
        <f t="shared" si="442"/>
        <v>7368.3249999999998</v>
      </c>
      <c r="M452" s="453">
        <f t="shared" si="442"/>
        <v>8297.1</v>
      </c>
      <c r="N452" s="453">
        <f t="shared" si="442"/>
        <v>7802.0829999999996</v>
      </c>
      <c r="O452" s="453">
        <f t="shared" si="442"/>
        <v>6494.4</v>
      </c>
      <c r="P452" s="453">
        <f t="shared" si="442"/>
        <v>9898.152</v>
      </c>
      <c r="Q452" s="453">
        <f t="shared" si="442"/>
        <v>7756.4000000000005</v>
      </c>
      <c r="R452" s="453">
        <f t="shared" si="442"/>
        <v>4350.9579999999996</v>
      </c>
      <c r="S452" s="453">
        <f t="shared" si="442"/>
        <v>5324.1</v>
      </c>
      <c r="T452" s="453">
        <f t="shared" si="442"/>
        <v>0</v>
      </c>
      <c r="U452" s="453">
        <f t="shared" si="442"/>
        <v>4540.8999999999996</v>
      </c>
      <c r="V452" s="453">
        <f t="shared" si="442"/>
        <v>3198.5770000000002</v>
      </c>
      <c r="W452" s="453">
        <f t="shared" si="442"/>
        <v>698.3</v>
      </c>
      <c r="X452" s="453">
        <f t="shared" si="442"/>
        <v>7136.8</v>
      </c>
      <c r="Y452" s="453">
        <f t="shared" si="442"/>
        <v>586.70000000000005</v>
      </c>
      <c r="Z452" s="453">
        <f t="shared" si="442"/>
        <v>9714.4310000000005</v>
      </c>
      <c r="AA452" s="453">
        <f t="shared" si="442"/>
        <v>12059.599999999999</v>
      </c>
      <c r="AB452" s="453">
        <f t="shared" si="442"/>
        <v>6618</v>
      </c>
      <c r="AC452" s="453">
        <f t="shared" si="442"/>
        <v>6963.4</v>
      </c>
      <c r="AD452" s="440">
        <f t="shared" si="442"/>
        <v>1768.08</v>
      </c>
      <c r="AE452" s="440">
        <f t="shared" si="442"/>
        <v>11942</v>
      </c>
      <c r="AF452" s="115" t="s">
        <v>155</v>
      </c>
    </row>
    <row r="453" spans="1:32" ht="18.75" x14ac:dyDescent="0.3">
      <c r="A453" s="137" t="s">
        <v>27</v>
      </c>
      <c r="B453" s="100">
        <f>B454+B455+B456+B457</f>
        <v>73518.5</v>
      </c>
      <c r="C453" s="100">
        <f>C454+C455+C456+C457</f>
        <v>73518.5</v>
      </c>
      <c r="D453" s="100">
        <f>D454+D455+D456+D457</f>
        <v>70864.900000000009</v>
      </c>
      <c r="E453" s="100">
        <f>E454+E455+E456+E457</f>
        <v>70864.900000000009</v>
      </c>
      <c r="F453" s="100">
        <f>E453/B453*100</f>
        <v>96.390568360344687</v>
      </c>
      <c r="G453" s="100">
        <f>E453/C453*100</f>
        <v>96.390568360344687</v>
      </c>
      <c r="H453" s="125">
        <f>H454+H455+H456+H457</f>
        <v>5623.8</v>
      </c>
      <c r="I453" s="125">
        <f t="shared" ref="I453:AE453" si="443">I454+I455+I456+I457</f>
        <v>390.5</v>
      </c>
      <c r="J453" s="125">
        <f t="shared" si="443"/>
        <v>10039.294</v>
      </c>
      <c r="K453" s="125">
        <f t="shared" si="443"/>
        <v>5811.5</v>
      </c>
      <c r="L453" s="125">
        <f t="shared" si="443"/>
        <v>7368.3249999999998</v>
      </c>
      <c r="M453" s="125">
        <f t="shared" si="443"/>
        <v>8297.1</v>
      </c>
      <c r="N453" s="125">
        <f t="shared" si="443"/>
        <v>7802.0829999999996</v>
      </c>
      <c r="O453" s="125">
        <f t="shared" si="443"/>
        <v>6494.4</v>
      </c>
      <c r="P453" s="125">
        <f t="shared" si="443"/>
        <v>9898.152</v>
      </c>
      <c r="Q453" s="125">
        <f t="shared" si="443"/>
        <v>7756.4000000000005</v>
      </c>
      <c r="R453" s="125">
        <f t="shared" si="443"/>
        <v>4350.9579999999996</v>
      </c>
      <c r="S453" s="125">
        <f t="shared" si="443"/>
        <v>5324.1</v>
      </c>
      <c r="T453" s="125">
        <f t="shared" si="443"/>
        <v>0</v>
      </c>
      <c r="U453" s="125">
        <f t="shared" si="443"/>
        <v>4540.8999999999996</v>
      </c>
      <c r="V453" s="125">
        <f t="shared" si="443"/>
        <v>3198.5770000000002</v>
      </c>
      <c r="W453" s="125">
        <f t="shared" si="443"/>
        <v>698.3</v>
      </c>
      <c r="X453" s="125">
        <f t="shared" si="443"/>
        <v>7136.8</v>
      </c>
      <c r="Y453" s="125">
        <f t="shared" si="443"/>
        <v>586.70000000000005</v>
      </c>
      <c r="Z453" s="125">
        <f t="shared" si="443"/>
        <v>9714.4310000000005</v>
      </c>
      <c r="AA453" s="125">
        <f t="shared" si="443"/>
        <v>12059.599999999999</v>
      </c>
      <c r="AB453" s="125">
        <f t="shared" si="443"/>
        <v>6618</v>
      </c>
      <c r="AC453" s="125">
        <f t="shared" si="443"/>
        <v>6963.4</v>
      </c>
      <c r="AD453" s="125">
        <f t="shared" si="443"/>
        <v>1768.08</v>
      </c>
      <c r="AE453" s="125">
        <f t="shared" si="443"/>
        <v>11942</v>
      </c>
      <c r="AF453" s="89"/>
    </row>
    <row r="454" spans="1:32" s="82" customFormat="1" ht="18.75" x14ac:dyDescent="0.25">
      <c r="A454" s="103" t="s">
        <v>28</v>
      </c>
      <c r="B454" s="100">
        <f>H454+J454+N454+L454+P454+R454+T454+V454+X454+Z454+AB454+AD454</f>
        <v>59231.6</v>
      </c>
      <c r="C454" s="125">
        <f>H454+J454+L454+N454+P454+R454+T454+V454+X454+Z454+AB454+AD454</f>
        <v>59231.6</v>
      </c>
      <c r="D454" s="125">
        <f>E454</f>
        <v>58156.3</v>
      </c>
      <c r="E454" s="125">
        <f>I454+K454+M454+Q454+O454+S454+U454+W454+Y454+AA454+AC454+AE454+AG454</f>
        <v>58156.3</v>
      </c>
      <c r="F454" s="125">
        <f>D454/B454*100</f>
        <v>98.184583904537448</v>
      </c>
      <c r="G454" s="125">
        <f>E454/C454*100</f>
        <v>98.184583904537448</v>
      </c>
      <c r="H454" s="125">
        <v>5124</v>
      </c>
      <c r="I454" s="125">
        <v>390.5</v>
      </c>
      <c r="J454" s="125">
        <v>7054.5</v>
      </c>
      <c r="K454" s="125">
        <v>5010.6000000000004</v>
      </c>
      <c r="L454" s="125">
        <v>6543</v>
      </c>
      <c r="M454" s="125">
        <v>6182.8</v>
      </c>
      <c r="N454" s="125">
        <v>7059</v>
      </c>
      <c r="O454" s="125">
        <v>6017</v>
      </c>
      <c r="P454" s="125">
        <v>6832.1</v>
      </c>
      <c r="Q454" s="125">
        <v>7287.6</v>
      </c>
      <c r="R454" s="125">
        <v>4023</v>
      </c>
      <c r="S454" s="125">
        <v>3916.3</v>
      </c>
      <c r="T454" s="125">
        <v>0</v>
      </c>
      <c r="U454" s="125">
        <v>4540.8999999999996</v>
      </c>
      <c r="V454" s="125">
        <v>596.5</v>
      </c>
      <c r="W454" s="125">
        <v>0</v>
      </c>
      <c r="X454" s="125">
        <v>6606</v>
      </c>
      <c r="Y454" s="125">
        <v>0</v>
      </c>
      <c r="Z454" s="125">
        <v>7053.5</v>
      </c>
      <c r="AA454" s="125">
        <v>9779.2999999999993</v>
      </c>
      <c r="AB454" s="125">
        <v>6593</v>
      </c>
      <c r="AC454" s="125">
        <v>4153.3</v>
      </c>
      <c r="AD454" s="125">
        <v>1747</v>
      </c>
      <c r="AE454" s="125">
        <v>10878</v>
      </c>
      <c r="AF454" s="89"/>
    </row>
    <row r="455" spans="1:32" s="82" customFormat="1" ht="18.75" x14ac:dyDescent="0.25">
      <c r="A455" s="103" t="s">
        <v>29</v>
      </c>
      <c r="B455" s="100">
        <f t="shared" ref="B455:B457" si="444">H455+J455+N455+L455+P455+R455+T455+V455+X455+Z455+AB455+AD455</f>
        <v>14286.9</v>
      </c>
      <c r="C455" s="125">
        <f>H455+J455+L455+N455+P455+R455+T455+V455+X455+Z455+AB455+AD455</f>
        <v>14286.9</v>
      </c>
      <c r="D455" s="125">
        <f>E455</f>
        <v>12708.6</v>
      </c>
      <c r="E455" s="125">
        <f t="shared" ref="E455:E457" si="445">I455+K455+M455+Q455+O455+S455+U455+W455+Y455+AA455+AC455+AE455+AG455</f>
        <v>12708.6</v>
      </c>
      <c r="F455" s="125">
        <f t="shared" ref="F455:G455" si="446">D455/B455*100</f>
        <v>88.952816916195971</v>
      </c>
      <c r="G455" s="125">
        <f t="shared" si="446"/>
        <v>88.952816916195971</v>
      </c>
      <c r="H455" s="125">
        <v>499.8</v>
      </c>
      <c r="I455" s="125">
        <v>0</v>
      </c>
      <c r="J455" s="125">
        <v>2984.7939999999999</v>
      </c>
      <c r="K455" s="125">
        <v>800.9</v>
      </c>
      <c r="L455" s="125">
        <v>825.32500000000005</v>
      </c>
      <c r="M455" s="125">
        <v>2114.3000000000002</v>
      </c>
      <c r="N455" s="125">
        <v>743.08299999999997</v>
      </c>
      <c r="O455" s="125">
        <v>477.4</v>
      </c>
      <c r="P455" s="125">
        <v>3066.0520000000001</v>
      </c>
      <c r="Q455" s="125">
        <v>468.8</v>
      </c>
      <c r="R455" s="125">
        <v>327.95800000000003</v>
      </c>
      <c r="S455" s="125">
        <v>1407.8</v>
      </c>
      <c r="T455" s="125">
        <v>0</v>
      </c>
      <c r="U455" s="125">
        <v>0</v>
      </c>
      <c r="V455" s="125">
        <v>2602.0770000000002</v>
      </c>
      <c r="W455" s="125">
        <v>698.3</v>
      </c>
      <c r="X455" s="125">
        <v>530.79999999999995</v>
      </c>
      <c r="Y455" s="125">
        <v>586.70000000000005</v>
      </c>
      <c r="Z455" s="125">
        <v>2660.931</v>
      </c>
      <c r="AA455" s="125">
        <v>2280.3000000000002</v>
      </c>
      <c r="AB455" s="125">
        <v>25</v>
      </c>
      <c r="AC455" s="125">
        <v>2810.1</v>
      </c>
      <c r="AD455" s="125">
        <v>21.08</v>
      </c>
      <c r="AE455" s="125">
        <v>1064</v>
      </c>
      <c r="AF455" s="89"/>
    </row>
    <row r="456" spans="1:32" s="82" customFormat="1" ht="18.75" x14ac:dyDescent="0.25">
      <c r="A456" s="103" t="s">
        <v>30</v>
      </c>
      <c r="B456" s="100">
        <f t="shared" si="444"/>
        <v>0</v>
      </c>
      <c r="C456" s="125">
        <f>H456+J456+L456+N456+P456+R456+T456+V456+X456+Z456+AB456+AD456</f>
        <v>0</v>
      </c>
      <c r="D456" s="125">
        <f>E456</f>
        <v>0</v>
      </c>
      <c r="E456" s="125">
        <f t="shared" si="445"/>
        <v>0</v>
      </c>
      <c r="F456" s="125">
        <v>0</v>
      </c>
      <c r="G456" s="125">
        <v>0</v>
      </c>
      <c r="H456" s="160"/>
      <c r="I456" s="160"/>
      <c r="J456" s="160"/>
      <c r="K456" s="160"/>
      <c r="L456" s="160"/>
      <c r="M456" s="160"/>
      <c r="N456" s="160"/>
      <c r="O456" s="160"/>
      <c r="P456" s="160"/>
      <c r="Q456" s="160"/>
      <c r="R456" s="160"/>
      <c r="S456" s="160"/>
      <c r="T456" s="160"/>
      <c r="U456" s="160"/>
      <c r="V456" s="160"/>
      <c r="W456" s="160"/>
      <c r="X456" s="160"/>
      <c r="Y456" s="160"/>
      <c r="Z456" s="160"/>
      <c r="AA456" s="160"/>
      <c r="AB456" s="160"/>
      <c r="AC456" s="160"/>
      <c r="AD456" s="160"/>
      <c r="AE456" s="160"/>
      <c r="AF456" s="89"/>
    </row>
    <row r="457" spans="1:32" s="82" customFormat="1" ht="18.75" x14ac:dyDescent="0.25">
      <c r="A457" s="103" t="s">
        <v>31</v>
      </c>
      <c r="B457" s="100">
        <f t="shared" si="444"/>
        <v>0</v>
      </c>
      <c r="C457" s="125">
        <f>H457+J457+L457+N457+P457+R457+T457+V457+X457+Z457+AB457+AD457</f>
        <v>0</v>
      </c>
      <c r="D457" s="125">
        <f>E457</f>
        <v>0</v>
      </c>
      <c r="E457" s="125">
        <f t="shared" si="445"/>
        <v>0</v>
      </c>
      <c r="F457" s="125">
        <v>0</v>
      </c>
      <c r="G457" s="125">
        <v>0</v>
      </c>
      <c r="H457" s="160"/>
      <c r="I457" s="160"/>
      <c r="J457" s="160"/>
      <c r="K457" s="160"/>
      <c r="L457" s="160"/>
      <c r="M457" s="160"/>
      <c r="N457" s="160"/>
      <c r="O457" s="160"/>
      <c r="P457" s="160"/>
      <c r="Q457" s="160"/>
      <c r="R457" s="160"/>
      <c r="S457" s="160"/>
      <c r="T457" s="160"/>
      <c r="U457" s="160"/>
      <c r="V457" s="160"/>
      <c r="W457" s="160"/>
      <c r="X457" s="160"/>
      <c r="Y457" s="160"/>
      <c r="Z457" s="160"/>
      <c r="AA457" s="160"/>
      <c r="AB457" s="160"/>
      <c r="AC457" s="160"/>
      <c r="AD457" s="160"/>
      <c r="AE457" s="100"/>
      <c r="AF457" s="89"/>
    </row>
    <row r="458" spans="1:32" ht="56.25" x14ac:dyDescent="0.25">
      <c r="A458" s="142" t="s">
        <v>156</v>
      </c>
      <c r="B458" s="89">
        <f>B460+B466</f>
        <v>11474.222</v>
      </c>
      <c r="C458" s="89">
        <f>C460+C466</f>
        <v>11474.222</v>
      </c>
      <c r="D458" s="89">
        <f t="shared" ref="D458:G458" si="447">D460+D466</f>
        <v>4993.1400000000003</v>
      </c>
      <c r="E458" s="89">
        <f t="shared" si="447"/>
        <v>4993.1400000000003</v>
      </c>
      <c r="F458" s="160">
        <f t="shared" si="447"/>
        <v>78.67787775294687</v>
      </c>
      <c r="G458" s="160">
        <f t="shared" si="447"/>
        <v>78.67787775294687</v>
      </c>
      <c r="H458" s="89">
        <f>H460+H466</f>
        <v>0</v>
      </c>
      <c r="I458" s="89">
        <f t="shared" ref="I458:AE458" si="448">I460+I466</f>
        <v>0</v>
      </c>
      <c r="J458" s="89">
        <f t="shared" si="448"/>
        <v>73</v>
      </c>
      <c r="K458" s="89">
        <f t="shared" si="448"/>
        <v>0</v>
      </c>
      <c r="L458" s="89">
        <f t="shared" si="448"/>
        <v>199.39300000000003</v>
      </c>
      <c r="M458" s="89">
        <f t="shared" si="448"/>
        <v>65</v>
      </c>
      <c r="N458" s="89">
        <f t="shared" si="448"/>
        <v>5161.8</v>
      </c>
      <c r="O458" s="89">
        <f t="shared" si="448"/>
        <v>336.8</v>
      </c>
      <c r="P458" s="89">
        <f t="shared" si="448"/>
        <v>1022.94</v>
      </c>
      <c r="Q458" s="89">
        <f t="shared" si="448"/>
        <v>556.94000000000005</v>
      </c>
      <c r="R458" s="89">
        <f t="shared" si="448"/>
        <v>0</v>
      </c>
      <c r="S458" s="89">
        <f t="shared" si="448"/>
        <v>59</v>
      </c>
      <c r="T458" s="89">
        <f t="shared" si="448"/>
        <v>3151.06</v>
      </c>
      <c r="U458" s="89">
        <f t="shared" si="448"/>
        <v>0</v>
      </c>
      <c r="V458" s="89">
        <f t="shared" si="448"/>
        <v>470</v>
      </c>
      <c r="W458" s="89">
        <f t="shared" si="448"/>
        <v>474</v>
      </c>
      <c r="X458" s="89">
        <f t="shared" si="448"/>
        <v>0</v>
      </c>
      <c r="Y458" s="89">
        <f t="shared" si="448"/>
        <v>429.7</v>
      </c>
      <c r="Z458" s="89">
        <f t="shared" si="448"/>
        <v>228</v>
      </c>
      <c r="AA458" s="89">
        <f t="shared" si="448"/>
        <v>335.7</v>
      </c>
      <c r="AB458" s="89">
        <f t="shared" si="448"/>
        <v>0</v>
      </c>
      <c r="AC458" s="89">
        <f t="shared" si="448"/>
        <v>382.6</v>
      </c>
      <c r="AD458" s="89">
        <f t="shared" si="448"/>
        <v>1168.029</v>
      </c>
      <c r="AE458" s="89">
        <f t="shared" si="448"/>
        <v>2353.4</v>
      </c>
      <c r="AF458" s="89"/>
    </row>
    <row r="459" spans="1:32" ht="25.5" customHeight="1" x14ac:dyDescent="0.3">
      <c r="A459" s="168" t="s">
        <v>66</v>
      </c>
      <c r="B459" s="100"/>
      <c r="C459" s="125"/>
      <c r="D459" s="125"/>
      <c r="E459" s="160"/>
      <c r="F459" s="160"/>
      <c r="G459" s="160"/>
      <c r="H459" s="160"/>
      <c r="I459" s="160"/>
      <c r="J459" s="160"/>
      <c r="K459" s="160"/>
      <c r="L459" s="160"/>
      <c r="M459" s="160"/>
      <c r="N459" s="287"/>
      <c r="O459" s="287"/>
      <c r="P459" s="160"/>
      <c r="Q459" s="160"/>
      <c r="R459" s="160"/>
      <c r="S459" s="160"/>
      <c r="T459" s="160"/>
      <c r="U459" s="160"/>
      <c r="V459" s="160"/>
      <c r="W459" s="160"/>
      <c r="X459" s="160"/>
      <c r="Y459" s="160"/>
      <c r="Z459" s="160"/>
      <c r="AA459" s="160"/>
      <c r="AB459" s="160"/>
      <c r="AC459" s="160"/>
      <c r="AD459" s="160"/>
      <c r="AE459" s="160"/>
      <c r="AF459" s="89"/>
    </row>
    <row r="460" spans="1:32" s="82" customFormat="1" ht="153.75" customHeight="1" x14ac:dyDescent="0.25">
      <c r="A460" s="153" t="s">
        <v>157</v>
      </c>
      <c r="B460" s="95">
        <f>B461</f>
        <v>8800.5259999999998</v>
      </c>
      <c r="C460" s="95">
        <f t="shared" ref="C460:AE460" si="449">C461</f>
        <v>8800.5259999999998</v>
      </c>
      <c r="D460" s="95">
        <f>D461</f>
        <v>4150.5</v>
      </c>
      <c r="E460" s="95">
        <f t="shared" si="449"/>
        <v>4150.5</v>
      </c>
      <c r="F460" s="95">
        <f t="shared" si="449"/>
        <v>47.161953728674852</v>
      </c>
      <c r="G460" s="95">
        <f t="shared" si="449"/>
        <v>47.161953728674852</v>
      </c>
      <c r="H460" s="453">
        <f t="shared" si="449"/>
        <v>0</v>
      </c>
      <c r="I460" s="453">
        <f t="shared" si="449"/>
        <v>0</v>
      </c>
      <c r="J460" s="453">
        <f t="shared" si="449"/>
        <v>73</v>
      </c>
      <c r="K460" s="453">
        <f t="shared" si="449"/>
        <v>0</v>
      </c>
      <c r="L460" s="453">
        <f t="shared" si="449"/>
        <v>141.49700000000001</v>
      </c>
      <c r="M460" s="453">
        <f t="shared" si="449"/>
        <v>65</v>
      </c>
      <c r="N460" s="453">
        <f t="shared" si="449"/>
        <v>4900</v>
      </c>
      <c r="O460" s="453">
        <f t="shared" si="449"/>
        <v>75</v>
      </c>
      <c r="P460" s="453">
        <f t="shared" si="449"/>
        <v>500</v>
      </c>
      <c r="Q460" s="453">
        <f t="shared" si="449"/>
        <v>34</v>
      </c>
      <c r="R460" s="453">
        <f t="shared" si="449"/>
        <v>0</v>
      </c>
      <c r="S460" s="453">
        <f t="shared" si="449"/>
        <v>59</v>
      </c>
      <c r="T460" s="453">
        <f t="shared" si="449"/>
        <v>1320</v>
      </c>
      <c r="U460" s="453">
        <f t="shared" si="449"/>
        <v>0</v>
      </c>
      <c r="V460" s="453">
        <f t="shared" si="449"/>
        <v>470</v>
      </c>
      <c r="W460" s="453">
        <f t="shared" si="449"/>
        <v>474</v>
      </c>
      <c r="X460" s="453">
        <f t="shared" si="449"/>
        <v>0</v>
      </c>
      <c r="Y460" s="453">
        <f t="shared" si="449"/>
        <v>429.7</v>
      </c>
      <c r="Z460" s="453">
        <f t="shared" si="449"/>
        <v>228</v>
      </c>
      <c r="AA460" s="453">
        <f t="shared" si="449"/>
        <v>335.7</v>
      </c>
      <c r="AB460" s="453">
        <f t="shared" si="449"/>
        <v>0</v>
      </c>
      <c r="AC460" s="453">
        <f t="shared" si="449"/>
        <v>382.6</v>
      </c>
      <c r="AD460" s="453">
        <f t="shared" si="449"/>
        <v>1168.029</v>
      </c>
      <c r="AE460" s="453">
        <f t="shared" si="449"/>
        <v>2295.5</v>
      </c>
      <c r="AF460" s="115"/>
    </row>
    <row r="461" spans="1:32" ht="18.75" x14ac:dyDescent="0.3">
      <c r="A461" s="137" t="s">
        <v>27</v>
      </c>
      <c r="B461" s="154">
        <f>B462+B463+B464+B465</f>
        <v>8800.5259999999998</v>
      </c>
      <c r="C461" s="154">
        <f>C462+C463+C464+C465</f>
        <v>8800.5259999999998</v>
      </c>
      <c r="D461" s="154">
        <f>D462+D463+D464+D465</f>
        <v>4150.5</v>
      </c>
      <c r="E461" s="154">
        <f>E462+E463+E464+E465</f>
        <v>4150.5</v>
      </c>
      <c r="F461" s="154">
        <f>E461/B461*100</f>
        <v>47.161953728674852</v>
      </c>
      <c r="G461" s="154">
        <f>E461/C461*100</f>
        <v>47.161953728674852</v>
      </c>
      <c r="H461" s="125">
        <f t="shared" ref="H461:AE461" si="450">H462+H463+H464+H465</f>
        <v>0</v>
      </c>
      <c r="I461" s="125">
        <f t="shared" si="450"/>
        <v>0</v>
      </c>
      <c r="J461" s="125">
        <f t="shared" si="450"/>
        <v>73</v>
      </c>
      <c r="K461" s="125">
        <f t="shared" si="450"/>
        <v>0</v>
      </c>
      <c r="L461" s="125">
        <f t="shared" si="450"/>
        <v>141.49700000000001</v>
      </c>
      <c r="M461" s="125">
        <f t="shared" si="450"/>
        <v>65</v>
      </c>
      <c r="N461" s="125">
        <f t="shared" si="450"/>
        <v>4900</v>
      </c>
      <c r="O461" s="125">
        <f t="shared" si="450"/>
        <v>75</v>
      </c>
      <c r="P461" s="125">
        <f t="shared" si="450"/>
        <v>500</v>
      </c>
      <c r="Q461" s="125">
        <f t="shared" si="450"/>
        <v>34</v>
      </c>
      <c r="R461" s="125">
        <f t="shared" si="450"/>
        <v>0</v>
      </c>
      <c r="S461" s="125">
        <f t="shared" si="450"/>
        <v>59</v>
      </c>
      <c r="T461" s="125">
        <f t="shared" si="450"/>
        <v>1320</v>
      </c>
      <c r="U461" s="125">
        <f t="shared" si="450"/>
        <v>0</v>
      </c>
      <c r="V461" s="125">
        <f t="shared" si="450"/>
        <v>470</v>
      </c>
      <c r="W461" s="125">
        <f t="shared" si="450"/>
        <v>474</v>
      </c>
      <c r="X461" s="125">
        <f t="shared" si="450"/>
        <v>0</v>
      </c>
      <c r="Y461" s="125">
        <f t="shared" si="450"/>
        <v>429.7</v>
      </c>
      <c r="Z461" s="125">
        <f t="shared" si="450"/>
        <v>228</v>
      </c>
      <c r="AA461" s="125">
        <f t="shared" si="450"/>
        <v>335.7</v>
      </c>
      <c r="AB461" s="125">
        <f t="shared" si="450"/>
        <v>0</v>
      </c>
      <c r="AC461" s="125">
        <f t="shared" si="450"/>
        <v>382.6</v>
      </c>
      <c r="AD461" s="125">
        <f t="shared" si="450"/>
        <v>1168.029</v>
      </c>
      <c r="AE461" s="125">
        <f t="shared" si="450"/>
        <v>2295.5</v>
      </c>
      <c r="AF461" s="89"/>
    </row>
    <row r="462" spans="1:32" s="82" customFormat="1" ht="18.75" x14ac:dyDescent="0.25">
      <c r="A462" s="103" t="s">
        <v>28</v>
      </c>
      <c r="B462" s="100">
        <f>H462+J462+N462+L462+P462+R462+T462+V462+X462+Z462+AB462+AD462</f>
        <v>470</v>
      </c>
      <c r="C462" s="125">
        <f>H462+J462+L462+N462+P462+R462+T462+V462+X462+Z462</f>
        <v>470</v>
      </c>
      <c r="D462" s="125">
        <f>E462</f>
        <v>470</v>
      </c>
      <c r="E462" s="125">
        <f>I462+K462+M462+Q462+O462+S462+U462+W462+Y462+AA462+AC462+AE462+AG462</f>
        <v>470</v>
      </c>
      <c r="F462" s="125">
        <f>D462/B462*100</f>
        <v>100</v>
      </c>
      <c r="G462" s="125">
        <f>E462/C462*100</f>
        <v>100</v>
      </c>
      <c r="H462" s="125">
        <v>0</v>
      </c>
      <c r="I462" s="125">
        <v>0</v>
      </c>
      <c r="J462" s="125">
        <v>0</v>
      </c>
      <c r="K462" s="125">
        <v>0</v>
      </c>
      <c r="L462" s="125">
        <v>0</v>
      </c>
      <c r="M462" s="125">
        <v>0</v>
      </c>
      <c r="N462" s="125">
        <v>0</v>
      </c>
      <c r="O462" s="125">
        <v>0</v>
      </c>
      <c r="P462" s="125">
        <v>0</v>
      </c>
      <c r="Q462" s="125">
        <v>0</v>
      </c>
      <c r="R462" s="125">
        <v>0</v>
      </c>
      <c r="S462" s="125">
        <v>0</v>
      </c>
      <c r="T462" s="125">
        <v>0</v>
      </c>
      <c r="U462" s="125">
        <v>0</v>
      </c>
      <c r="V462" s="125">
        <v>470</v>
      </c>
      <c r="W462" s="125">
        <v>124</v>
      </c>
      <c r="X462" s="125"/>
      <c r="Y462" s="125"/>
      <c r="Z462" s="125"/>
      <c r="AA462" s="125"/>
      <c r="AB462" s="125"/>
      <c r="AC462" s="125"/>
      <c r="AD462" s="125"/>
      <c r="AE462" s="125">
        <v>346</v>
      </c>
      <c r="AF462" s="89"/>
    </row>
    <row r="463" spans="1:32" s="82" customFormat="1" ht="168.75" x14ac:dyDescent="0.25">
      <c r="A463" s="103" t="s">
        <v>29</v>
      </c>
      <c r="B463" s="100">
        <f t="shared" ref="B463:B465" si="451">H463+J463+N463+L463+P463+R463+T463+V463+X463+Z463+AB463+AD463</f>
        <v>5948</v>
      </c>
      <c r="C463" s="125">
        <f>H463+J463+L463+N463+P463+R463+T463+V463+X463+Z463</f>
        <v>5948</v>
      </c>
      <c r="D463" s="125">
        <f>E463</f>
        <v>1298</v>
      </c>
      <c r="E463" s="125">
        <f>I463+K463+M463+Q463+O463+S463+U463+W463+Y463+AA463+AC463+AE463+AG463</f>
        <v>1298</v>
      </c>
      <c r="F463" s="125">
        <f t="shared" ref="F463:G465" si="452">D463/B463*100</f>
        <v>21.822461331540012</v>
      </c>
      <c r="G463" s="125">
        <f t="shared" si="452"/>
        <v>21.822461331540012</v>
      </c>
      <c r="H463" s="125"/>
      <c r="I463" s="125"/>
      <c r="J463" s="125"/>
      <c r="K463" s="125"/>
      <c r="L463" s="125">
        <v>0</v>
      </c>
      <c r="M463" s="125">
        <v>0</v>
      </c>
      <c r="N463" s="125">
        <v>4550</v>
      </c>
      <c r="O463" s="125">
        <v>0</v>
      </c>
      <c r="P463" s="125">
        <v>0</v>
      </c>
      <c r="Q463" s="125">
        <v>7.5</v>
      </c>
      <c r="R463" s="125"/>
      <c r="S463" s="125">
        <v>42.5</v>
      </c>
      <c r="T463" s="125">
        <v>1170</v>
      </c>
      <c r="U463" s="125">
        <v>0</v>
      </c>
      <c r="V463" s="125">
        <v>0</v>
      </c>
      <c r="W463" s="125">
        <v>350</v>
      </c>
      <c r="X463" s="125">
        <v>0</v>
      </c>
      <c r="Y463" s="125">
        <v>230</v>
      </c>
      <c r="Z463" s="125">
        <v>228</v>
      </c>
      <c r="AA463" s="125">
        <v>333.4</v>
      </c>
      <c r="AB463" s="125"/>
      <c r="AC463" s="125">
        <v>267.5</v>
      </c>
      <c r="AD463" s="125"/>
      <c r="AE463" s="100">
        <v>67.099999999999994</v>
      </c>
      <c r="AF463" s="123" t="s">
        <v>582</v>
      </c>
    </row>
    <row r="464" spans="1:32" ht="18.75" x14ac:dyDescent="0.3">
      <c r="A464" s="168" t="s">
        <v>30</v>
      </c>
      <c r="B464" s="154">
        <f t="shared" si="451"/>
        <v>0</v>
      </c>
      <c r="C464" s="338">
        <f t="shared" ref="C464:D464" si="453">H464+J464+L464+N464+P464+R464+T464+V464+X464</f>
        <v>0</v>
      </c>
      <c r="D464" s="338">
        <f t="shared" si="453"/>
        <v>0</v>
      </c>
      <c r="E464" s="338">
        <f t="shared" ref="E464" si="454">I464+K464+M464+Q464+O464+S464+U464+W464+Y464+AA464+AC464+AE464+AG464</f>
        <v>0</v>
      </c>
      <c r="F464" s="338">
        <v>0</v>
      </c>
      <c r="G464" s="338">
        <v>0</v>
      </c>
      <c r="H464" s="160"/>
      <c r="I464" s="160"/>
      <c r="J464" s="160"/>
      <c r="K464" s="160"/>
      <c r="L464" s="160"/>
      <c r="M464" s="160"/>
      <c r="N464" s="160"/>
      <c r="O464" s="160"/>
      <c r="P464" s="160"/>
      <c r="Q464" s="160"/>
      <c r="R464" s="160"/>
      <c r="S464" s="160"/>
      <c r="T464" s="160"/>
      <c r="U464" s="160"/>
      <c r="V464" s="160"/>
      <c r="W464" s="160"/>
      <c r="X464" s="160"/>
      <c r="Y464" s="160"/>
      <c r="Z464" s="160"/>
      <c r="AA464" s="160"/>
      <c r="AB464" s="160"/>
      <c r="AC464" s="160"/>
      <c r="AD464" s="160"/>
      <c r="AE464" s="125"/>
      <c r="AF464" s="89"/>
    </row>
    <row r="465" spans="1:32" s="83" customFormat="1" ht="168.75" x14ac:dyDescent="0.3">
      <c r="A465" s="168" t="s">
        <v>31</v>
      </c>
      <c r="B465" s="154">
        <f t="shared" si="451"/>
        <v>2382.5259999999998</v>
      </c>
      <c r="C465" s="338">
        <f>H465+J465+L465+N465+P465+R465+T465+V465+X465+Z465+AB465+AD465</f>
        <v>2382.5259999999998</v>
      </c>
      <c r="D465" s="338">
        <f>E465</f>
        <v>2382.5</v>
      </c>
      <c r="E465" s="338">
        <f>I465+K465+M465+Q465+O465+S465+U465+W465+Y465+AA465+AC465+AE465+AG465</f>
        <v>2382.5</v>
      </c>
      <c r="F465" s="338">
        <f t="shared" si="452"/>
        <v>99.998908721247957</v>
      </c>
      <c r="G465" s="338">
        <f t="shared" si="452"/>
        <v>99.998908721247957</v>
      </c>
      <c r="H465" s="421"/>
      <c r="I465" s="421"/>
      <c r="J465" s="338">
        <v>73</v>
      </c>
      <c r="K465" s="421"/>
      <c r="L465" s="338">
        <v>141.49700000000001</v>
      </c>
      <c r="M465" s="338">
        <v>65</v>
      </c>
      <c r="N465" s="338">
        <v>350</v>
      </c>
      <c r="O465" s="338">
        <v>75</v>
      </c>
      <c r="P465" s="338">
        <v>500</v>
      </c>
      <c r="Q465" s="338">
        <v>26.5</v>
      </c>
      <c r="R465" s="338"/>
      <c r="S465" s="338">
        <v>16.5</v>
      </c>
      <c r="T465" s="338">
        <v>150</v>
      </c>
      <c r="U465" s="338">
        <v>0</v>
      </c>
      <c r="V465" s="338">
        <v>0</v>
      </c>
      <c r="W465" s="338">
        <v>0</v>
      </c>
      <c r="X465" s="338">
        <v>0</v>
      </c>
      <c r="Y465" s="338">
        <v>199.7</v>
      </c>
      <c r="Z465" s="421"/>
      <c r="AA465" s="338">
        <v>2.2999999999999998</v>
      </c>
      <c r="AB465" s="421"/>
      <c r="AC465" s="338">
        <v>115.1</v>
      </c>
      <c r="AD465" s="338">
        <v>1168.029</v>
      </c>
      <c r="AE465" s="338">
        <v>1882.4</v>
      </c>
      <c r="AF465" s="426" t="s">
        <v>678</v>
      </c>
    </row>
    <row r="466" spans="1:32" ht="409.5" customHeight="1" x14ac:dyDescent="0.25">
      <c r="A466" s="153" t="s">
        <v>158</v>
      </c>
      <c r="B466" s="95">
        <f>B467</f>
        <v>2673.6960000000004</v>
      </c>
      <c r="C466" s="95">
        <f t="shared" ref="C466:G466" si="455">C467</f>
        <v>2673.6960000000004</v>
      </c>
      <c r="D466" s="95">
        <f>D467</f>
        <v>842.64</v>
      </c>
      <c r="E466" s="95">
        <f t="shared" si="455"/>
        <v>842.64</v>
      </c>
      <c r="F466" s="95">
        <f t="shared" si="455"/>
        <v>31.515924024272014</v>
      </c>
      <c r="G466" s="95">
        <f t="shared" si="455"/>
        <v>31.515924024272014</v>
      </c>
      <c r="H466" s="453">
        <f>H467</f>
        <v>0</v>
      </c>
      <c r="I466" s="453">
        <f t="shared" ref="I466:AC466" si="456">I467</f>
        <v>0</v>
      </c>
      <c r="J466" s="453">
        <f t="shared" si="456"/>
        <v>0</v>
      </c>
      <c r="K466" s="453">
        <f t="shared" si="456"/>
        <v>0</v>
      </c>
      <c r="L466" s="453">
        <f t="shared" si="456"/>
        <v>57.896000000000001</v>
      </c>
      <c r="M466" s="453">
        <f t="shared" si="456"/>
        <v>0</v>
      </c>
      <c r="N466" s="453">
        <f t="shared" si="456"/>
        <v>261.8</v>
      </c>
      <c r="O466" s="453">
        <f t="shared" si="456"/>
        <v>261.8</v>
      </c>
      <c r="P466" s="453">
        <f t="shared" si="456"/>
        <v>522.94000000000005</v>
      </c>
      <c r="Q466" s="453">
        <f t="shared" si="456"/>
        <v>522.94000000000005</v>
      </c>
      <c r="R466" s="453">
        <f t="shared" si="456"/>
        <v>0</v>
      </c>
      <c r="S466" s="453">
        <f t="shared" si="456"/>
        <v>0</v>
      </c>
      <c r="T466" s="453">
        <f t="shared" si="456"/>
        <v>1831.06</v>
      </c>
      <c r="U466" s="453">
        <f t="shared" si="456"/>
        <v>0</v>
      </c>
      <c r="V466" s="453">
        <f t="shared" si="456"/>
        <v>0</v>
      </c>
      <c r="W466" s="453">
        <f t="shared" si="456"/>
        <v>0</v>
      </c>
      <c r="X466" s="453">
        <f t="shared" si="456"/>
        <v>0</v>
      </c>
      <c r="Y466" s="453">
        <f t="shared" si="456"/>
        <v>0</v>
      </c>
      <c r="Z466" s="453">
        <f t="shared" si="456"/>
        <v>0</v>
      </c>
      <c r="AA466" s="453">
        <f t="shared" si="456"/>
        <v>0</v>
      </c>
      <c r="AB466" s="453">
        <f t="shared" si="456"/>
        <v>0</v>
      </c>
      <c r="AC466" s="453">
        <f t="shared" si="456"/>
        <v>0</v>
      </c>
      <c r="AD466" s="453">
        <f>AD467</f>
        <v>0</v>
      </c>
      <c r="AE466" s="453">
        <f>AE467</f>
        <v>57.9</v>
      </c>
      <c r="AF466" s="981" t="s">
        <v>583</v>
      </c>
    </row>
    <row r="467" spans="1:32" ht="18.75" x14ac:dyDescent="0.3">
      <c r="A467" s="137" t="s">
        <v>27</v>
      </c>
      <c r="B467" s="154">
        <f>B468+B469+B470+B471</f>
        <v>2673.6960000000004</v>
      </c>
      <c r="C467" s="154">
        <f>C468+C469+C470+C471</f>
        <v>2673.6960000000004</v>
      </c>
      <c r="D467" s="154">
        <f>D468+D469+D470+D471</f>
        <v>842.64</v>
      </c>
      <c r="E467" s="154">
        <f>E468+E469+E470+E471</f>
        <v>842.64</v>
      </c>
      <c r="F467" s="154">
        <f>E467/B467*100</f>
        <v>31.515924024272014</v>
      </c>
      <c r="G467" s="154">
        <f>E467/C467*100</f>
        <v>31.515924024272014</v>
      </c>
      <c r="H467" s="100">
        <f>H468+H469+H470+H471</f>
        <v>0</v>
      </c>
      <c r="I467" s="100">
        <f t="shared" ref="I467:AE467" si="457">I468+I469+I470+I471</f>
        <v>0</v>
      </c>
      <c r="J467" s="100">
        <f t="shared" si="457"/>
        <v>0</v>
      </c>
      <c r="K467" s="100">
        <f t="shared" si="457"/>
        <v>0</v>
      </c>
      <c r="L467" s="100">
        <f t="shared" si="457"/>
        <v>57.896000000000001</v>
      </c>
      <c r="M467" s="100">
        <f t="shared" si="457"/>
        <v>0</v>
      </c>
      <c r="N467" s="100">
        <f t="shared" si="457"/>
        <v>261.8</v>
      </c>
      <c r="O467" s="100">
        <f t="shared" si="457"/>
        <v>261.8</v>
      </c>
      <c r="P467" s="100">
        <f t="shared" si="457"/>
        <v>522.94000000000005</v>
      </c>
      <c r="Q467" s="100">
        <f t="shared" si="457"/>
        <v>522.94000000000005</v>
      </c>
      <c r="R467" s="100">
        <f t="shared" si="457"/>
        <v>0</v>
      </c>
      <c r="S467" s="100">
        <f t="shared" si="457"/>
        <v>0</v>
      </c>
      <c r="T467" s="100">
        <f t="shared" si="457"/>
        <v>1831.06</v>
      </c>
      <c r="U467" s="100">
        <f t="shared" si="457"/>
        <v>0</v>
      </c>
      <c r="V467" s="100">
        <f t="shared" si="457"/>
        <v>0</v>
      </c>
      <c r="W467" s="100">
        <f t="shared" si="457"/>
        <v>0</v>
      </c>
      <c r="X467" s="100">
        <f t="shared" si="457"/>
        <v>0</v>
      </c>
      <c r="Y467" s="100">
        <f t="shared" si="457"/>
        <v>0</v>
      </c>
      <c r="Z467" s="100">
        <f t="shared" si="457"/>
        <v>0</v>
      </c>
      <c r="AA467" s="100">
        <f t="shared" si="457"/>
        <v>0</v>
      </c>
      <c r="AB467" s="100">
        <f t="shared" si="457"/>
        <v>0</v>
      </c>
      <c r="AC467" s="100">
        <f t="shared" si="457"/>
        <v>0</v>
      </c>
      <c r="AD467" s="100">
        <f t="shared" si="457"/>
        <v>0</v>
      </c>
      <c r="AE467" s="100">
        <f t="shared" si="457"/>
        <v>57.9</v>
      </c>
      <c r="AF467" s="982"/>
    </row>
    <row r="468" spans="1:32" s="83" customFormat="1" ht="18.75" x14ac:dyDescent="0.3">
      <c r="A468" s="168" t="s">
        <v>28</v>
      </c>
      <c r="B468" s="154">
        <f t="shared" ref="B468:B471" si="458">H468+J468+N468+L468+P468+R468+T468+V468+X468+Z468+AB468+AD468</f>
        <v>2354</v>
      </c>
      <c r="C468" s="338">
        <f>H468+J468+L468+N468+P468+R468+T468+V468+X468+Z468+AB468</f>
        <v>2354</v>
      </c>
      <c r="D468" s="338">
        <f>E468</f>
        <v>522.94000000000005</v>
      </c>
      <c r="E468" s="338">
        <f>I468+K468+M468+Q468+O468+S468+U468+W468+Y468+AA468+AC468+AE468+AG468</f>
        <v>522.94000000000005</v>
      </c>
      <c r="F468" s="338">
        <f>D468/B468*100</f>
        <v>22.21495327102804</v>
      </c>
      <c r="G468" s="338">
        <f>E468/C468*100</f>
        <v>22.21495327102804</v>
      </c>
      <c r="H468" s="338"/>
      <c r="I468" s="338"/>
      <c r="J468" s="338"/>
      <c r="K468" s="338"/>
      <c r="L468" s="338"/>
      <c r="M468" s="338"/>
      <c r="N468" s="338"/>
      <c r="O468" s="338"/>
      <c r="P468" s="338">
        <v>522.94000000000005</v>
      </c>
      <c r="Q468" s="338">
        <v>522.94000000000005</v>
      </c>
      <c r="R468" s="338"/>
      <c r="S468" s="338"/>
      <c r="T468" s="338">
        <v>1831.06</v>
      </c>
      <c r="U468" s="338"/>
      <c r="V468" s="338"/>
      <c r="W468" s="338"/>
      <c r="X468" s="338"/>
      <c r="Y468" s="338"/>
      <c r="Z468" s="338"/>
      <c r="AA468" s="338"/>
      <c r="AB468" s="338"/>
      <c r="AC468" s="338"/>
      <c r="AD468" s="338"/>
      <c r="AE468" s="421"/>
      <c r="AF468" s="982"/>
    </row>
    <row r="469" spans="1:32" s="83" customFormat="1" ht="18.75" x14ac:dyDescent="0.3">
      <c r="A469" s="168" t="s">
        <v>29</v>
      </c>
      <c r="B469" s="154">
        <f t="shared" si="458"/>
        <v>261.8</v>
      </c>
      <c r="C469" s="338">
        <f>H469+J469+L469+N469+P469+R469+T469+V469+X469+Z469+AB469</f>
        <v>261.8</v>
      </c>
      <c r="D469" s="338">
        <f>E469</f>
        <v>261.8</v>
      </c>
      <c r="E469" s="338">
        <f>I469+K469+M469+Q469+O469+S469+U469+W469+Y469+AA469+AC469+AE469+AG469</f>
        <v>261.8</v>
      </c>
      <c r="F469" s="338">
        <f t="shared" ref="F469:G471" si="459">D469/B469*100</f>
        <v>100</v>
      </c>
      <c r="G469" s="338">
        <f t="shared" si="459"/>
        <v>100</v>
      </c>
      <c r="H469" s="338"/>
      <c r="I469" s="338"/>
      <c r="J469" s="338"/>
      <c r="K469" s="338"/>
      <c r="L469" s="338"/>
      <c r="M469" s="338"/>
      <c r="N469" s="338">
        <v>261.8</v>
      </c>
      <c r="O469" s="338">
        <v>261.8</v>
      </c>
      <c r="P469" s="338"/>
      <c r="Q469" s="338"/>
      <c r="R469" s="338"/>
      <c r="S469" s="338"/>
      <c r="T469" s="338"/>
      <c r="U469" s="338"/>
      <c r="V469" s="338"/>
      <c r="W469" s="338"/>
      <c r="X469" s="338"/>
      <c r="Y469" s="338"/>
      <c r="Z469" s="338"/>
      <c r="AA469" s="338"/>
      <c r="AB469" s="338"/>
      <c r="AC469" s="338"/>
      <c r="AD469" s="338"/>
      <c r="AE469" s="400"/>
      <c r="AF469" s="982"/>
    </row>
    <row r="470" spans="1:32" s="83" customFormat="1" ht="18.75" x14ac:dyDescent="0.3">
      <c r="A470" s="168" t="s">
        <v>30</v>
      </c>
      <c r="B470" s="154">
        <f t="shared" si="458"/>
        <v>0</v>
      </c>
      <c r="C470" s="338">
        <f>H470+J470+L470+N470+P470+R470+T470+V470+X470</f>
        <v>0</v>
      </c>
      <c r="D470" s="338">
        <f>E470</f>
        <v>0</v>
      </c>
      <c r="E470" s="338">
        <f t="shared" ref="E470:E471" si="460">I470+K470+M470+Q470+O470+S470+U470+W470+Y470+AA470+AC470+AE470+AG470</f>
        <v>0</v>
      </c>
      <c r="F470" s="338">
        <v>0</v>
      </c>
      <c r="G470" s="338">
        <v>0</v>
      </c>
      <c r="H470" s="421"/>
      <c r="I470" s="421"/>
      <c r="J470" s="421"/>
      <c r="K470" s="421"/>
      <c r="L470" s="338"/>
      <c r="M470" s="421"/>
      <c r="N470" s="421"/>
      <c r="O470" s="421"/>
      <c r="P470" s="421"/>
      <c r="Q470" s="421"/>
      <c r="R470" s="421"/>
      <c r="S470" s="421"/>
      <c r="T470" s="421"/>
      <c r="U470" s="421"/>
      <c r="V470" s="421"/>
      <c r="W470" s="421"/>
      <c r="X470" s="421"/>
      <c r="Y470" s="421"/>
      <c r="Z470" s="421"/>
      <c r="AA470" s="421"/>
      <c r="AB470" s="421"/>
      <c r="AC470" s="421"/>
      <c r="AD470" s="421"/>
      <c r="AE470" s="338"/>
      <c r="AF470" s="982"/>
    </row>
    <row r="471" spans="1:32" s="83" customFormat="1" ht="18.75" x14ac:dyDescent="0.3">
      <c r="A471" s="168" t="s">
        <v>31</v>
      </c>
      <c r="B471" s="154">
        <f t="shared" si="458"/>
        <v>57.896000000000001</v>
      </c>
      <c r="C471" s="338">
        <f t="shared" ref="C471" si="461">H471+J471+L471+N471+P471+R471+T471+V471+X471</f>
        <v>57.896000000000001</v>
      </c>
      <c r="D471" s="338">
        <f>E471</f>
        <v>57.9</v>
      </c>
      <c r="E471" s="338">
        <f t="shared" si="460"/>
        <v>57.9</v>
      </c>
      <c r="F471" s="457">
        <f t="shared" si="459"/>
        <v>100.00690894016857</v>
      </c>
      <c r="G471" s="457">
        <f t="shared" si="459"/>
        <v>100.00690894016857</v>
      </c>
      <c r="H471" s="421"/>
      <c r="I471" s="421"/>
      <c r="J471" s="421"/>
      <c r="K471" s="421"/>
      <c r="L471" s="338">
        <v>57.896000000000001</v>
      </c>
      <c r="M471" s="421"/>
      <c r="N471" s="421"/>
      <c r="O471" s="421"/>
      <c r="P471" s="421"/>
      <c r="Q471" s="421"/>
      <c r="R471" s="421"/>
      <c r="S471" s="421"/>
      <c r="T471" s="421"/>
      <c r="U471" s="421"/>
      <c r="V471" s="421"/>
      <c r="W471" s="421"/>
      <c r="X471" s="421"/>
      <c r="Y471" s="421"/>
      <c r="Z471" s="421"/>
      <c r="AA471" s="421"/>
      <c r="AB471" s="421"/>
      <c r="AC471" s="421"/>
      <c r="AD471" s="421"/>
      <c r="AE471" s="338">
        <v>57.9</v>
      </c>
      <c r="AF471" s="983"/>
    </row>
    <row r="472" spans="1:32" s="83" customFormat="1" ht="56.25" x14ac:dyDescent="0.3">
      <c r="A472" s="347" t="s">
        <v>159</v>
      </c>
      <c r="B472" s="421">
        <f>B473</f>
        <v>15703</v>
      </c>
      <c r="C472" s="421">
        <f>C473</f>
        <v>15703</v>
      </c>
      <c r="D472" s="421">
        <f t="shared" ref="D472:G472" si="462">D473</f>
        <v>14813.2</v>
      </c>
      <c r="E472" s="421">
        <f t="shared" si="462"/>
        <v>14813.2</v>
      </c>
      <c r="F472" s="421">
        <f t="shared" si="462"/>
        <v>94.33356683436287</v>
      </c>
      <c r="G472" s="421">
        <f t="shared" si="462"/>
        <v>94.33356683436287</v>
      </c>
      <c r="H472" s="421">
        <f>H473</f>
        <v>584.73099999999999</v>
      </c>
      <c r="I472" s="421">
        <f t="shared" ref="I472:AE472" si="463">I473</f>
        <v>342</v>
      </c>
      <c r="J472" s="421">
        <f t="shared" si="463"/>
        <v>1050.057</v>
      </c>
      <c r="K472" s="421">
        <f t="shared" si="463"/>
        <v>1042.9000000000001</v>
      </c>
      <c r="L472" s="421">
        <f t="shared" si="463"/>
        <v>1422.9649999999999</v>
      </c>
      <c r="M472" s="421">
        <f t="shared" si="463"/>
        <v>907.5</v>
      </c>
      <c r="N472" s="421">
        <f t="shared" si="463"/>
        <v>2290.6610000000001</v>
      </c>
      <c r="O472" s="421">
        <f t="shared" si="463"/>
        <v>1171.5</v>
      </c>
      <c r="P472" s="421">
        <f t="shared" si="463"/>
        <v>2039.1690000000001</v>
      </c>
      <c r="Q472" s="421">
        <f t="shared" si="463"/>
        <v>1461.7</v>
      </c>
      <c r="R472" s="421">
        <f t="shared" si="463"/>
        <v>1590.9159999999999</v>
      </c>
      <c r="S472" s="421">
        <f t="shared" si="463"/>
        <v>1595.3</v>
      </c>
      <c r="T472" s="421">
        <f t="shared" si="463"/>
        <v>1142.373</v>
      </c>
      <c r="U472" s="421">
        <f t="shared" si="463"/>
        <v>49.8</v>
      </c>
      <c r="V472" s="421">
        <f t="shared" si="463"/>
        <v>1248.373</v>
      </c>
      <c r="W472" s="421">
        <f t="shared" si="463"/>
        <v>1655.3</v>
      </c>
      <c r="X472" s="421">
        <f t="shared" si="463"/>
        <v>760.74400000000003</v>
      </c>
      <c r="Y472" s="421">
        <f t="shared" si="463"/>
        <v>1103</v>
      </c>
      <c r="Z472" s="421">
        <f t="shared" si="463"/>
        <v>963.95799999999997</v>
      </c>
      <c r="AA472" s="421">
        <f t="shared" si="463"/>
        <v>1220.4000000000001</v>
      </c>
      <c r="AB472" s="421">
        <f t="shared" si="463"/>
        <v>974.1</v>
      </c>
      <c r="AC472" s="421">
        <f t="shared" si="463"/>
        <v>1014.7</v>
      </c>
      <c r="AD472" s="421">
        <f t="shared" si="463"/>
        <v>1634.953</v>
      </c>
      <c r="AE472" s="421">
        <f t="shared" si="463"/>
        <v>3249.1</v>
      </c>
      <c r="AF472" s="400"/>
    </row>
    <row r="473" spans="1:32" s="83" customFormat="1" ht="93.75" x14ac:dyDescent="0.25">
      <c r="A473" s="142" t="s">
        <v>160</v>
      </c>
      <c r="B473" s="89">
        <f>B475+B481</f>
        <v>15703</v>
      </c>
      <c r="C473" s="89">
        <f>C475+C481</f>
        <v>15703</v>
      </c>
      <c r="D473" s="89">
        <f>D475+D481</f>
        <v>14813.2</v>
      </c>
      <c r="E473" s="89">
        <f>E475+E481</f>
        <v>14813.2</v>
      </c>
      <c r="F473" s="89">
        <f>E473/B473*100</f>
        <v>94.33356683436287</v>
      </c>
      <c r="G473" s="89">
        <f>E473/C473*100</f>
        <v>94.33356683436287</v>
      </c>
      <c r="H473" s="89">
        <f>H475+H481</f>
        <v>584.73099999999999</v>
      </c>
      <c r="I473" s="89">
        <f t="shared" ref="I473:AE473" si="464">I475+I481</f>
        <v>342</v>
      </c>
      <c r="J473" s="89">
        <f t="shared" si="464"/>
        <v>1050.057</v>
      </c>
      <c r="K473" s="89">
        <f t="shared" si="464"/>
        <v>1042.9000000000001</v>
      </c>
      <c r="L473" s="89">
        <f t="shared" si="464"/>
        <v>1422.9649999999999</v>
      </c>
      <c r="M473" s="89">
        <f t="shared" si="464"/>
        <v>907.5</v>
      </c>
      <c r="N473" s="89">
        <f t="shared" si="464"/>
        <v>2290.6610000000001</v>
      </c>
      <c r="O473" s="89">
        <f t="shared" si="464"/>
        <v>1171.5</v>
      </c>
      <c r="P473" s="89">
        <f t="shared" si="464"/>
        <v>2039.1690000000001</v>
      </c>
      <c r="Q473" s="89">
        <f t="shared" si="464"/>
        <v>1461.7</v>
      </c>
      <c r="R473" s="89">
        <f t="shared" si="464"/>
        <v>1590.9159999999999</v>
      </c>
      <c r="S473" s="89">
        <f t="shared" si="464"/>
        <v>1595.3</v>
      </c>
      <c r="T473" s="89">
        <f t="shared" si="464"/>
        <v>1142.373</v>
      </c>
      <c r="U473" s="89">
        <f t="shared" si="464"/>
        <v>49.8</v>
      </c>
      <c r="V473" s="89">
        <f t="shared" si="464"/>
        <v>1248.373</v>
      </c>
      <c r="W473" s="89">
        <f t="shared" si="464"/>
        <v>1655.3</v>
      </c>
      <c r="X473" s="89">
        <f t="shared" si="464"/>
        <v>760.74400000000003</v>
      </c>
      <c r="Y473" s="89">
        <f t="shared" si="464"/>
        <v>1103</v>
      </c>
      <c r="Z473" s="89">
        <f t="shared" si="464"/>
        <v>963.95799999999997</v>
      </c>
      <c r="AA473" s="89">
        <f t="shared" si="464"/>
        <v>1220.4000000000001</v>
      </c>
      <c r="AB473" s="89">
        <f t="shared" si="464"/>
        <v>974.1</v>
      </c>
      <c r="AC473" s="89">
        <f t="shared" si="464"/>
        <v>1014.7</v>
      </c>
      <c r="AD473" s="89">
        <f t="shared" si="464"/>
        <v>1634.953</v>
      </c>
      <c r="AE473" s="89">
        <f t="shared" si="464"/>
        <v>3249.1</v>
      </c>
      <c r="AF473" s="458" t="s">
        <v>161</v>
      </c>
    </row>
    <row r="474" spans="1:32" s="83" customFormat="1" ht="18.75" x14ac:dyDescent="0.3">
      <c r="A474" s="168" t="s">
        <v>66</v>
      </c>
      <c r="B474" s="154"/>
      <c r="C474" s="338"/>
      <c r="D474" s="338"/>
      <c r="E474" s="421"/>
      <c r="F474" s="421"/>
      <c r="G474" s="421"/>
      <c r="H474" s="421"/>
      <c r="I474" s="421"/>
      <c r="J474" s="421"/>
      <c r="K474" s="421"/>
      <c r="L474" s="421"/>
      <c r="M474" s="421"/>
      <c r="N474" s="459"/>
      <c r="O474" s="459"/>
      <c r="P474" s="421"/>
      <c r="Q474" s="421"/>
      <c r="R474" s="421"/>
      <c r="S474" s="421"/>
      <c r="T474" s="421"/>
      <c r="U474" s="421"/>
      <c r="V474" s="421"/>
      <c r="W474" s="421"/>
      <c r="X474" s="421"/>
      <c r="Y474" s="421"/>
      <c r="Z474" s="421"/>
      <c r="AA474" s="421"/>
      <c r="AB474" s="421"/>
      <c r="AC474" s="421"/>
      <c r="AD474" s="421"/>
      <c r="AE474" s="421"/>
      <c r="AF474" s="400"/>
    </row>
    <row r="475" spans="1:32" ht="56.25" x14ac:dyDescent="0.25">
      <c r="A475" s="153" t="s">
        <v>162</v>
      </c>
      <c r="B475" s="95">
        <f>B476</f>
        <v>13803</v>
      </c>
      <c r="C475" s="95">
        <f t="shared" ref="C475:G475" si="465">C476</f>
        <v>13803</v>
      </c>
      <c r="D475" s="95">
        <f>D476</f>
        <v>13767</v>
      </c>
      <c r="E475" s="95">
        <f t="shared" si="465"/>
        <v>13767</v>
      </c>
      <c r="F475" s="95">
        <f t="shared" si="465"/>
        <v>99.739187133231908</v>
      </c>
      <c r="G475" s="95">
        <f t="shared" si="465"/>
        <v>99.739187133231908</v>
      </c>
      <c r="H475" s="453">
        <f>H476</f>
        <v>584.73099999999999</v>
      </c>
      <c r="I475" s="453">
        <f t="shared" ref="I475:AE475" si="466">I476</f>
        <v>342</v>
      </c>
      <c r="J475" s="453">
        <f t="shared" si="466"/>
        <v>1050.057</v>
      </c>
      <c r="K475" s="453">
        <f t="shared" si="466"/>
        <v>1042.9000000000001</v>
      </c>
      <c r="L475" s="453">
        <f t="shared" si="466"/>
        <v>1052.9649999999999</v>
      </c>
      <c r="M475" s="453">
        <f t="shared" si="466"/>
        <v>907.5</v>
      </c>
      <c r="N475" s="453">
        <f t="shared" si="466"/>
        <v>1060.6610000000001</v>
      </c>
      <c r="O475" s="453">
        <f t="shared" si="466"/>
        <v>1051.9000000000001</v>
      </c>
      <c r="P475" s="453">
        <f t="shared" si="466"/>
        <v>1739.1690000000001</v>
      </c>
      <c r="Q475" s="453">
        <f t="shared" si="466"/>
        <v>1422.3</v>
      </c>
      <c r="R475" s="453">
        <f t="shared" si="466"/>
        <v>1590.9159999999999</v>
      </c>
      <c r="S475" s="453">
        <f t="shared" si="466"/>
        <v>1595.3</v>
      </c>
      <c r="T475" s="453">
        <f t="shared" si="466"/>
        <v>1142.373</v>
      </c>
      <c r="U475" s="453">
        <f t="shared" si="466"/>
        <v>49.8</v>
      </c>
      <c r="V475" s="453">
        <f t="shared" si="466"/>
        <v>1248.373</v>
      </c>
      <c r="W475" s="453">
        <f t="shared" si="466"/>
        <v>1655.3</v>
      </c>
      <c r="X475" s="453">
        <f t="shared" si="466"/>
        <v>760.74400000000003</v>
      </c>
      <c r="Y475" s="453">
        <f t="shared" si="466"/>
        <v>724</v>
      </c>
      <c r="Z475" s="453">
        <f t="shared" si="466"/>
        <v>963.95799999999997</v>
      </c>
      <c r="AA475" s="453">
        <f t="shared" si="466"/>
        <v>1122</v>
      </c>
      <c r="AB475" s="453">
        <f t="shared" si="466"/>
        <v>974.1</v>
      </c>
      <c r="AC475" s="453">
        <f t="shared" si="466"/>
        <v>979</v>
      </c>
      <c r="AD475" s="440">
        <f t="shared" si="466"/>
        <v>1634.953</v>
      </c>
      <c r="AE475" s="440">
        <f t="shared" si="466"/>
        <v>2875</v>
      </c>
      <c r="AF475" s="114" t="s">
        <v>163</v>
      </c>
    </row>
    <row r="476" spans="1:32" ht="18.75" x14ac:dyDescent="0.3">
      <c r="A476" s="137" t="s">
        <v>27</v>
      </c>
      <c r="B476" s="100">
        <f>B477+B478+B479+B480</f>
        <v>13803</v>
      </c>
      <c r="C476" s="100">
        <f>C477+C478+C479+C480</f>
        <v>13803</v>
      </c>
      <c r="D476" s="100">
        <f>D477+D478+D479+D480</f>
        <v>13767</v>
      </c>
      <c r="E476" s="100">
        <f>E477+E478+E479+E480</f>
        <v>13767</v>
      </c>
      <c r="F476" s="100">
        <f>E476/B476*100</f>
        <v>99.739187133231908</v>
      </c>
      <c r="G476" s="100">
        <f>E476/C476*100</f>
        <v>99.739187133231908</v>
      </c>
      <c r="H476" s="125">
        <f>H477+H478+H479+H480</f>
        <v>584.73099999999999</v>
      </c>
      <c r="I476" s="125">
        <f t="shared" ref="I476:AE476" si="467">I477+I478+I479+I480</f>
        <v>342</v>
      </c>
      <c r="J476" s="125">
        <f t="shared" si="467"/>
        <v>1050.057</v>
      </c>
      <c r="K476" s="125">
        <f t="shared" si="467"/>
        <v>1042.9000000000001</v>
      </c>
      <c r="L476" s="125">
        <f t="shared" si="467"/>
        <v>1052.9649999999999</v>
      </c>
      <c r="M476" s="125">
        <f t="shared" si="467"/>
        <v>907.5</v>
      </c>
      <c r="N476" s="125">
        <f t="shared" si="467"/>
        <v>1060.6610000000001</v>
      </c>
      <c r="O476" s="125">
        <f t="shared" si="467"/>
        <v>1051.9000000000001</v>
      </c>
      <c r="P476" s="125">
        <f t="shared" si="467"/>
        <v>1739.1690000000001</v>
      </c>
      <c r="Q476" s="125">
        <f t="shared" si="467"/>
        <v>1422.3</v>
      </c>
      <c r="R476" s="125">
        <f t="shared" si="467"/>
        <v>1590.9159999999999</v>
      </c>
      <c r="S476" s="125">
        <f t="shared" si="467"/>
        <v>1595.3</v>
      </c>
      <c r="T476" s="125">
        <f t="shared" si="467"/>
        <v>1142.373</v>
      </c>
      <c r="U476" s="125">
        <f t="shared" si="467"/>
        <v>49.8</v>
      </c>
      <c r="V476" s="125">
        <f t="shared" si="467"/>
        <v>1248.373</v>
      </c>
      <c r="W476" s="125">
        <f t="shared" si="467"/>
        <v>1655.3</v>
      </c>
      <c r="X476" s="125">
        <f t="shared" si="467"/>
        <v>760.74400000000003</v>
      </c>
      <c r="Y476" s="125">
        <f t="shared" si="467"/>
        <v>724</v>
      </c>
      <c r="Z476" s="125">
        <f t="shared" si="467"/>
        <v>963.95799999999997</v>
      </c>
      <c r="AA476" s="125">
        <f t="shared" si="467"/>
        <v>1122</v>
      </c>
      <c r="AB476" s="125">
        <f t="shared" si="467"/>
        <v>974.1</v>
      </c>
      <c r="AC476" s="125">
        <f t="shared" si="467"/>
        <v>979</v>
      </c>
      <c r="AD476" s="125">
        <f t="shared" si="467"/>
        <v>1634.953</v>
      </c>
      <c r="AE476" s="125">
        <f t="shared" si="467"/>
        <v>2875</v>
      </c>
      <c r="AF476" s="89"/>
    </row>
    <row r="477" spans="1:32" s="82" customFormat="1" ht="37.5" x14ac:dyDescent="0.25">
      <c r="A477" s="103" t="s">
        <v>28</v>
      </c>
      <c r="B477" s="100">
        <f t="shared" ref="B477:B480" si="468">H477+J477+N477+L477+P477+R477+T477+V477+X477+Z477+AB477+AD477</f>
        <v>500</v>
      </c>
      <c r="C477" s="125">
        <f>H477+J477+L477+N477+P477+R477+T477+V477+X477+Z477+AB477+AD477</f>
        <v>500</v>
      </c>
      <c r="D477" s="125">
        <f>E477</f>
        <v>500</v>
      </c>
      <c r="E477" s="125">
        <f>I477+K477+M477+Q477+O477+S477+U477+W477+Y477+AA477+AC477+AE477+AG477</f>
        <v>500</v>
      </c>
      <c r="F477" s="125">
        <f>D477/B477*100</f>
        <v>100</v>
      </c>
      <c r="G477" s="125">
        <f>E477/C477*100</f>
        <v>100</v>
      </c>
      <c r="H477" s="125"/>
      <c r="I477" s="125"/>
      <c r="J477" s="125"/>
      <c r="K477" s="125"/>
      <c r="L477" s="125"/>
      <c r="M477" s="125"/>
      <c r="N477" s="125"/>
      <c r="O477" s="125"/>
      <c r="P477" s="125"/>
      <c r="Q477" s="125"/>
      <c r="R477" s="125">
        <v>100</v>
      </c>
      <c r="S477" s="125">
        <v>100</v>
      </c>
      <c r="T477" s="125"/>
      <c r="U477" s="125"/>
      <c r="V477" s="125">
        <v>200</v>
      </c>
      <c r="W477" s="125"/>
      <c r="X477" s="125"/>
      <c r="Y477" s="125"/>
      <c r="Z477" s="125"/>
      <c r="AA477" s="125"/>
      <c r="AB477" s="125"/>
      <c r="AC477" s="125"/>
      <c r="AD477" s="125">
        <v>200</v>
      </c>
      <c r="AE477" s="100">
        <v>400</v>
      </c>
      <c r="AF477" s="458" t="s">
        <v>679</v>
      </c>
    </row>
    <row r="478" spans="1:32" s="82" customFormat="1" ht="18.75" x14ac:dyDescent="0.25">
      <c r="A478" s="103" t="s">
        <v>29</v>
      </c>
      <c r="B478" s="100">
        <f t="shared" si="468"/>
        <v>13303</v>
      </c>
      <c r="C478" s="125">
        <f>H478+J478+L478+N478+P478+R478+T478+V478+X478+Z478+AB478+AD478</f>
        <v>13303</v>
      </c>
      <c r="D478" s="125">
        <f>E478</f>
        <v>13267</v>
      </c>
      <c r="E478" s="125">
        <f t="shared" ref="E478:E480" si="469">I478+K478+M478+Q478+O478+S478+U478+W478+Y478+AA478+AC478+AE478+AG478</f>
        <v>13267</v>
      </c>
      <c r="F478" s="125">
        <f t="shared" ref="F478:G478" si="470">D478/B478*100</f>
        <v>99.729384349394877</v>
      </c>
      <c r="G478" s="125">
        <f t="shared" si="470"/>
        <v>99.729384349394877</v>
      </c>
      <c r="H478" s="125">
        <v>584.73099999999999</v>
      </c>
      <c r="I478" s="125">
        <v>342</v>
      </c>
      <c r="J478" s="125">
        <v>1050.057</v>
      </c>
      <c r="K478" s="125">
        <v>1042.9000000000001</v>
      </c>
      <c r="L478" s="125">
        <v>1052.9649999999999</v>
      </c>
      <c r="M478" s="125">
        <v>907.5</v>
      </c>
      <c r="N478" s="125">
        <v>1060.6610000000001</v>
      </c>
      <c r="O478" s="125">
        <v>1051.9000000000001</v>
      </c>
      <c r="P478" s="125">
        <v>1739.1690000000001</v>
      </c>
      <c r="Q478" s="125">
        <v>1422.3</v>
      </c>
      <c r="R478" s="125">
        <v>1490.9159999999999</v>
      </c>
      <c r="S478" s="125">
        <v>1495.3</v>
      </c>
      <c r="T478" s="125">
        <v>1142.373</v>
      </c>
      <c r="U478" s="125">
        <v>49.8</v>
      </c>
      <c r="V478" s="125">
        <v>1048.373</v>
      </c>
      <c r="W478" s="125">
        <v>1655.3</v>
      </c>
      <c r="X478" s="125">
        <v>760.74400000000003</v>
      </c>
      <c r="Y478" s="125">
        <v>724</v>
      </c>
      <c r="Z478" s="125">
        <v>963.95799999999997</v>
      </c>
      <c r="AA478" s="125">
        <v>1122</v>
      </c>
      <c r="AB478" s="125">
        <v>974.1</v>
      </c>
      <c r="AC478" s="125">
        <v>979</v>
      </c>
      <c r="AD478" s="125">
        <v>1434.953</v>
      </c>
      <c r="AE478" s="125">
        <v>2475</v>
      </c>
      <c r="AF478" s="89"/>
    </row>
    <row r="479" spans="1:32" s="82" customFormat="1" ht="18.75" x14ac:dyDescent="0.25">
      <c r="A479" s="103" t="s">
        <v>30</v>
      </c>
      <c r="B479" s="100">
        <f t="shared" si="468"/>
        <v>0</v>
      </c>
      <c r="C479" s="125">
        <f t="shared" ref="C479:C480" si="471">H479+J479+L479+N479+P479+R479+T479+V479+X479+Z479</f>
        <v>0</v>
      </c>
      <c r="D479" s="125"/>
      <c r="E479" s="125">
        <f t="shared" si="469"/>
        <v>0</v>
      </c>
      <c r="F479" s="125">
        <v>0</v>
      </c>
      <c r="G479" s="125">
        <v>0</v>
      </c>
      <c r="H479" s="160"/>
      <c r="I479" s="160"/>
      <c r="J479" s="160"/>
      <c r="K479" s="160"/>
      <c r="L479" s="160"/>
      <c r="M479" s="160"/>
      <c r="N479" s="160"/>
      <c r="O479" s="160"/>
      <c r="P479" s="160"/>
      <c r="Q479" s="160"/>
      <c r="R479" s="160"/>
      <c r="S479" s="160"/>
      <c r="T479" s="160"/>
      <c r="U479" s="160"/>
      <c r="V479" s="160"/>
      <c r="W479" s="160"/>
      <c r="X479" s="160"/>
      <c r="Y479" s="160"/>
      <c r="Z479" s="160"/>
      <c r="AA479" s="160"/>
      <c r="AB479" s="160"/>
      <c r="AC479" s="160"/>
      <c r="AD479" s="160"/>
      <c r="AE479" s="160"/>
      <c r="AF479" s="89"/>
    </row>
    <row r="480" spans="1:32" s="82" customFormat="1" ht="18.75" x14ac:dyDescent="0.25">
      <c r="A480" s="103" t="s">
        <v>31</v>
      </c>
      <c r="B480" s="100">
        <f t="shared" si="468"/>
        <v>0</v>
      </c>
      <c r="C480" s="125">
        <f t="shared" si="471"/>
        <v>0</v>
      </c>
      <c r="D480" s="125"/>
      <c r="E480" s="125">
        <f t="shared" si="469"/>
        <v>0</v>
      </c>
      <c r="F480" s="125">
        <v>0</v>
      </c>
      <c r="G480" s="125">
        <v>0</v>
      </c>
      <c r="H480" s="160"/>
      <c r="I480" s="160"/>
      <c r="J480" s="160"/>
      <c r="K480" s="160"/>
      <c r="L480" s="160"/>
      <c r="M480" s="160"/>
      <c r="N480" s="160"/>
      <c r="O480" s="160"/>
      <c r="P480" s="160"/>
      <c r="Q480" s="160"/>
      <c r="R480" s="160"/>
      <c r="S480" s="160"/>
      <c r="T480" s="160"/>
      <c r="U480" s="160"/>
      <c r="V480" s="160"/>
      <c r="W480" s="160"/>
      <c r="X480" s="160"/>
      <c r="Y480" s="160"/>
      <c r="Z480" s="160"/>
      <c r="AA480" s="160"/>
      <c r="AB480" s="160"/>
      <c r="AC480" s="160"/>
      <c r="AD480" s="160"/>
      <c r="AE480" s="160"/>
      <c r="AF480" s="89"/>
    </row>
    <row r="481" spans="1:32" ht="56.25" x14ac:dyDescent="0.25">
      <c r="A481" s="153" t="s">
        <v>680</v>
      </c>
      <c r="B481" s="95">
        <f>B482</f>
        <v>1900</v>
      </c>
      <c r="C481" s="95">
        <f t="shared" ref="C481:G481" si="472">C482</f>
        <v>1900</v>
      </c>
      <c r="D481" s="95">
        <f>D482</f>
        <v>1046.2</v>
      </c>
      <c r="E481" s="95">
        <f t="shared" si="472"/>
        <v>1046.2</v>
      </c>
      <c r="F481" s="95">
        <f t="shared" si="472"/>
        <v>55.063157894736847</v>
      </c>
      <c r="G481" s="95">
        <f t="shared" si="472"/>
        <v>55.063157894736847</v>
      </c>
      <c r="H481" s="95">
        <f>H482</f>
        <v>0</v>
      </c>
      <c r="I481" s="95">
        <f t="shared" ref="I481:AE481" si="473">I482</f>
        <v>0</v>
      </c>
      <c r="J481" s="95">
        <f t="shared" si="473"/>
        <v>0</v>
      </c>
      <c r="K481" s="95">
        <f t="shared" si="473"/>
        <v>0</v>
      </c>
      <c r="L481" s="95">
        <f t="shared" si="473"/>
        <v>370</v>
      </c>
      <c r="M481" s="95">
        <f t="shared" si="473"/>
        <v>0</v>
      </c>
      <c r="N481" s="95">
        <f t="shared" si="473"/>
        <v>1230</v>
      </c>
      <c r="O481" s="95">
        <f t="shared" si="473"/>
        <v>119.6</v>
      </c>
      <c r="P481" s="95">
        <f t="shared" si="473"/>
        <v>300</v>
      </c>
      <c r="Q481" s="95">
        <f t="shared" si="473"/>
        <v>39.4</v>
      </c>
      <c r="R481" s="95">
        <f t="shared" si="473"/>
        <v>0</v>
      </c>
      <c r="S481" s="95">
        <f t="shared" si="473"/>
        <v>0</v>
      </c>
      <c r="T481" s="95">
        <f t="shared" si="473"/>
        <v>0</v>
      </c>
      <c r="U481" s="95">
        <f t="shared" si="473"/>
        <v>0</v>
      </c>
      <c r="V481" s="95">
        <f t="shared" si="473"/>
        <v>0</v>
      </c>
      <c r="W481" s="95">
        <f t="shared" si="473"/>
        <v>0</v>
      </c>
      <c r="X481" s="95">
        <f t="shared" si="473"/>
        <v>0</v>
      </c>
      <c r="Y481" s="95">
        <f t="shared" si="473"/>
        <v>379</v>
      </c>
      <c r="Z481" s="453">
        <f t="shared" si="473"/>
        <v>0</v>
      </c>
      <c r="AA481" s="453">
        <f t="shared" si="473"/>
        <v>98.4</v>
      </c>
      <c r="AB481" s="453">
        <f t="shared" si="473"/>
        <v>0</v>
      </c>
      <c r="AC481" s="453">
        <f t="shared" si="473"/>
        <v>35.700000000000003</v>
      </c>
      <c r="AD481" s="440">
        <f t="shared" si="473"/>
        <v>0</v>
      </c>
      <c r="AE481" s="440">
        <f t="shared" si="473"/>
        <v>374.1</v>
      </c>
      <c r="AF481" s="153"/>
    </row>
    <row r="482" spans="1:32" ht="18.75" x14ac:dyDescent="0.3">
      <c r="A482" s="137" t="s">
        <v>27</v>
      </c>
      <c r="B482" s="100">
        <f t="shared" ref="B482" si="474">H482+J482+N482+L482+P482+R482+T482+V482+X482+Z482+AB482+AD482</f>
        <v>1900</v>
      </c>
      <c r="C482" s="125">
        <f>H482+J482+L482+N482+P482+R482+T482+V482+X482+Z482</f>
        <v>1900</v>
      </c>
      <c r="D482" s="125">
        <f>D483+D484+D485+D486</f>
        <v>1046.2</v>
      </c>
      <c r="E482" s="125">
        <f>I482+K482+M482+Q482+O482+S482+U482+W482+Y482+AA482+AC482+AE482+AG482</f>
        <v>1046.2</v>
      </c>
      <c r="F482" s="100">
        <f>E482/B482*100</f>
        <v>55.063157894736847</v>
      </c>
      <c r="G482" s="100">
        <f>E482/C482*100</f>
        <v>55.063157894736847</v>
      </c>
      <c r="H482" s="160">
        <f>H483+H484+H485+H486</f>
        <v>0</v>
      </c>
      <c r="I482" s="160">
        <f t="shared" ref="I482:AE482" si="475">I483+I484+I485+I486</f>
        <v>0</v>
      </c>
      <c r="J482" s="160">
        <f t="shared" si="475"/>
        <v>0</v>
      </c>
      <c r="K482" s="160">
        <f t="shared" si="475"/>
        <v>0</v>
      </c>
      <c r="L482" s="160">
        <f t="shared" si="475"/>
        <v>370</v>
      </c>
      <c r="M482" s="160">
        <f t="shared" si="475"/>
        <v>0</v>
      </c>
      <c r="N482" s="160">
        <f t="shared" si="475"/>
        <v>1230</v>
      </c>
      <c r="O482" s="160">
        <f t="shared" si="475"/>
        <v>119.6</v>
      </c>
      <c r="P482" s="160">
        <f t="shared" si="475"/>
        <v>300</v>
      </c>
      <c r="Q482" s="160">
        <f t="shared" si="475"/>
        <v>39.4</v>
      </c>
      <c r="R482" s="160">
        <f t="shared" si="475"/>
        <v>0</v>
      </c>
      <c r="S482" s="160">
        <f t="shared" si="475"/>
        <v>0</v>
      </c>
      <c r="T482" s="160">
        <f t="shared" si="475"/>
        <v>0</v>
      </c>
      <c r="U482" s="160">
        <f t="shared" si="475"/>
        <v>0</v>
      </c>
      <c r="V482" s="160">
        <f t="shared" si="475"/>
        <v>0</v>
      </c>
      <c r="W482" s="160">
        <f t="shared" si="475"/>
        <v>0</v>
      </c>
      <c r="X482" s="160">
        <f t="shared" si="475"/>
        <v>0</v>
      </c>
      <c r="Y482" s="160">
        <f t="shared" si="475"/>
        <v>379</v>
      </c>
      <c r="Z482" s="160">
        <f t="shared" si="475"/>
        <v>0</v>
      </c>
      <c r="AA482" s="160">
        <f t="shared" si="475"/>
        <v>98.4</v>
      </c>
      <c r="AB482" s="160">
        <f t="shared" si="475"/>
        <v>0</v>
      </c>
      <c r="AC482" s="160">
        <f t="shared" si="475"/>
        <v>35.700000000000003</v>
      </c>
      <c r="AD482" s="160">
        <f t="shared" si="475"/>
        <v>0</v>
      </c>
      <c r="AE482" s="160">
        <f t="shared" si="475"/>
        <v>374.1</v>
      </c>
      <c r="AF482" s="89"/>
    </row>
    <row r="483" spans="1:32" s="82" customFormat="1" ht="18.75" x14ac:dyDescent="0.25">
      <c r="A483" s="103" t="s">
        <v>28</v>
      </c>
      <c r="B483" s="100">
        <f>H483+J483+N483+L483+P483+R483+T483+V483+X483+Z483+AB483+AD483</f>
        <v>0</v>
      </c>
      <c r="C483" s="125">
        <f>H483+J483+L483+N483+P483+R483+T483+V483+X483</f>
        <v>0</v>
      </c>
      <c r="D483" s="125">
        <v>0</v>
      </c>
      <c r="E483" s="125">
        <f>I483+K483+M483+Q483+O483+S483+U483+W483+Y483+AA483+AC483+AE483+AG483</f>
        <v>0</v>
      </c>
      <c r="F483" s="125">
        <v>0</v>
      </c>
      <c r="G483" s="125">
        <v>0</v>
      </c>
      <c r="H483" s="160"/>
      <c r="I483" s="160"/>
      <c r="J483" s="160"/>
      <c r="K483" s="160"/>
      <c r="L483" s="125"/>
      <c r="M483" s="125"/>
      <c r="N483" s="125"/>
      <c r="O483" s="125"/>
      <c r="P483" s="125"/>
      <c r="Q483" s="160"/>
      <c r="R483" s="160"/>
      <c r="S483" s="160"/>
      <c r="T483" s="160"/>
      <c r="U483" s="160"/>
      <c r="V483" s="160"/>
      <c r="W483" s="160"/>
      <c r="X483" s="160"/>
      <c r="Y483" s="160"/>
      <c r="Z483" s="160"/>
      <c r="AA483" s="160"/>
      <c r="AB483" s="160"/>
      <c r="AC483" s="160"/>
      <c r="AD483" s="160"/>
      <c r="AE483" s="160"/>
      <c r="AF483" s="89"/>
    </row>
    <row r="484" spans="1:32" s="82" customFormat="1" ht="18.75" x14ac:dyDescent="0.25">
      <c r="A484" s="103" t="s">
        <v>29</v>
      </c>
      <c r="B484" s="100">
        <f t="shared" ref="B484:B486" si="476">H484+J484+N484+L484+P484+R484+T484+V484+X484+Z484+AB484+AD484</f>
        <v>0</v>
      </c>
      <c r="C484" s="125">
        <f t="shared" ref="C484:D486" si="477">H484+J484+L484+N484+P484+R484+T484+V484+X484</f>
        <v>0</v>
      </c>
      <c r="D484" s="125">
        <f t="shared" si="477"/>
        <v>0</v>
      </c>
      <c r="E484" s="125">
        <f t="shared" ref="E484:E486" si="478">I484+K484+M484+Q484+O484+S484+U484+W484+Y484+AA484+AC484+AE484+AG484</f>
        <v>0</v>
      </c>
      <c r="F484" s="125">
        <v>0</v>
      </c>
      <c r="G484" s="125">
        <v>0</v>
      </c>
      <c r="H484" s="160"/>
      <c r="I484" s="160"/>
      <c r="J484" s="160"/>
      <c r="K484" s="160"/>
      <c r="L484" s="125"/>
      <c r="M484" s="125"/>
      <c r="N484" s="125"/>
      <c r="O484" s="125"/>
      <c r="P484" s="125"/>
      <c r="Q484" s="125"/>
      <c r="R484" s="160"/>
      <c r="S484" s="160"/>
      <c r="T484" s="160"/>
      <c r="U484" s="160"/>
      <c r="V484" s="160"/>
      <c r="W484" s="160"/>
      <c r="X484" s="160"/>
      <c r="Y484" s="160"/>
      <c r="Z484" s="160"/>
      <c r="AA484" s="160"/>
      <c r="AB484" s="160"/>
      <c r="AC484" s="160"/>
      <c r="AD484" s="160"/>
      <c r="AE484" s="160"/>
      <c r="AF484" s="89"/>
    </row>
    <row r="485" spans="1:32" s="82" customFormat="1" ht="18.75" x14ac:dyDescent="0.25">
      <c r="A485" s="103" t="s">
        <v>30</v>
      </c>
      <c r="B485" s="100">
        <f t="shared" si="476"/>
        <v>0</v>
      </c>
      <c r="C485" s="125">
        <f t="shared" si="477"/>
        <v>0</v>
      </c>
      <c r="D485" s="125">
        <f t="shared" si="477"/>
        <v>0</v>
      </c>
      <c r="E485" s="125">
        <f t="shared" si="478"/>
        <v>0</v>
      </c>
      <c r="F485" s="125">
        <v>0</v>
      </c>
      <c r="G485" s="125">
        <v>0</v>
      </c>
      <c r="H485" s="160"/>
      <c r="I485" s="160"/>
      <c r="J485" s="160"/>
      <c r="K485" s="160"/>
      <c r="L485" s="160"/>
      <c r="M485" s="160"/>
      <c r="N485" s="160"/>
      <c r="O485" s="160"/>
      <c r="P485" s="160"/>
      <c r="Q485" s="160"/>
      <c r="R485" s="160"/>
      <c r="S485" s="160"/>
      <c r="T485" s="160"/>
      <c r="U485" s="160"/>
      <c r="V485" s="160"/>
      <c r="W485" s="160"/>
      <c r="X485" s="160"/>
      <c r="Y485" s="160"/>
      <c r="Z485" s="160"/>
      <c r="AA485" s="160"/>
      <c r="AB485" s="160"/>
      <c r="AC485" s="160"/>
      <c r="AD485" s="160"/>
      <c r="AE485" s="160"/>
      <c r="AF485" s="89"/>
    </row>
    <row r="486" spans="1:32" s="82" customFormat="1" ht="262.5" x14ac:dyDescent="0.25">
      <c r="A486" s="103" t="s">
        <v>31</v>
      </c>
      <c r="B486" s="100">
        <f t="shared" si="476"/>
        <v>1900</v>
      </c>
      <c r="C486" s="125">
        <f t="shared" si="477"/>
        <v>1900</v>
      </c>
      <c r="D486" s="125">
        <f>E486</f>
        <v>1046.2</v>
      </c>
      <c r="E486" s="125">
        <f t="shared" si="478"/>
        <v>1046.2</v>
      </c>
      <c r="F486" s="125">
        <f t="shared" ref="F486:G486" si="479">D486/B486*100</f>
        <v>55.063157894736847</v>
      </c>
      <c r="G486" s="125">
        <f t="shared" si="479"/>
        <v>55.063157894736847</v>
      </c>
      <c r="H486" s="160"/>
      <c r="I486" s="160"/>
      <c r="J486" s="160"/>
      <c r="K486" s="125"/>
      <c r="L486" s="125">
        <v>370</v>
      </c>
      <c r="M486" s="125"/>
      <c r="N486" s="125">
        <v>1230</v>
      </c>
      <c r="O486" s="125">
        <v>119.6</v>
      </c>
      <c r="P486" s="125">
        <v>300</v>
      </c>
      <c r="Q486" s="125">
        <v>39.4</v>
      </c>
      <c r="R486" s="160"/>
      <c r="S486" s="160"/>
      <c r="T486" s="160"/>
      <c r="U486" s="160"/>
      <c r="V486" s="160"/>
      <c r="W486" s="160"/>
      <c r="X486" s="160"/>
      <c r="Y486" s="125">
        <v>379</v>
      </c>
      <c r="Z486" s="125"/>
      <c r="AA486" s="125">
        <v>98.4</v>
      </c>
      <c r="AB486" s="160"/>
      <c r="AC486" s="125">
        <v>35.700000000000003</v>
      </c>
      <c r="AD486" s="160"/>
      <c r="AE486" s="125">
        <v>374.1</v>
      </c>
      <c r="AF486" s="123" t="s">
        <v>681</v>
      </c>
    </row>
    <row r="487" spans="1:32" ht="56.25" x14ac:dyDescent="0.25">
      <c r="A487" s="346" t="s">
        <v>164</v>
      </c>
      <c r="B487" s="160">
        <f>B488</f>
        <v>59157.125999999997</v>
      </c>
      <c r="C487" s="160">
        <f>C488</f>
        <v>59157.125999999997</v>
      </c>
      <c r="D487" s="160">
        <f t="shared" ref="D487:G487" si="480">D488</f>
        <v>58474.5</v>
      </c>
      <c r="E487" s="160">
        <f t="shared" si="480"/>
        <v>58474.5</v>
      </c>
      <c r="F487" s="160">
        <f t="shared" si="480"/>
        <v>98.846079845055357</v>
      </c>
      <c r="G487" s="160">
        <f t="shared" si="480"/>
        <v>98.846079845055357</v>
      </c>
      <c r="H487" s="160">
        <f>H488</f>
        <v>6802.8489999999993</v>
      </c>
      <c r="I487" s="160">
        <f t="shared" ref="I487:AE487" si="481">I488</f>
        <v>5632.9</v>
      </c>
      <c r="J487" s="160">
        <f t="shared" si="481"/>
        <v>3572.0860000000002</v>
      </c>
      <c r="K487" s="160">
        <f t="shared" si="481"/>
        <v>4157.8</v>
      </c>
      <c r="L487" s="160">
        <f t="shared" si="481"/>
        <v>3440.027</v>
      </c>
      <c r="M487" s="160">
        <f t="shared" si="481"/>
        <v>3622.3</v>
      </c>
      <c r="N487" s="160">
        <f t="shared" si="481"/>
        <v>5422.76</v>
      </c>
      <c r="O487" s="160">
        <f t="shared" si="481"/>
        <v>5498.71</v>
      </c>
      <c r="P487" s="160">
        <f t="shared" si="481"/>
        <v>4696.6030000000001</v>
      </c>
      <c r="Q487" s="160">
        <f t="shared" si="481"/>
        <v>3014.9</v>
      </c>
      <c r="R487" s="160">
        <f t="shared" si="481"/>
        <v>6491.1109999999999</v>
      </c>
      <c r="S487" s="160">
        <f t="shared" si="481"/>
        <v>6631.8</v>
      </c>
      <c r="T487" s="160">
        <f t="shared" si="481"/>
        <v>7463.8910000000005</v>
      </c>
      <c r="U487" s="160">
        <f t="shared" si="481"/>
        <v>4084.7000000000003</v>
      </c>
      <c r="V487" s="160">
        <f t="shared" si="481"/>
        <v>2244.8040000000001</v>
      </c>
      <c r="W487" s="160">
        <f t="shared" si="481"/>
        <v>5388.5999999999995</v>
      </c>
      <c r="X487" s="160">
        <f t="shared" si="481"/>
        <v>2874.1620000000003</v>
      </c>
      <c r="Y487" s="160">
        <f t="shared" si="481"/>
        <v>2545.1999999999998</v>
      </c>
      <c r="Z487" s="160">
        <f t="shared" si="481"/>
        <v>4991.6959999999999</v>
      </c>
      <c r="AA487" s="160">
        <f t="shared" si="481"/>
        <v>4978.49</v>
      </c>
      <c r="AB487" s="160">
        <f t="shared" si="481"/>
        <v>2619.5480000000002</v>
      </c>
      <c r="AC487" s="160">
        <f t="shared" si="481"/>
        <v>2664.8999999999996</v>
      </c>
      <c r="AD487" s="160">
        <f t="shared" si="481"/>
        <v>8537.5889999999999</v>
      </c>
      <c r="AE487" s="160">
        <f t="shared" si="481"/>
        <v>10254.200000000001</v>
      </c>
      <c r="AF487" s="89"/>
    </row>
    <row r="488" spans="1:32" s="83" customFormat="1" ht="56.25" x14ac:dyDescent="0.3">
      <c r="A488" s="349" t="s">
        <v>165</v>
      </c>
      <c r="B488" s="400">
        <f>B490+B496</f>
        <v>59157.125999999997</v>
      </c>
      <c r="C488" s="400">
        <f>C490+C496</f>
        <v>59157.125999999997</v>
      </c>
      <c r="D488" s="400">
        <f>D490+D496</f>
        <v>58474.5</v>
      </c>
      <c r="E488" s="400">
        <f>E490+E496</f>
        <v>58474.5</v>
      </c>
      <c r="F488" s="400">
        <f>E488/B488*100</f>
        <v>98.846079845055357</v>
      </c>
      <c r="G488" s="400">
        <f>E488/C488*100</f>
        <v>98.846079845055357</v>
      </c>
      <c r="H488" s="400">
        <f>H490+H496</f>
        <v>6802.8489999999993</v>
      </c>
      <c r="I488" s="400">
        <f t="shared" ref="I488:AE488" si="482">I490+I496</f>
        <v>5632.9</v>
      </c>
      <c r="J488" s="400">
        <f t="shared" si="482"/>
        <v>3572.0860000000002</v>
      </c>
      <c r="K488" s="400">
        <f t="shared" si="482"/>
        <v>4157.8</v>
      </c>
      <c r="L488" s="400">
        <f t="shared" si="482"/>
        <v>3440.027</v>
      </c>
      <c r="M488" s="400">
        <f t="shared" si="482"/>
        <v>3622.3</v>
      </c>
      <c r="N488" s="400">
        <f t="shared" si="482"/>
        <v>5422.76</v>
      </c>
      <c r="O488" s="400">
        <f t="shared" si="482"/>
        <v>5498.71</v>
      </c>
      <c r="P488" s="400">
        <f t="shared" si="482"/>
        <v>4696.6030000000001</v>
      </c>
      <c r="Q488" s="400">
        <f t="shared" si="482"/>
        <v>3014.9</v>
      </c>
      <c r="R488" s="400">
        <f t="shared" si="482"/>
        <v>6491.1109999999999</v>
      </c>
      <c r="S488" s="400">
        <f t="shared" si="482"/>
        <v>6631.8</v>
      </c>
      <c r="T488" s="400">
        <f t="shared" si="482"/>
        <v>7463.8910000000005</v>
      </c>
      <c r="U488" s="400">
        <f t="shared" si="482"/>
        <v>4084.7000000000003</v>
      </c>
      <c r="V488" s="400">
        <f t="shared" si="482"/>
        <v>2244.8040000000001</v>
      </c>
      <c r="W488" s="400">
        <f t="shared" si="482"/>
        <v>5388.5999999999995</v>
      </c>
      <c r="X488" s="400">
        <f t="shared" si="482"/>
        <v>2874.1620000000003</v>
      </c>
      <c r="Y488" s="400">
        <f t="shared" si="482"/>
        <v>2545.1999999999998</v>
      </c>
      <c r="Z488" s="400">
        <f t="shared" si="482"/>
        <v>4991.6959999999999</v>
      </c>
      <c r="AA488" s="400">
        <f t="shared" si="482"/>
        <v>4978.49</v>
      </c>
      <c r="AB488" s="400">
        <f t="shared" si="482"/>
        <v>2619.5480000000002</v>
      </c>
      <c r="AC488" s="400">
        <f t="shared" si="482"/>
        <v>2664.8999999999996</v>
      </c>
      <c r="AD488" s="400">
        <f t="shared" si="482"/>
        <v>8537.5889999999999</v>
      </c>
      <c r="AE488" s="400">
        <f t="shared" si="482"/>
        <v>10254.200000000001</v>
      </c>
      <c r="AF488" s="400"/>
    </row>
    <row r="489" spans="1:32" ht="18.75" x14ac:dyDescent="0.3">
      <c r="A489" s="168" t="s">
        <v>66</v>
      </c>
      <c r="B489" s="100"/>
      <c r="C489" s="125"/>
      <c r="D489" s="125"/>
      <c r="E489" s="160"/>
      <c r="F489" s="160"/>
      <c r="G489" s="160"/>
      <c r="H489" s="160"/>
      <c r="I489" s="160"/>
      <c r="J489" s="160"/>
      <c r="K489" s="160"/>
      <c r="L489" s="160"/>
      <c r="M489" s="160"/>
      <c r="N489" s="287"/>
      <c r="O489" s="287"/>
      <c r="P489" s="160"/>
      <c r="Q489" s="160"/>
      <c r="R489" s="160"/>
      <c r="S489" s="160"/>
      <c r="T489" s="160"/>
      <c r="U489" s="160"/>
      <c r="V489" s="160"/>
      <c r="W489" s="160"/>
      <c r="X489" s="160"/>
      <c r="Y489" s="160"/>
      <c r="Z489" s="160"/>
      <c r="AA489" s="160"/>
      <c r="AB489" s="160"/>
      <c r="AC489" s="160"/>
      <c r="AD489" s="160"/>
      <c r="AE489" s="89"/>
      <c r="AF489" s="89"/>
    </row>
    <row r="490" spans="1:32" ht="112.5" x14ac:dyDescent="0.3">
      <c r="A490" s="460" t="s">
        <v>166</v>
      </c>
      <c r="B490" s="95">
        <f>B491</f>
        <v>59107.125999999997</v>
      </c>
      <c r="C490" s="95">
        <f t="shared" ref="C490:G490" si="483">C491</f>
        <v>59107.125999999997</v>
      </c>
      <c r="D490" s="95">
        <f>D491</f>
        <v>58424.5</v>
      </c>
      <c r="E490" s="95">
        <f t="shared" si="483"/>
        <v>58424.5</v>
      </c>
      <c r="F490" s="95">
        <f t="shared" si="483"/>
        <v>98.845103718966143</v>
      </c>
      <c r="G490" s="95">
        <f t="shared" si="483"/>
        <v>98.845103718966143</v>
      </c>
      <c r="H490" s="461">
        <f>H491</f>
        <v>6802.8489999999993</v>
      </c>
      <c r="I490" s="461">
        <f t="shared" ref="I490:AE490" si="484">I491</f>
        <v>5632.9</v>
      </c>
      <c r="J490" s="461">
        <f t="shared" si="484"/>
        <v>3572.0860000000002</v>
      </c>
      <c r="K490" s="461">
        <f t="shared" si="484"/>
        <v>4157.8</v>
      </c>
      <c r="L490" s="461">
        <f t="shared" si="484"/>
        <v>3440.027</v>
      </c>
      <c r="M490" s="461">
        <f t="shared" si="484"/>
        <v>3622.3</v>
      </c>
      <c r="N490" s="461">
        <f t="shared" si="484"/>
        <v>5387.75</v>
      </c>
      <c r="O490" s="461">
        <f t="shared" si="484"/>
        <v>5463.7</v>
      </c>
      <c r="P490" s="461">
        <f t="shared" si="484"/>
        <v>4696.6030000000001</v>
      </c>
      <c r="Q490" s="461">
        <f t="shared" si="484"/>
        <v>3014.9</v>
      </c>
      <c r="R490" s="461">
        <f t="shared" si="484"/>
        <v>6491.1109999999999</v>
      </c>
      <c r="S490" s="461">
        <f t="shared" si="484"/>
        <v>6631.8</v>
      </c>
      <c r="T490" s="461">
        <f t="shared" si="484"/>
        <v>7463.8910000000005</v>
      </c>
      <c r="U490" s="461">
        <f t="shared" si="484"/>
        <v>4084.7000000000003</v>
      </c>
      <c r="V490" s="461">
        <f t="shared" si="484"/>
        <v>2229.8140000000003</v>
      </c>
      <c r="W490" s="461">
        <f t="shared" si="484"/>
        <v>5388.5999999999995</v>
      </c>
      <c r="X490" s="461">
        <f t="shared" si="484"/>
        <v>2874.1620000000003</v>
      </c>
      <c r="Y490" s="461">
        <f t="shared" si="484"/>
        <v>2545.1999999999998</v>
      </c>
      <c r="Z490" s="461">
        <f t="shared" si="484"/>
        <v>4991.6959999999999</v>
      </c>
      <c r="AA490" s="461">
        <f t="shared" si="484"/>
        <v>4963.5</v>
      </c>
      <c r="AB490" s="461">
        <f t="shared" si="484"/>
        <v>2619.5480000000002</v>
      </c>
      <c r="AC490" s="461">
        <f t="shared" si="484"/>
        <v>2664.8999999999996</v>
      </c>
      <c r="AD490" s="462">
        <f t="shared" si="484"/>
        <v>8537.5889999999999</v>
      </c>
      <c r="AE490" s="462">
        <f t="shared" si="484"/>
        <v>10254.200000000001</v>
      </c>
      <c r="AF490" s="114" t="s">
        <v>167</v>
      </c>
    </row>
    <row r="491" spans="1:32" ht="18.75" x14ac:dyDescent="0.3">
      <c r="A491" s="137" t="s">
        <v>27</v>
      </c>
      <c r="B491" s="100">
        <f>B492+B493+B494+B495</f>
        <v>59107.125999999997</v>
      </c>
      <c r="C491" s="100">
        <f>C492+C493+C494+C495</f>
        <v>59107.125999999997</v>
      </c>
      <c r="D491" s="100">
        <f>D492+D493+D494+D495</f>
        <v>58424.5</v>
      </c>
      <c r="E491" s="100">
        <f>E492+E493+E494+E495</f>
        <v>58424.5</v>
      </c>
      <c r="F491" s="100">
        <f>E491/B491*100</f>
        <v>98.845103718966143</v>
      </c>
      <c r="G491" s="100">
        <f>E491/C491*100</f>
        <v>98.845103718966143</v>
      </c>
      <c r="H491" s="125">
        <f>H492+H493+H494+H495</f>
        <v>6802.8489999999993</v>
      </c>
      <c r="I491" s="125">
        <f t="shared" ref="I491:AE491" si="485">I492+I493+I494+I495</f>
        <v>5632.9</v>
      </c>
      <c r="J491" s="125">
        <f t="shared" si="485"/>
        <v>3572.0860000000002</v>
      </c>
      <c r="K491" s="125">
        <f t="shared" si="485"/>
        <v>4157.8</v>
      </c>
      <c r="L491" s="125">
        <f t="shared" si="485"/>
        <v>3440.027</v>
      </c>
      <c r="M491" s="125">
        <f t="shared" si="485"/>
        <v>3622.3</v>
      </c>
      <c r="N491" s="125">
        <f t="shared" si="485"/>
        <v>5387.75</v>
      </c>
      <c r="O491" s="125">
        <f t="shared" si="485"/>
        <v>5463.7</v>
      </c>
      <c r="P491" s="125">
        <f t="shared" si="485"/>
        <v>4696.6030000000001</v>
      </c>
      <c r="Q491" s="125">
        <f t="shared" si="485"/>
        <v>3014.9</v>
      </c>
      <c r="R491" s="125">
        <f t="shared" si="485"/>
        <v>6491.1109999999999</v>
      </c>
      <c r="S491" s="125">
        <f t="shared" si="485"/>
        <v>6631.8</v>
      </c>
      <c r="T491" s="125">
        <f t="shared" si="485"/>
        <v>7463.8910000000005</v>
      </c>
      <c r="U491" s="125">
        <f t="shared" si="485"/>
        <v>4084.7000000000003</v>
      </c>
      <c r="V491" s="125">
        <f t="shared" si="485"/>
        <v>2229.8140000000003</v>
      </c>
      <c r="W491" s="125">
        <f t="shared" si="485"/>
        <v>5388.5999999999995</v>
      </c>
      <c r="X491" s="125">
        <f t="shared" si="485"/>
        <v>2874.1620000000003</v>
      </c>
      <c r="Y491" s="125">
        <f t="shared" si="485"/>
        <v>2545.1999999999998</v>
      </c>
      <c r="Z491" s="125">
        <f t="shared" si="485"/>
        <v>4991.6959999999999</v>
      </c>
      <c r="AA491" s="125">
        <f t="shared" si="485"/>
        <v>4963.5</v>
      </c>
      <c r="AB491" s="125">
        <f t="shared" si="485"/>
        <v>2619.5480000000002</v>
      </c>
      <c r="AC491" s="125">
        <f t="shared" si="485"/>
        <v>2664.8999999999996</v>
      </c>
      <c r="AD491" s="125">
        <f t="shared" si="485"/>
        <v>8537.5889999999999</v>
      </c>
      <c r="AE491" s="125">
        <f t="shared" si="485"/>
        <v>10254.200000000001</v>
      </c>
      <c r="AF491" s="89"/>
    </row>
    <row r="492" spans="1:32" s="82" customFormat="1" ht="18.75" x14ac:dyDescent="0.25">
      <c r="A492" s="103" t="s">
        <v>28</v>
      </c>
      <c r="B492" s="100">
        <f>H492+J492+N492+L492+P492+R492+T492+V492+X492+Z492+AB492+AD492</f>
        <v>665</v>
      </c>
      <c r="C492" s="125">
        <f>H492+J492+L492+N492+P492+R492+T492+V492+X492+Z492+AB492+AD492</f>
        <v>665</v>
      </c>
      <c r="D492" s="125">
        <f>E492</f>
        <v>664.99999999999989</v>
      </c>
      <c r="E492" s="125">
        <f>I492+K492+M492+Q492+O492+S492+U492+W492+Y492+AA492+AC492+AE492+AG492</f>
        <v>664.99999999999989</v>
      </c>
      <c r="F492" s="125">
        <f>D492/B492*100</f>
        <v>99.999999999999972</v>
      </c>
      <c r="G492" s="125">
        <f>E492/C492*100</f>
        <v>99.999999999999972</v>
      </c>
      <c r="H492" s="125">
        <v>51.4</v>
      </c>
      <c r="I492" s="125">
        <v>51.4</v>
      </c>
      <c r="J492" s="125">
        <v>55.78</v>
      </c>
      <c r="K492" s="125">
        <v>4.8</v>
      </c>
      <c r="L492" s="125">
        <v>55.781999999999996</v>
      </c>
      <c r="M492" s="125">
        <v>106.8</v>
      </c>
      <c r="N492" s="125">
        <v>55.781999999999996</v>
      </c>
      <c r="O492" s="125">
        <v>4.7</v>
      </c>
      <c r="P492" s="125">
        <v>55.781999999999996</v>
      </c>
      <c r="Q492" s="125">
        <v>0</v>
      </c>
      <c r="R492" s="125">
        <v>55.781999999999996</v>
      </c>
      <c r="S492" s="125">
        <v>162.6</v>
      </c>
      <c r="T492" s="125">
        <v>55.781999999999996</v>
      </c>
      <c r="U492" s="125">
        <v>4.8</v>
      </c>
      <c r="V492" s="125">
        <v>55.781999999999996</v>
      </c>
      <c r="W492" s="125">
        <v>4.9000000000000004</v>
      </c>
      <c r="X492" s="125">
        <v>55.781999999999996</v>
      </c>
      <c r="Y492" s="125">
        <v>157.6</v>
      </c>
      <c r="Z492" s="125">
        <v>55.781999999999996</v>
      </c>
      <c r="AA492" s="125"/>
      <c r="AB492" s="125">
        <v>55.781999999999996</v>
      </c>
      <c r="AC492" s="125">
        <v>9.6999999999999993</v>
      </c>
      <c r="AD492" s="125">
        <v>55.781999999999996</v>
      </c>
      <c r="AE492" s="125">
        <v>157.69999999999999</v>
      </c>
      <c r="AF492" s="89"/>
    </row>
    <row r="493" spans="1:32" s="82" customFormat="1" ht="18.75" x14ac:dyDescent="0.25">
      <c r="A493" s="103" t="s">
        <v>29</v>
      </c>
      <c r="B493" s="100">
        <f t="shared" ref="B493:B495" si="486">H493+J493+N493+L493+P493+R493+T493+V493+X493+Z493+AB493+AD493</f>
        <v>58442.125999999997</v>
      </c>
      <c r="C493" s="125">
        <f>H493+J493+L493+N493+P493+R493+T493+V493+X493+Z493+AB493+AD493</f>
        <v>58442.125999999997</v>
      </c>
      <c r="D493" s="125">
        <f>E493</f>
        <v>57759.5</v>
      </c>
      <c r="E493" s="125">
        <f t="shared" ref="E493:E495" si="487">I493+K493+M493+Q493+O493+S493+U493+W493+Y493+AA493+AC493+AE493+AG493</f>
        <v>57759.5</v>
      </c>
      <c r="F493" s="125">
        <f t="shared" ref="F493:G493" si="488">D493/B493*100</f>
        <v>98.831962410128611</v>
      </c>
      <c r="G493" s="125">
        <f t="shared" si="488"/>
        <v>98.831962410128611</v>
      </c>
      <c r="H493" s="125">
        <v>6751.4489999999996</v>
      </c>
      <c r="I493" s="125">
        <v>5581.5</v>
      </c>
      <c r="J493" s="125">
        <v>3516.306</v>
      </c>
      <c r="K493" s="125">
        <v>4153</v>
      </c>
      <c r="L493" s="125">
        <v>3384.2449999999999</v>
      </c>
      <c r="M493" s="125">
        <v>3515.5</v>
      </c>
      <c r="N493" s="125">
        <v>5331.9679999999998</v>
      </c>
      <c r="O493" s="125">
        <v>5459</v>
      </c>
      <c r="P493" s="125">
        <v>4640.8209999999999</v>
      </c>
      <c r="Q493" s="125">
        <v>3014.9</v>
      </c>
      <c r="R493" s="125">
        <v>6435.3289999999997</v>
      </c>
      <c r="S493" s="125">
        <v>6469.2</v>
      </c>
      <c r="T493" s="125">
        <v>7408.1090000000004</v>
      </c>
      <c r="U493" s="125">
        <v>4079.9</v>
      </c>
      <c r="V493" s="125">
        <v>2174.0320000000002</v>
      </c>
      <c r="W493" s="125">
        <v>5383.7</v>
      </c>
      <c r="X493" s="125">
        <v>2818.38</v>
      </c>
      <c r="Y493" s="125">
        <v>2387.6</v>
      </c>
      <c r="Z493" s="125">
        <v>4935.9139999999998</v>
      </c>
      <c r="AA493" s="125">
        <v>4963.5</v>
      </c>
      <c r="AB493" s="125">
        <v>2563.7660000000001</v>
      </c>
      <c r="AC493" s="125">
        <v>2655.2</v>
      </c>
      <c r="AD493" s="125">
        <v>8481.8070000000007</v>
      </c>
      <c r="AE493" s="125">
        <v>10096.5</v>
      </c>
      <c r="AF493" s="89"/>
    </row>
    <row r="494" spans="1:32" s="82" customFormat="1" ht="18.75" x14ac:dyDescent="0.25">
      <c r="A494" s="103" t="s">
        <v>30</v>
      </c>
      <c r="B494" s="100">
        <f t="shared" si="486"/>
        <v>0</v>
      </c>
      <c r="C494" s="125">
        <f>H494+J494+L494+N494+P494+R494+T494+V494+X494+Z494+AB494+AD494</f>
        <v>0</v>
      </c>
      <c r="D494" s="125">
        <f>E494</f>
        <v>0</v>
      </c>
      <c r="E494" s="125">
        <f t="shared" si="487"/>
        <v>0</v>
      </c>
      <c r="F494" s="125">
        <v>0</v>
      </c>
      <c r="G494" s="125">
        <v>0</v>
      </c>
      <c r="H494" s="160"/>
      <c r="I494" s="160"/>
      <c r="J494" s="160"/>
      <c r="K494" s="160"/>
      <c r="L494" s="160"/>
      <c r="M494" s="160"/>
      <c r="N494" s="160"/>
      <c r="O494" s="160"/>
      <c r="P494" s="160"/>
      <c r="Q494" s="160"/>
      <c r="R494" s="160"/>
      <c r="S494" s="160"/>
      <c r="T494" s="160"/>
      <c r="U494" s="160"/>
      <c r="V494" s="160"/>
      <c r="W494" s="160"/>
      <c r="X494" s="160"/>
      <c r="Y494" s="160"/>
      <c r="Z494" s="160"/>
      <c r="AA494" s="160"/>
      <c r="AB494" s="160"/>
      <c r="AC494" s="160"/>
      <c r="AD494" s="160"/>
      <c r="AE494" s="160"/>
      <c r="AF494" s="89"/>
    </row>
    <row r="495" spans="1:32" s="82" customFormat="1" ht="18.75" x14ac:dyDescent="0.25">
      <c r="A495" s="103" t="s">
        <v>31</v>
      </c>
      <c r="B495" s="100">
        <f t="shared" si="486"/>
        <v>0</v>
      </c>
      <c r="C495" s="125">
        <f>H495+J495+L495+N495+P495+R495+T495+V495+X495+Z495+AB495+AD495</f>
        <v>0</v>
      </c>
      <c r="D495" s="125">
        <f t="shared" ref="D495" si="489">I495+K495+M495+O495+Q495+S495+U495+W495+Y495</f>
        <v>0</v>
      </c>
      <c r="E495" s="125">
        <f t="shared" si="487"/>
        <v>0</v>
      </c>
      <c r="F495" s="125">
        <v>0</v>
      </c>
      <c r="G495" s="125">
        <v>0</v>
      </c>
      <c r="H495" s="160"/>
      <c r="I495" s="160"/>
      <c r="J495" s="160"/>
      <c r="K495" s="160"/>
      <c r="L495" s="160"/>
      <c r="M495" s="160"/>
      <c r="N495" s="160"/>
      <c r="O495" s="160"/>
      <c r="P495" s="160"/>
      <c r="Q495" s="160"/>
      <c r="R495" s="160"/>
      <c r="S495" s="160"/>
      <c r="T495" s="160"/>
      <c r="U495" s="160"/>
      <c r="V495" s="160"/>
      <c r="W495" s="160"/>
      <c r="X495" s="160"/>
      <c r="Y495" s="160"/>
      <c r="Z495" s="160"/>
      <c r="AA495" s="160"/>
      <c r="AB495" s="160"/>
      <c r="AC495" s="160"/>
      <c r="AD495" s="160"/>
      <c r="AE495" s="160"/>
      <c r="AF495" s="89"/>
    </row>
    <row r="496" spans="1:32" ht="46.5" customHeight="1" x14ac:dyDescent="0.25">
      <c r="A496" s="153" t="s">
        <v>168</v>
      </c>
      <c r="B496" s="95">
        <f>B497</f>
        <v>50</v>
      </c>
      <c r="C496" s="95">
        <f t="shared" ref="C496:G496" si="490">C497</f>
        <v>50</v>
      </c>
      <c r="D496" s="95">
        <f>D497</f>
        <v>50</v>
      </c>
      <c r="E496" s="95">
        <f t="shared" si="490"/>
        <v>50</v>
      </c>
      <c r="F496" s="95">
        <f t="shared" si="490"/>
        <v>100</v>
      </c>
      <c r="G496" s="95">
        <f t="shared" si="490"/>
        <v>100</v>
      </c>
      <c r="H496" s="95">
        <f>H497</f>
        <v>0</v>
      </c>
      <c r="I496" s="95">
        <f t="shared" ref="I496:AE496" si="491">I497</f>
        <v>0</v>
      </c>
      <c r="J496" s="95">
        <f t="shared" si="491"/>
        <v>0</v>
      </c>
      <c r="K496" s="95">
        <f t="shared" si="491"/>
        <v>0</v>
      </c>
      <c r="L496" s="95">
        <f t="shared" si="491"/>
        <v>0</v>
      </c>
      <c r="M496" s="95">
        <f t="shared" si="491"/>
        <v>0</v>
      </c>
      <c r="N496" s="95">
        <f t="shared" si="491"/>
        <v>35.01</v>
      </c>
      <c r="O496" s="95">
        <f t="shared" si="491"/>
        <v>35.01</v>
      </c>
      <c r="P496" s="95">
        <f t="shared" si="491"/>
        <v>0</v>
      </c>
      <c r="Q496" s="95">
        <f t="shared" si="491"/>
        <v>0</v>
      </c>
      <c r="R496" s="95">
        <f t="shared" si="491"/>
        <v>0</v>
      </c>
      <c r="S496" s="95">
        <f t="shared" si="491"/>
        <v>0</v>
      </c>
      <c r="T496" s="95">
        <f t="shared" si="491"/>
        <v>0</v>
      </c>
      <c r="U496" s="95">
        <f t="shared" si="491"/>
        <v>0</v>
      </c>
      <c r="V496" s="95">
        <f t="shared" si="491"/>
        <v>14.99</v>
      </c>
      <c r="W496" s="95">
        <f t="shared" si="491"/>
        <v>0</v>
      </c>
      <c r="X496" s="95">
        <f t="shared" si="491"/>
        <v>0</v>
      </c>
      <c r="Y496" s="95">
        <f t="shared" si="491"/>
        <v>0</v>
      </c>
      <c r="Z496" s="453">
        <f t="shared" si="491"/>
        <v>0</v>
      </c>
      <c r="AA496" s="453">
        <f t="shared" si="491"/>
        <v>14.99</v>
      </c>
      <c r="AB496" s="453">
        <f t="shared" si="491"/>
        <v>0</v>
      </c>
      <c r="AC496" s="453">
        <f t="shared" si="491"/>
        <v>0</v>
      </c>
      <c r="AD496" s="440">
        <f t="shared" si="491"/>
        <v>0</v>
      </c>
      <c r="AE496" s="440">
        <f t="shared" si="491"/>
        <v>0</v>
      </c>
      <c r="AF496" s="115" t="s">
        <v>682</v>
      </c>
    </row>
    <row r="497" spans="1:32" ht="18.75" x14ac:dyDescent="0.3">
      <c r="A497" s="137" t="s">
        <v>27</v>
      </c>
      <c r="B497" s="100">
        <f>B498+B499+B500+B501</f>
        <v>50</v>
      </c>
      <c r="C497" s="100">
        <f>C498+C499+C500+C501</f>
        <v>50</v>
      </c>
      <c r="D497" s="100">
        <f>D498+D499+D500+D501</f>
        <v>50</v>
      </c>
      <c r="E497" s="100">
        <f>E498+E499+E500+E501</f>
        <v>50</v>
      </c>
      <c r="F497" s="100">
        <f>E497/B497*100</f>
        <v>100</v>
      </c>
      <c r="G497" s="100">
        <f>E497/C497*100</f>
        <v>100</v>
      </c>
      <c r="H497" s="125">
        <f>H498+H499+H500+H501</f>
        <v>0</v>
      </c>
      <c r="I497" s="125">
        <f t="shared" ref="I497:AE497" si="492">I498+I499+I500+I501</f>
        <v>0</v>
      </c>
      <c r="J497" s="125">
        <f t="shared" si="492"/>
        <v>0</v>
      </c>
      <c r="K497" s="125">
        <f t="shared" si="492"/>
        <v>0</v>
      </c>
      <c r="L497" s="125">
        <f t="shared" si="492"/>
        <v>0</v>
      </c>
      <c r="M497" s="125">
        <f t="shared" si="492"/>
        <v>0</v>
      </c>
      <c r="N497" s="125">
        <f t="shared" si="492"/>
        <v>35.01</v>
      </c>
      <c r="O497" s="125">
        <f t="shared" si="492"/>
        <v>35.01</v>
      </c>
      <c r="P497" s="125">
        <f t="shared" si="492"/>
        <v>0</v>
      </c>
      <c r="Q497" s="125">
        <f t="shared" si="492"/>
        <v>0</v>
      </c>
      <c r="R497" s="125">
        <f t="shared" si="492"/>
        <v>0</v>
      </c>
      <c r="S497" s="125">
        <f t="shared" si="492"/>
        <v>0</v>
      </c>
      <c r="T497" s="125">
        <f t="shared" si="492"/>
        <v>0</v>
      </c>
      <c r="U497" s="125">
        <f t="shared" si="492"/>
        <v>0</v>
      </c>
      <c r="V497" s="125">
        <f t="shared" si="492"/>
        <v>14.99</v>
      </c>
      <c r="W497" s="125">
        <f t="shared" si="492"/>
        <v>0</v>
      </c>
      <c r="X497" s="125">
        <f t="shared" si="492"/>
        <v>0</v>
      </c>
      <c r="Y497" s="125">
        <f t="shared" si="492"/>
        <v>0</v>
      </c>
      <c r="Z497" s="125">
        <f t="shared" si="492"/>
        <v>0</v>
      </c>
      <c r="AA497" s="125">
        <f t="shared" si="492"/>
        <v>14.99</v>
      </c>
      <c r="AB497" s="125">
        <f t="shared" si="492"/>
        <v>0</v>
      </c>
      <c r="AC497" s="125">
        <f t="shared" si="492"/>
        <v>0</v>
      </c>
      <c r="AD497" s="125">
        <f t="shared" si="492"/>
        <v>0</v>
      </c>
      <c r="AE497" s="125">
        <f t="shared" si="492"/>
        <v>0</v>
      </c>
      <c r="AF497" s="89"/>
    </row>
    <row r="498" spans="1:32" s="82" customFormat="1" ht="18.75" x14ac:dyDescent="0.25">
      <c r="A498" s="103" t="s">
        <v>28</v>
      </c>
      <c r="B498" s="100">
        <f>H498+J498+N498+L498+P498+R498+T498+V498+X498+Z498+AB498+AD498</f>
        <v>0</v>
      </c>
      <c r="C498" s="125">
        <f>H498+J498+L498+N498+P498+R498+T498+V498+X498</f>
        <v>0</v>
      </c>
      <c r="D498" s="125">
        <v>0</v>
      </c>
      <c r="E498" s="125">
        <f>I498+K498+M498+Q498+O498+S498+U498+W498+Y498+AA498+AC498+AE498+AG498</f>
        <v>0</v>
      </c>
      <c r="F498" s="125">
        <v>0</v>
      </c>
      <c r="G498" s="125">
        <v>0</v>
      </c>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89"/>
    </row>
    <row r="499" spans="1:32" s="82" customFormat="1" ht="18.75" x14ac:dyDescent="0.25">
      <c r="A499" s="103" t="s">
        <v>29</v>
      </c>
      <c r="B499" s="100">
        <f t="shared" ref="B499:B501" si="493">H499+J499+N499+L499+P499+R499+T499+V499+X499+Z499+AB499+AD499</f>
        <v>50</v>
      </c>
      <c r="C499" s="125">
        <f t="shared" ref="C499:D501" si="494">H499+J499+L499+N499+P499+R499+T499+V499+X499</f>
        <v>50</v>
      </c>
      <c r="D499" s="125">
        <v>50</v>
      </c>
      <c r="E499" s="125">
        <f t="shared" ref="E499:E501" si="495">I499+K499+M499+Q499+O499+S499+U499+W499+Y499+AA499+AC499+AE499+AG499</f>
        <v>50</v>
      </c>
      <c r="F499" s="125">
        <f t="shared" ref="F499:G499" si="496">D499/B499*100</f>
        <v>100</v>
      </c>
      <c r="G499" s="125">
        <f t="shared" si="496"/>
        <v>100</v>
      </c>
      <c r="H499" s="125"/>
      <c r="I499" s="125"/>
      <c r="J499" s="125"/>
      <c r="K499" s="125"/>
      <c r="L499" s="125"/>
      <c r="M499" s="125"/>
      <c r="N499" s="125">
        <v>35.01</v>
      </c>
      <c r="O499" s="125">
        <v>35.01</v>
      </c>
      <c r="P499" s="125"/>
      <c r="Q499" s="125"/>
      <c r="R499" s="125"/>
      <c r="S499" s="125"/>
      <c r="T499" s="125"/>
      <c r="U499" s="125"/>
      <c r="V499" s="125">
        <v>14.99</v>
      </c>
      <c r="W499" s="125"/>
      <c r="X499" s="125"/>
      <c r="Y499" s="125"/>
      <c r="Z499" s="125"/>
      <c r="AA499" s="125">
        <v>14.99</v>
      </c>
      <c r="AB499" s="125"/>
      <c r="AC499" s="125"/>
      <c r="AD499" s="125"/>
      <c r="AE499" s="160"/>
      <c r="AF499" s="89"/>
    </row>
    <row r="500" spans="1:32" s="82" customFormat="1" ht="18.75" x14ac:dyDescent="0.25">
      <c r="A500" s="103" t="s">
        <v>30</v>
      </c>
      <c r="B500" s="100">
        <f t="shared" si="493"/>
        <v>0</v>
      </c>
      <c r="C500" s="125">
        <f t="shared" si="494"/>
        <v>0</v>
      </c>
      <c r="D500" s="125">
        <f t="shared" si="494"/>
        <v>0</v>
      </c>
      <c r="E500" s="125">
        <f t="shared" si="495"/>
        <v>0</v>
      </c>
      <c r="F500" s="125">
        <v>0</v>
      </c>
      <c r="G500" s="125">
        <v>0</v>
      </c>
      <c r="H500" s="160"/>
      <c r="I500" s="160"/>
      <c r="J500" s="160"/>
      <c r="K500" s="160"/>
      <c r="L500" s="160"/>
      <c r="M500" s="160"/>
      <c r="N500" s="160"/>
      <c r="O500" s="160"/>
      <c r="P500" s="160"/>
      <c r="Q500" s="160"/>
      <c r="R500" s="160"/>
      <c r="S500" s="160"/>
      <c r="T500" s="160"/>
      <c r="U500" s="160"/>
      <c r="V500" s="160"/>
      <c r="W500" s="160"/>
      <c r="X500" s="160"/>
      <c r="Y500" s="160"/>
      <c r="Z500" s="160"/>
      <c r="AA500" s="160"/>
      <c r="AB500" s="160"/>
      <c r="AC500" s="160"/>
      <c r="AD500" s="160"/>
      <c r="AE500" s="160"/>
      <c r="AF500" s="89"/>
    </row>
    <row r="501" spans="1:32" s="82" customFormat="1" ht="18.75" x14ac:dyDescent="0.25">
      <c r="A501" s="103" t="s">
        <v>31</v>
      </c>
      <c r="B501" s="100">
        <f t="shared" si="493"/>
        <v>0</v>
      </c>
      <c r="C501" s="125">
        <f t="shared" si="494"/>
        <v>0</v>
      </c>
      <c r="D501" s="125">
        <f t="shared" si="494"/>
        <v>0</v>
      </c>
      <c r="E501" s="125">
        <f t="shared" si="495"/>
        <v>0</v>
      </c>
      <c r="F501" s="125">
        <v>0</v>
      </c>
      <c r="G501" s="125">
        <v>0</v>
      </c>
      <c r="H501" s="160"/>
      <c r="I501" s="160"/>
      <c r="J501" s="160"/>
      <c r="K501" s="160"/>
      <c r="L501" s="160"/>
      <c r="M501" s="160"/>
      <c r="N501" s="160"/>
      <c r="O501" s="160"/>
      <c r="P501" s="160"/>
      <c r="Q501" s="160"/>
      <c r="R501" s="160"/>
      <c r="S501" s="160"/>
      <c r="T501" s="160"/>
      <c r="U501" s="160"/>
      <c r="V501" s="160"/>
      <c r="W501" s="160"/>
      <c r="X501" s="160"/>
      <c r="Y501" s="160"/>
      <c r="Z501" s="160"/>
      <c r="AA501" s="160"/>
      <c r="AB501" s="160"/>
      <c r="AC501" s="160"/>
      <c r="AD501" s="160"/>
      <c r="AE501" s="158"/>
      <c r="AF501" s="454"/>
    </row>
    <row r="502" spans="1:32" ht="37.5" x14ac:dyDescent="0.25">
      <c r="A502" s="346" t="s">
        <v>169</v>
      </c>
      <c r="B502" s="160">
        <f>B503+B517+B525</f>
        <v>23337.589</v>
      </c>
      <c r="C502" s="160">
        <f>C503+C517+C525</f>
        <v>23337.589</v>
      </c>
      <c r="D502" s="160">
        <f t="shared" ref="D502:E502" si="497">D503+D517+D525</f>
        <v>22220.699999999997</v>
      </c>
      <c r="E502" s="160">
        <f t="shared" si="497"/>
        <v>22220.698999999997</v>
      </c>
      <c r="F502" s="89">
        <f>E502/B502*100</f>
        <v>95.214201432718681</v>
      </c>
      <c r="G502" s="89">
        <f>E502/C502*100</f>
        <v>95.214201432718681</v>
      </c>
      <c r="H502" s="160">
        <f>H503+H517+H525</f>
        <v>948.48699999999997</v>
      </c>
      <c r="I502" s="160">
        <f t="shared" ref="I502:AE502" si="498">I503+I517+I525</f>
        <v>777.1</v>
      </c>
      <c r="J502" s="160">
        <f t="shared" si="498"/>
        <v>3065.2359999999999</v>
      </c>
      <c r="K502" s="160">
        <f t="shared" si="498"/>
        <v>2607.65</v>
      </c>
      <c r="L502" s="160">
        <f t="shared" si="498"/>
        <v>1821.8969999999999</v>
      </c>
      <c r="M502" s="160">
        <f t="shared" si="498"/>
        <v>1691.57</v>
      </c>
      <c r="N502" s="160">
        <f t="shared" si="498"/>
        <v>2490.21</v>
      </c>
      <c r="O502" s="160">
        <f t="shared" si="498"/>
        <v>2053.8000000000002</v>
      </c>
      <c r="P502" s="160">
        <f t="shared" si="498"/>
        <v>1830.163</v>
      </c>
      <c r="Q502" s="160">
        <f t="shared" si="498"/>
        <v>1744.1899999999998</v>
      </c>
      <c r="R502" s="160">
        <f t="shared" si="498"/>
        <v>2225.6799999999998</v>
      </c>
      <c r="S502" s="160">
        <f t="shared" si="498"/>
        <v>2531.433</v>
      </c>
      <c r="T502" s="160">
        <f t="shared" si="498"/>
        <v>1973.595</v>
      </c>
      <c r="U502" s="160">
        <f t="shared" si="498"/>
        <v>2000.433</v>
      </c>
      <c r="V502" s="160">
        <f t="shared" si="498"/>
        <v>1647.6420000000001</v>
      </c>
      <c r="W502" s="160">
        <f t="shared" si="498"/>
        <v>1083.7330000000002</v>
      </c>
      <c r="X502" s="160">
        <f t="shared" si="498"/>
        <v>1483.711</v>
      </c>
      <c r="Y502" s="160">
        <f t="shared" si="498"/>
        <v>1223.3</v>
      </c>
      <c r="Z502" s="160">
        <f t="shared" si="498"/>
        <v>1366.903</v>
      </c>
      <c r="AA502" s="160">
        <f t="shared" si="498"/>
        <v>1488.09</v>
      </c>
      <c r="AB502" s="160">
        <f t="shared" si="498"/>
        <v>1888.576</v>
      </c>
      <c r="AC502" s="160">
        <f t="shared" si="498"/>
        <v>1439.5</v>
      </c>
      <c r="AD502" s="160">
        <f t="shared" si="498"/>
        <v>2595.489</v>
      </c>
      <c r="AE502" s="160">
        <f t="shared" si="498"/>
        <v>3579.9</v>
      </c>
      <c r="AF502" s="463"/>
    </row>
    <row r="503" spans="1:32" s="83" customFormat="1" ht="93.75" x14ac:dyDescent="0.3">
      <c r="A503" s="349" t="s">
        <v>170</v>
      </c>
      <c r="B503" s="89">
        <f>B505+B511</f>
        <v>2454.3000000000002</v>
      </c>
      <c r="C503" s="89">
        <f t="shared" ref="C503:E503" si="499">C505+C511</f>
        <v>2454.3000000000002</v>
      </c>
      <c r="D503" s="89">
        <f t="shared" si="499"/>
        <v>1435.4</v>
      </c>
      <c r="E503" s="89">
        <f t="shared" si="499"/>
        <v>1435.4</v>
      </c>
      <c r="F503" s="89">
        <f>E503/B503*100</f>
        <v>58.485107770036258</v>
      </c>
      <c r="G503" s="89">
        <f>E503/C503*100</f>
        <v>58.485107770036258</v>
      </c>
      <c r="H503" s="400">
        <f>H505+H511</f>
        <v>0</v>
      </c>
      <c r="I503" s="400">
        <f t="shared" ref="I503:AE503" si="500">I505+I511</f>
        <v>0</v>
      </c>
      <c r="J503" s="400">
        <f t="shared" si="500"/>
        <v>364.21199999999999</v>
      </c>
      <c r="K503" s="400">
        <f t="shared" si="500"/>
        <v>203.8</v>
      </c>
      <c r="L503" s="400">
        <f t="shared" si="500"/>
        <v>131.30000000000001</v>
      </c>
      <c r="M503" s="400">
        <f t="shared" si="500"/>
        <v>131.30000000000001</v>
      </c>
      <c r="N503" s="400">
        <f t="shared" si="500"/>
        <v>506.20000000000005</v>
      </c>
      <c r="O503" s="400">
        <f t="shared" si="500"/>
        <v>386.6</v>
      </c>
      <c r="P503" s="400">
        <f t="shared" si="500"/>
        <v>13.2</v>
      </c>
      <c r="Q503" s="400">
        <f t="shared" si="500"/>
        <v>113.6</v>
      </c>
      <c r="R503" s="400">
        <f t="shared" si="500"/>
        <v>18.100000000000001</v>
      </c>
      <c r="S503" s="400">
        <f t="shared" si="500"/>
        <v>178.5</v>
      </c>
      <c r="T503" s="400">
        <f t="shared" si="500"/>
        <v>0</v>
      </c>
      <c r="U503" s="400">
        <f t="shared" si="500"/>
        <v>0</v>
      </c>
      <c r="V503" s="400">
        <f t="shared" si="500"/>
        <v>0</v>
      </c>
      <c r="W503" s="400">
        <f t="shared" si="500"/>
        <v>0</v>
      </c>
      <c r="X503" s="400">
        <f t="shared" si="500"/>
        <v>53.2</v>
      </c>
      <c r="Y503" s="400">
        <f t="shared" si="500"/>
        <v>28.3</v>
      </c>
      <c r="Z503" s="400">
        <f t="shared" si="500"/>
        <v>0</v>
      </c>
      <c r="AA503" s="400">
        <f t="shared" si="500"/>
        <v>23.3</v>
      </c>
      <c r="AB503" s="400">
        <f t="shared" si="500"/>
        <v>368.08799999999997</v>
      </c>
      <c r="AC503" s="400">
        <f t="shared" si="500"/>
        <v>90.4</v>
      </c>
      <c r="AD503" s="400">
        <f t="shared" si="500"/>
        <v>1000</v>
      </c>
      <c r="AE503" s="400">
        <f t="shared" si="500"/>
        <v>279.60000000000002</v>
      </c>
      <c r="AF503" s="464"/>
    </row>
    <row r="504" spans="1:32" ht="18.75" x14ac:dyDescent="0.3">
      <c r="A504" s="168" t="s">
        <v>66</v>
      </c>
      <c r="B504" s="100"/>
      <c r="C504" s="125"/>
      <c r="D504" s="125"/>
      <c r="E504" s="160"/>
      <c r="F504" s="160"/>
      <c r="G504" s="160"/>
      <c r="H504" s="160"/>
      <c r="I504" s="160"/>
      <c r="J504" s="160"/>
      <c r="K504" s="160"/>
      <c r="L504" s="160"/>
      <c r="M504" s="160"/>
      <c r="N504" s="287"/>
      <c r="O504" s="287"/>
      <c r="P504" s="160"/>
      <c r="Q504" s="160"/>
      <c r="R504" s="160"/>
      <c r="S504" s="160"/>
      <c r="T504" s="160"/>
      <c r="U504" s="160"/>
      <c r="V504" s="160"/>
      <c r="W504" s="160"/>
      <c r="X504" s="160"/>
      <c r="Y504" s="160"/>
      <c r="Z504" s="160"/>
      <c r="AA504" s="160"/>
      <c r="AB504" s="160"/>
      <c r="AC504" s="160"/>
      <c r="AD504" s="160"/>
      <c r="AE504" s="100"/>
      <c r="AF504" s="464"/>
    </row>
    <row r="505" spans="1:32" ht="75" x14ac:dyDescent="0.3">
      <c r="A505" s="153" t="s">
        <v>171</v>
      </c>
      <c r="B505" s="95">
        <f>B506</f>
        <v>1753.6000000000001</v>
      </c>
      <c r="C505" s="95">
        <f t="shared" ref="C505:G505" si="501">C506</f>
        <v>1753.6</v>
      </c>
      <c r="D505" s="95">
        <f>D506</f>
        <v>744.19999999999993</v>
      </c>
      <c r="E505" s="95">
        <f t="shared" si="501"/>
        <v>744.19999999999993</v>
      </c>
      <c r="F505" s="95">
        <f t="shared" si="501"/>
        <v>42.43841240875912</v>
      </c>
      <c r="G505" s="95">
        <f t="shared" si="501"/>
        <v>42.438412408759127</v>
      </c>
      <c r="H505" s="405">
        <f>H506</f>
        <v>0</v>
      </c>
      <c r="I505" s="405">
        <f t="shared" ref="I505:AE505" si="502">I506</f>
        <v>0</v>
      </c>
      <c r="J505" s="405">
        <f t="shared" si="502"/>
        <v>293.81200000000001</v>
      </c>
      <c r="K505" s="405">
        <f t="shared" si="502"/>
        <v>133.4</v>
      </c>
      <c r="L505" s="405">
        <f t="shared" si="502"/>
        <v>27.4</v>
      </c>
      <c r="M505" s="405">
        <f t="shared" si="502"/>
        <v>27.4</v>
      </c>
      <c r="N505" s="405">
        <f t="shared" si="502"/>
        <v>357.8</v>
      </c>
      <c r="O505" s="405">
        <f t="shared" si="502"/>
        <v>248.2</v>
      </c>
      <c r="P505" s="405">
        <f t="shared" si="502"/>
        <v>13.2</v>
      </c>
      <c r="Q505" s="405">
        <f t="shared" si="502"/>
        <v>113.6</v>
      </c>
      <c r="R505" s="405">
        <f t="shared" si="502"/>
        <v>18.100000000000001</v>
      </c>
      <c r="S505" s="405">
        <f t="shared" si="502"/>
        <v>178.5</v>
      </c>
      <c r="T505" s="405">
        <f t="shared" si="502"/>
        <v>0</v>
      </c>
      <c r="U505" s="405">
        <f t="shared" si="502"/>
        <v>0</v>
      </c>
      <c r="V505" s="405">
        <f t="shared" si="502"/>
        <v>0</v>
      </c>
      <c r="W505" s="405">
        <f t="shared" si="502"/>
        <v>0</v>
      </c>
      <c r="X505" s="405">
        <f t="shared" si="502"/>
        <v>24.9</v>
      </c>
      <c r="Y505" s="405">
        <f t="shared" si="502"/>
        <v>0</v>
      </c>
      <c r="Z505" s="461">
        <f t="shared" si="502"/>
        <v>0</v>
      </c>
      <c r="AA505" s="461">
        <f t="shared" si="502"/>
        <v>23.2</v>
      </c>
      <c r="AB505" s="461">
        <f t="shared" si="502"/>
        <v>18.388000000000002</v>
      </c>
      <c r="AC505" s="461">
        <f t="shared" si="502"/>
        <v>9.4</v>
      </c>
      <c r="AD505" s="462">
        <f t="shared" si="502"/>
        <v>1000</v>
      </c>
      <c r="AE505" s="462">
        <f t="shared" si="502"/>
        <v>10.5</v>
      </c>
      <c r="AF505" s="115" t="s">
        <v>172</v>
      </c>
    </row>
    <row r="506" spans="1:32" ht="18.75" x14ac:dyDescent="0.3">
      <c r="A506" s="137" t="s">
        <v>27</v>
      </c>
      <c r="B506" s="100">
        <f>B507+B508+B509+B510</f>
        <v>1753.6000000000001</v>
      </c>
      <c r="C506" s="100">
        <f>C507+C508+C509+C510</f>
        <v>1753.6</v>
      </c>
      <c r="D506" s="100">
        <f>D507+D508+D509+D510</f>
        <v>744.19999999999993</v>
      </c>
      <c r="E506" s="100">
        <f>E507+E508+E509+E510</f>
        <v>744.19999999999993</v>
      </c>
      <c r="F506" s="100">
        <f>E506/B506*100</f>
        <v>42.43841240875912</v>
      </c>
      <c r="G506" s="100">
        <f>E506/C506*100</f>
        <v>42.438412408759127</v>
      </c>
      <c r="H506" s="125">
        <f>H507+H508+H509+H510</f>
        <v>0</v>
      </c>
      <c r="I506" s="125">
        <f t="shared" ref="I506:AE506" si="503">I507+I508+I509+I510</f>
        <v>0</v>
      </c>
      <c r="J506" s="125">
        <f t="shared" si="503"/>
        <v>293.81200000000001</v>
      </c>
      <c r="K506" s="125">
        <f t="shared" si="503"/>
        <v>133.4</v>
      </c>
      <c r="L506" s="125">
        <f t="shared" si="503"/>
        <v>27.4</v>
      </c>
      <c r="M506" s="125">
        <f t="shared" si="503"/>
        <v>27.4</v>
      </c>
      <c r="N506" s="125">
        <f t="shared" si="503"/>
        <v>357.8</v>
      </c>
      <c r="O506" s="125">
        <f t="shared" si="503"/>
        <v>248.2</v>
      </c>
      <c r="P506" s="125">
        <f t="shared" si="503"/>
        <v>13.2</v>
      </c>
      <c r="Q506" s="125">
        <f t="shared" si="503"/>
        <v>113.6</v>
      </c>
      <c r="R506" s="125">
        <f t="shared" si="503"/>
        <v>18.100000000000001</v>
      </c>
      <c r="S506" s="125">
        <f t="shared" si="503"/>
        <v>178.5</v>
      </c>
      <c r="T506" s="125">
        <f t="shared" si="503"/>
        <v>0</v>
      </c>
      <c r="U506" s="125">
        <f t="shared" si="503"/>
        <v>0</v>
      </c>
      <c r="V506" s="125">
        <f t="shared" si="503"/>
        <v>0</v>
      </c>
      <c r="W506" s="125">
        <f t="shared" si="503"/>
        <v>0</v>
      </c>
      <c r="X506" s="125">
        <f t="shared" si="503"/>
        <v>24.9</v>
      </c>
      <c r="Y506" s="125">
        <f t="shared" si="503"/>
        <v>0</v>
      </c>
      <c r="Z506" s="125">
        <f t="shared" si="503"/>
        <v>0</v>
      </c>
      <c r="AA506" s="125">
        <f t="shared" si="503"/>
        <v>23.2</v>
      </c>
      <c r="AB506" s="125">
        <f t="shared" si="503"/>
        <v>18.388000000000002</v>
      </c>
      <c r="AC506" s="125">
        <f t="shared" si="503"/>
        <v>9.4</v>
      </c>
      <c r="AD506" s="125">
        <f>AD508</f>
        <v>1000</v>
      </c>
      <c r="AE506" s="125">
        <f t="shared" si="503"/>
        <v>10.5</v>
      </c>
      <c r="AF506" s="464"/>
    </row>
    <row r="507" spans="1:32" s="82" customFormat="1" ht="18.75" x14ac:dyDescent="0.25">
      <c r="A507" s="103" t="s">
        <v>28</v>
      </c>
      <c r="B507" s="100">
        <f>H507+J507+N507+L507+P507+R507+T507+V507+X507+Z507+AB507+AD507</f>
        <v>0</v>
      </c>
      <c r="C507" s="125">
        <f>H507+J507+L507+N507+P507+R507+T507+V507+X507</f>
        <v>0</v>
      </c>
      <c r="D507" s="125">
        <v>0</v>
      </c>
      <c r="E507" s="125">
        <f>I507+K507+M507+Q507+O507+S507+U507+W507+Y507+AA507+AC507+AE507+AG507</f>
        <v>0</v>
      </c>
      <c r="F507" s="125">
        <v>0</v>
      </c>
      <c r="G507" s="125">
        <v>0</v>
      </c>
      <c r="H507" s="160"/>
      <c r="I507" s="160"/>
      <c r="J507" s="160"/>
      <c r="K507" s="160"/>
      <c r="L507" s="160"/>
      <c r="M507" s="160"/>
      <c r="N507" s="160"/>
      <c r="O507" s="160"/>
      <c r="P507" s="160"/>
      <c r="Q507" s="160"/>
      <c r="R507" s="160"/>
      <c r="S507" s="160"/>
      <c r="T507" s="160"/>
      <c r="U507" s="160"/>
      <c r="V507" s="160"/>
      <c r="W507" s="160"/>
      <c r="X507" s="160"/>
      <c r="Y507" s="160"/>
      <c r="Z507" s="160"/>
      <c r="AA507" s="160"/>
      <c r="AB507" s="160"/>
      <c r="AC507" s="160"/>
      <c r="AD507" s="160"/>
      <c r="AE507" s="100"/>
      <c r="AF507" s="465"/>
    </row>
    <row r="508" spans="1:32" s="82" customFormat="1" ht="18.75" x14ac:dyDescent="0.25">
      <c r="A508" s="103" t="s">
        <v>29</v>
      </c>
      <c r="B508" s="100">
        <f t="shared" ref="B508:B510" si="504">H508+J508+N508+L508+P508+R508+T508+V508+X508+Z508+AB508+AD508</f>
        <v>1753.6000000000001</v>
      </c>
      <c r="C508" s="125">
        <f>H508+J508+L508+N508+P508+R508+T508+V508+X508+Z508+AB508+AD508</f>
        <v>1753.6</v>
      </c>
      <c r="D508" s="125">
        <f>E508</f>
        <v>744.19999999999993</v>
      </c>
      <c r="E508" s="125">
        <f t="shared" ref="E508:E510" si="505">I508+K508+M508+Q508+O508+S508+U508+W508+Y508+AA508+AC508+AE508+AG508</f>
        <v>744.19999999999993</v>
      </c>
      <c r="F508" s="125">
        <f t="shared" ref="F508:G508" si="506">D508/B508*100</f>
        <v>42.43841240875912</v>
      </c>
      <c r="G508" s="125">
        <f t="shared" si="506"/>
        <v>42.438412408759127</v>
      </c>
      <c r="H508" s="125"/>
      <c r="I508" s="125">
        <v>0</v>
      </c>
      <c r="J508" s="125">
        <v>293.81200000000001</v>
      </c>
      <c r="K508" s="125">
        <v>133.4</v>
      </c>
      <c r="L508" s="125">
        <v>27.4</v>
      </c>
      <c r="M508" s="125">
        <v>27.4</v>
      </c>
      <c r="N508" s="125">
        <f>103+254.8</f>
        <v>357.8</v>
      </c>
      <c r="O508" s="125">
        <v>248.2</v>
      </c>
      <c r="P508" s="125">
        <v>13.2</v>
      </c>
      <c r="Q508" s="125">
        <v>113.6</v>
      </c>
      <c r="R508" s="125">
        <v>18.100000000000001</v>
      </c>
      <c r="S508" s="125">
        <v>178.5</v>
      </c>
      <c r="T508" s="125"/>
      <c r="U508" s="125">
        <v>0</v>
      </c>
      <c r="V508" s="125"/>
      <c r="W508" s="125">
        <v>0</v>
      </c>
      <c r="X508" s="125">
        <v>24.9</v>
      </c>
      <c r="Y508" s="125">
        <v>0</v>
      </c>
      <c r="Z508" s="125">
        <v>0</v>
      </c>
      <c r="AA508" s="125">
        <v>23.2</v>
      </c>
      <c r="AB508" s="125">
        <v>18.388000000000002</v>
      </c>
      <c r="AC508" s="125">
        <v>9.4</v>
      </c>
      <c r="AD508" s="125">
        <v>1000</v>
      </c>
      <c r="AE508" s="100">
        <v>10.5</v>
      </c>
      <c r="AF508" s="465"/>
    </row>
    <row r="509" spans="1:32" s="82" customFormat="1" ht="18.75" x14ac:dyDescent="0.25">
      <c r="A509" s="103" t="s">
        <v>30</v>
      </c>
      <c r="B509" s="100">
        <f t="shared" si="504"/>
        <v>0</v>
      </c>
      <c r="C509" s="125">
        <f t="shared" ref="C509:D510" si="507">H509+J509+L509+N509+P509+R509+T509+V509+X509</f>
        <v>0</v>
      </c>
      <c r="D509" s="125">
        <f t="shared" si="507"/>
        <v>0</v>
      </c>
      <c r="E509" s="125">
        <f t="shared" si="505"/>
        <v>0</v>
      </c>
      <c r="F509" s="125">
        <v>0</v>
      </c>
      <c r="G509" s="125">
        <v>0</v>
      </c>
      <c r="H509" s="160"/>
      <c r="I509" s="160"/>
      <c r="J509" s="160"/>
      <c r="K509" s="160"/>
      <c r="L509" s="160"/>
      <c r="M509" s="160"/>
      <c r="N509" s="160"/>
      <c r="O509" s="160"/>
      <c r="P509" s="160"/>
      <c r="Q509" s="160"/>
      <c r="R509" s="160"/>
      <c r="S509" s="160"/>
      <c r="T509" s="160"/>
      <c r="U509" s="160"/>
      <c r="V509" s="160"/>
      <c r="W509" s="160"/>
      <c r="X509" s="160"/>
      <c r="Y509" s="160"/>
      <c r="Z509" s="160"/>
      <c r="AA509" s="160"/>
      <c r="AB509" s="160"/>
      <c r="AC509" s="160"/>
      <c r="AD509" s="160"/>
      <c r="AE509" s="100"/>
      <c r="AF509" s="465"/>
    </row>
    <row r="510" spans="1:32" s="82" customFormat="1" ht="18.75" x14ac:dyDescent="0.25">
      <c r="A510" s="103" t="s">
        <v>31</v>
      </c>
      <c r="B510" s="100">
        <f t="shared" si="504"/>
        <v>0</v>
      </c>
      <c r="C510" s="125">
        <f t="shared" si="507"/>
        <v>0</v>
      </c>
      <c r="D510" s="125">
        <f t="shared" si="507"/>
        <v>0</v>
      </c>
      <c r="E510" s="125">
        <f t="shared" si="505"/>
        <v>0</v>
      </c>
      <c r="F510" s="125">
        <v>0</v>
      </c>
      <c r="G510" s="125">
        <v>0</v>
      </c>
      <c r="H510" s="160"/>
      <c r="I510" s="160"/>
      <c r="J510" s="160"/>
      <c r="K510" s="160"/>
      <c r="L510" s="160"/>
      <c r="M510" s="160"/>
      <c r="N510" s="160"/>
      <c r="O510" s="160"/>
      <c r="P510" s="160"/>
      <c r="Q510" s="160"/>
      <c r="R510" s="160"/>
      <c r="S510" s="160"/>
      <c r="T510" s="160"/>
      <c r="U510" s="160"/>
      <c r="V510" s="160"/>
      <c r="W510" s="160"/>
      <c r="X510" s="160"/>
      <c r="Y510" s="160"/>
      <c r="Z510" s="160"/>
      <c r="AA510" s="160"/>
      <c r="AB510" s="160"/>
      <c r="AC510" s="160"/>
      <c r="AD510" s="160"/>
      <c r="AE510" s="100"/>
      <c r="AF510" s="463"/>
    </row>
    <row r="511" spans="1:32" ht="37.5" x14ac:dyDescent="0.25">
      <c r="A511" s="350" t="s">
        <v>173</v>
      </c>
      <c r="B511" s="95">
        <f>B512</f>
        <v>700.7</v>
      </c>
      <c r="C511" s="95">
        <f t="shared" ref="C511:G511" si="508">C512</f>
        <v>700.7</v>
      </c>
      <c r="D511" s="95">
        <f>D512</f>
        <v>691.2</v>
      </c>
      <c r="E511" s="95">
        <f t="shared" si="508"/>
        <v>691.2</v>
      </c>
      <c r="F511" s="95">
        <f t="shared" si="508"/>
        <v>98.644212929927207</v>
      </c>
      <c r="G511" s="95">
        <f t="shared" si="508"/>
        <v>98.644212929927207</v>
      </c>
      <c r="H511" s="169">
        <f>H512</f>
        <v>0</v>
      </c>
      <c r="I511" s="169">
        <f t="shared" ref="I511:AE511" si="509">I512</f>
        <v>0</v>
      </c>
      <c r="J511" s="169">
        <f t="shared" si="509"/>
        <v>70.400000000000006</v>
      </c>
      <c r="K511" s="169">
        <f t="shared" si="509"/>
        <v>70.400000000000006</v>
      </c>
      <c r="L511" s="169">
        <f t="shared" si="509"/>
        <v>103.9</v>
      </c>
      <c r="M511" s="169">
        <f t="shared" si="509"/>
        <v>103.9</v>
      </c>
      <c r="N511" s="169">
        <f t="shared" si="509"/>
        <v>148.4</v>
      </c>
      <c r="O511" s="169">
        <f t="shared" si="509"/>
        <v>138.4</v>
      </c>
      <c r="P511" s="169">
        <f t="shared" si="509"/>
        <v>0</v>
      </c>
      <c r="Q511" s="169">
        <f t="shared" si="509"/>
        <v>0</v>
      </c>
      <c r="R511" s="169">
        <f t="shared" si="509"/>
        <v>0</v>
      </c>
      <c r="S511" s="169">
        <f t="shared" si="509"/>
        <v>0</v>
      </c>
      <c r="T511" s="169">
        <f t="shared" si="509"/>
        <v>0</v>
      </c>
      <c r="U511" s="169">
        <f t="shared" si="509"/>
        <v>0</v>
      </c>
      <c r="V511" s="169">
        <f t="shared" si="509"/>
        <v>0</v>
      </c>
      <c r="W511" s="169">
        <f t="shared" si="509"/>
        <v>0</v>
      </c>
      <c r="X511" s="169">
        <f t="shared" si="509"/>
        <v>28.3</v>
      </c>
      <c r="Y511" s="169">
        <f t="shared" si="509"/>
        <v>28.3</v>
      </c>
      <c r="Z511" s="453">
        <f t="shared" si="509"/>
        <v>0</v>
      </c>
      <c r="AA511" s="453">
        <f t="shared" si="509"/>
        <v>0.1</v>
      </c>
      <c r="AB511" s="453">
        <f t="shared" si="509"/>
        <v>349.7</v>
      </c>
      <c r="AC511" s="453">
        <f t="shared" si="509"/>
        <v>81</v>
      </c>
      <c r="AD511" s="440">
        <f t="shared" si="509"/>
        <v>0</v>
      </c>
      <c r="AE511" s="440">
        <f t="shared" si="509"/>
        <v>269.10000000000002</v>
      </c>
      <c r="AF511" s="466"/>
    </row>
    <row r="512" spans="1:32" ht="18.75" x14ac:dyDescent="0.3">
      <c r="A512" s="137" t="s">
        <v>27</v>
      </c>
      <c r="B512" s="100">
        <f>B513+B514+B515+B516</f>
        <v>700.7</v>
      </c>
      <c r="C512" s="100">
        <f>C513+C514+C515+C516</f>
        <v>700.7</v>
      </c>
      <c r="D512" s="100">
        <f>D513+D514+D515+D516</f>
        <v>691.2</v>
      </c>
      <c r="E512" s="100">
        <f>E513+E514+E515+E516</f>
        <v>691.2</v>
      </c>
      <c r="F512" s="100">
        <f>E512/B512*100</f>
        <v>98.644212929927207</v>
      </c>
      <c r="G512" s="100">
        <f>E512/C512*100</f>
        <v>98.644212929927207</v>
      </c>
      <c r="H512" s="125">
        <f>H513+H514+H515+H516</f>
        <v>0</v>
      </c>
      <c r="I512" s="125">
        <f t="shared" ref="I512:AE512" si="510">I513+I514+I515+I516</f>
        <v>0</v>
      </c>
      <c r="J512" s="125">
        <f t="shared" si="510"/>
        <v>70.400000000000006</v>
      </c>
      <c r="K512" s="125">
        <f t="shared" si="510"/>
        <v>70.400000000000006</v>
      </c>
      <c r="L512" s="125">
        <f t="shared" si="510"/>
        <v>103.9</v>
      </c>
      <c r="M512" s="125">
        <f t="shared" si="510"/>
        <v>103.9</v>
      </c>
      <c r="N512" s="125">
        <f t="shared" si="510"/>
        <v>148.4</v>
      </c>
      <c r="O512" s="125">
        <f t="shared" si="510"/>
        <v>138.4</v>
      </c>
      <c r="P512" s="125">
        <f t="shared" si="510"/>
        <v>0</v>
      </c>
      <c r="Q512" s="125">
        <f t="shared" si="510"/>
        <v>0</v>
      </c>
      <c r="R512" s="125">
        <f t="shared" si="510"/>
        <v>0</v>
      </c>
      <c r="S512" s="125">
        <f t="shared" si="510"/>
        <v>0</v>
      </c>
      <c r="T512" s="125">
        <f t="shared" si="510"/>
        <v>0</v>
      </c>
      <c r="U512" s="125">
        <f t="shared" si="510"/>
        <v>0</v>
      </c>
      <c r="V512" s="125">
        <f t="shared" si="510"/>
        <v>0</v>
      </c>
      <c r="W512" s="125">
        <f t="shared" si="510"/>
        <v>0</v>
      </c>
      <c r="X512" s="125">
        <f t="shared" si="510"/>
        <v>28.3</v>
      </c>
      <c r="Y512" s="125">
        <f t="shared" si="510"/>
        <v>28.3</v>
      </c>
      <c r="Z512" s="125">
        <f t="shared" si="510"/>
        <v>0</v>
      </c>
      <c r="AA512" s="125">
        <f t="shared" si="510"/>
        <v>0.1</v>
      </c>
      <c r="AB512" s="125">
        <f t="shared" si="510"/>
        <v>349.7</v>
      </c>
      <c r="AC512" s="125">
        <f t="shared" si="510"/>
        <v>81</v>
      </c>
      <c r="AD512" s="125">
        <f t="shared" si="510"/>
        <v>0</v>
      </c>
      <c r="AE512" s="125">
        <f t="shared" si="510"/>
        <v>269.10000000000002</v>
      </c>
      <c r="AF512" s="463"/>
    </row>
    <row r="513" spans="1:32" s="82" customFormat="1" ht="18.75" x14ac:dyDescent="0.25">
      <c r="A513" s="103" t="s">
        <v>28</v>
      </c>
      <c r="B513" s="100">
        <f>H513+J513+N513+L513+P513+R513+T513+V513+X513+Z513+AB513+AD513</f>
        <v>0</v>
      </c>
      <c r="C513" s="125">
        <f>H513+J513+L513+N513+P513+R513+T513+V513+X513</f>
        <v>0</v>
      </c>
      <c r="D513" s="125">
        <v>0</v>
      </c>
      <c r="E513" s="125">
        <f>I513+K513+M513+Q513+O513+S513+U513+W513+Y513+AA513+AC513+AE513+AG513</f>
        <v>0</v>
      </c>
      <c r="F513" s="125">
        <v>0</v>
      </c>
      <c r="G513" s="125">
        <v>0</v>
      </c>
      <c r="H513" s="160"/>
      <c r="I513" s="160"/>
      <c r="J513" s="160"/>
      <c r="K513" s="160"/>
      <c r="L513" s="160"/>
      <c r="M513" s="160"/>
      <c r="N513" s="160"/>
      <c r="O513" s="160"/>
      <c r="P513" s="160"/>
      <c r="Q513" s="160"/>
      <c r="R513" s="160"/>
      <c r="S513" s="160"/>
      <c r="T513" s="160"/>
      <c r="U513" s="160"/>
      <c r="V513" s="160"/>
      <c r="W513" s="160"/>
      <c r="X513" s="160"/>
      <c r="Y513" s="160"/>
      <c r="Z513" s="160"/>
      <c r="AA513" s="160"/>
      <c r="AB513" s="160"/>
      <c r="AC513" s="160"/>
      <c r="AD513" s="160"/>
      <c r="AE513" s="160"/>
      <c r="AF513" s="463"/>
    </row>
    <row r="514" spans="1:32" s="82" customFormat="1" ht="18.75" x14ac:dyDescent="0.25">
      <c r="A514" s="103" t="s">
        <v>29</v>
      </c>
      <c r="B514" s="100">
        <f t="shared" ref="B514:B516" si="511">H514+J514+N514+L514+P514+R514+T514+V514+X514+Z514+AB514+AD514</f>
        <v>700.7</v>
      </c>
      <c r="C514" s="125">
        <f>H514+J514+L514+N514+P514+R514+T514+V514+X514+Z514+AB514</f>
        <v>700.7</v>
      </c>
      <c r="D514" s="125">
        <f>E514</f>
        <v>691.2</v>
      </c>
      <c r="E514" s="125">
        <f t="shared" ref="E514:E516" si="512">I514+K514+M514+Q514+O514+S514+U514+W514+Y514+AA514+AC514+AE514+AG514</f>
        <v>691.2</v>
      </c>
      <c r="F514" s="125">
        <f t="shared" ref="F514:G514" si="513">D514/B514*100</f>
        <v>98.644212929927207</v>
      </c>
      <c r="G514" s="125">
        <f t="shared" si="513"/>
        <v>98.644212929927207</v>
      </c>
      <c r="H514" s="125">
        <v>0</v>
      </c>
      <c r="I514" s="125">
        <v>0</v>
      </c>
      <c r="J514" s="125">
        <v>70.400000000000006</v>
      </c>
      <c r="K514" s="125">
        <v>70.400000000000006</v>
      </c>
      <c r="L514" s="125">
        <v>103.9</v>
      </c>
      <c r="M514" s="125">
        <v>103.9</v>
      </c>
      <c r="N514" s="125">
        <f>50+98.4</f>
        <v>148.4</v>
      </c>
      <c r="O514" s="125">
        <v>138.4</v>
      </c>
      <c r="P514" s="125">
        <v>0</v>
      </c>
      <c r="Q514" s="125">
        <v>0</v>
      </c>
      <c r="R514" s="125">
        <v>0</v>
      </c>
      <c r="S514" s="125">
        <v>0</v>
      </c>
      <c r="T514" s="125">
        <v>0</v>
      </c>
      <c r="U514" s="125">
        <v>0</v>
      </c>
      <c r="V514" s="125">
        <v>0</v>
      </c>
      <c r="W514" s="125">
        <v>0</v>
      </c>
      <c r="X514" s="125">
        <v>28.3</v>
      </c>
      <c r="Y514" s="125">
        <v>28.3</v>
      </c>
      <c r="Z514" s="125">
        <v>0</v>
      </c>
      <c r="AA514" s="125">
        <v>0.1</v>
      </c>
      <c r="AB514" s="125">
        <v>349.7</v>
      </c>
      <c r="AC514" s="125">
        <v>81</v>
      </c>
      <c r="AD514" s="125">
        <v>0</v>
      </c>
      <c r="AE514" s="125">
        <v>269.10000000000002</v>
      </c>
      <c r="AF514" s="463"/>
    </row>
    <row r="515" spans="1:32" s="82" customFormat="1" ht="18.75" x14ac:dyDescent="0.25">
      <c r="A515" s="103" t="s">
        <v>30</v>
      </c>
      <c r="B515" s="100">
        <f t="shared" si="511"/>
        <v>0</v>
      </c>
      <c r="C515" s="125">
        <f t="shared" ref="C515:D516" si="514">H515+J515+L515+N515+P515+R515+T515+V515+X515</f>
        <v>0</v>
      </c>
      <c r="D515" s="125">
        <f t="shared" si="514"/>
        <v>0</v>
      </c>
      <c r="E515" s="125">
        <f t="shared" si="512"/>
        <v>0</v>
      </c>
      <c r="F515" s="125">
        <v>0</v>
      </c>
      <c r="G515" s="125">
        <v>0</v>
      </c>
      <c r="H515" s="160"/>
      <c r="I515" s="160"/>
      <c r="J515" s="160"/>
      <c r="K515" s="160"/>
      <c r="L515" s="160"/>
      <c r="M515" s="160"/>
      <c r="N515" s="160"/>
      <c r="O515" s="160"/>
      <c r="P515" s="160"/>
      <c r="Q515" s="160"/>
      <c r="R515" s="160"/>
      <c r="S515" s="160"/>
      <c r="T515" s="160"/>
      <c r="U515" s="160"/>
      <c r="V515" s="160"/>
      <c r="W515" s="160"/>
      <c r="X515" s="160"/>
      <c r="Y515" s="160"/>
      <c r="Z515" s="160"/>
      <c r="AA515" s="160"/>
      <c r="AB515" s="160"/>
      <c r="AC515" s="160"/>
      <c r="AD515" s="160"/>
      <c r="AE515" s="160"/>
      <c r="AF515" s="463"/>
    </row>
    <row r="516" spans="1:32" s="82" customFormat="1" ht="18.75" x14ac:dyDescent="0.25">
      <c r="A516" s="103" t="s">
        <v>31</v>
      </c>
      <c r="B516" s="100">
        <f t="shared" si="511"/>
        <v>0</v>
      </c>
      <c r="C516" s="125">
        <f t="shared" si="514"/>
        <v>0</v>
      </c>
      <c r="D516" s="125">
        <f t="shared" si="514"/>
        <v>0</v>
      </c>
      <c r="E516" s="125">
        <f t="shared" si="512"/>
        <v>0</v>
      </c>
      <c r="F516" s="125">
        <v>0</v>
      </c>
      <c r="G516" s="125">
        <v>0</v>
      </c>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463"/>
    </row>
    <row r="517" spans="1:32" s="82" customFormat="1" ht="56.25" x14ac:dyDescent="0.25">
      <c r="A517" s="142" t="s">
        <v>174</v>
      </c>
      <c r="B517" s="89">
        <f>B519</f>
        <v>20732.29</v>
      </c>
      <c r="C517" s="89">
        <f>C519</f>
        <v>20732.29</v>
      </c>
      <c r="D517" s="89">
        <f>D519</f>
        <v>20634.299999999996</v>
      </c>
      <c r="E517" s="89">
        <f>E519</f>
        <v>20634.299999999996</v>
      </c>
      <c r="F517" s="89">
        <f>E517/B517*100</f>
        <v>99.527355637028009</v>
      </c>
      <c r="G517" s="89">
        <f>E517/C517*100</f>
        <v>99.527355637028009</v>
      </c>
      <c r="H517" s="89">
        <f t="shared" ref="H517:AE517" si="515">H519</f>
        <v>948.48699999999997</v>
      </c>
      <c r="I517" s="89">
        <f t="shared" si="515"/>
        <v>777.1</v>
      </c>
      <c r="J517" s="89">
        <f t="shared" si="515"/>
        <v>2701.0239999999999</v>
      </c>
      <c r="K517" s="89">
        <f t="shared" si="515"/>
        <v>2403.85</v>
      </c>
      <c r="L517" s="89">
        <f t="shared" si="515"/>
        <v>1690.597</v>
      </c>
      <c r="M517" s="89">
        <f t="shared" si="515"/>
        <v>1560.27</v>
      </c>
      <c r="N517" s="91">
        <f t="shared" si="515"/>
        <v>1984.01</v>
      </c>
      <c r="O517" s="91">
        <f t="shared" si="515"/>
        <v>1667.2</v>
      </c>
      <c r="P517" s="89">
        <f t="shared" si="515"/>
        <v>1816.963</v>
      </c>
      <c r="Q517" s="89">
        <f t="shared" si="515"/>
        <v>1630.59</v>
      </c>
      <c r="R517" s="89">
        <f t="shared" si="515"/>
        <v>2157.2469999999998</v>
      </c>
      <c r="S517" s="89">
        <f t="shared" si="515"/>
        <v>2302.6</v>
      </c>
      <c r="T517" s="89">
        <f t="shared" si="515"/>
        <v>1923.2619999999999</v>
      </c>
      <c r="U517" s="89">
        <f t="shared" si="515"/>
        <v>1950.1</v>
      </c>
      <c r="V517" s="89">
        <f t="shared" si="515"/>
        <v>1597.309</v>
      </c>
      <c r="W517" s="89">
        <f t="shared" si="515"/>
        <v>1033.4000000000001</v>
      </c>
      <c r="X517" s="89">
        <f t="shared" si="515"/>
        <v>1430.511</v>
      </c>
      <c r="Y517" s="89">
        <f t="shared" si="515"/>
        <v>1195</v>
      </c>
      <c r="Z517" s="89">
        <f t="shared" si="515"/>
        <v>1366.903</v>
      </c>
      <c r="AA517" s="89">
        <f t="shared" si="515"/>
        <v>1464.79</v>
      </c>
      <c r="AB517" s="89">
        <f t="shared" si="515"/>
        <v>1520.4880000000001</v>
      </c>
      <c r="AC517" s="89">
        <f t="shared" si="515"/>
        <v>1349.1</v>
      </c>
      <c r="AD517" s="89">
        <f t="shared" si="515"/>
        <v>1595.489</v>
      </c>
      <c r="AE517" s="89">
        <f t="shared" si="515"/>
        <v>3300.3</v>
      </c>
      <c r="AF517" s="463"/>
    </row>
    <row r="518" spans="1:32" ht="18.75" x14ac:dyDescent="0.3">
      <c r="A518" s="168" t="s">
        <v>66</v>
      </c>
      <c r="B518" s="100"/>
      <c r="C518" s="125"/>
      <c r="D518" s="125"/>
      <c r="E518" s="160"/>
      <c r="F518" s="160"/>
      <c r="G518" s="160"/>
      <c r="H518" s="160"/>
      <c r="I518" s="160"/>
      <c r="J518" s="160"/>
      <c r="K518" s="160"/>
      <c r="L518" s="160"/>
      <c r="M518" s="160"/>
      <c r="N518" s="287"/>
      <c r="O518" s="287"/>
      <c r="P518" s="160"/>
      <c r="Q518" s="160"/>
      <c r="R518" s="160"/>
      <c r="S518" s="160"/>
      <c r="T518" s="160"/>
      <c r="U518" s="160"/>
      <c r="V518" s="160"/>
      <c r="W518" s="160"/>
      <c r="X518" s="160"/>
      <c r="Y518" s="160"/>
      <c r="Z518" s="160"/>
      <c r="AA518" s="160"/>
      <c r="AB518" s="160"/>
      <c r="AC518" s="160"/>
      <c r="AD518" s="160"/>
      <c r="AE518" s="100"/>
      <c r="AF518" s="463"/>
    </row>
    <row r="519" spans="1:32" ht="112.5" x14ac:dyDescent="0.25">
      <c r="A519" s="153" t="s">
        <v>175</v>
      </c>
      <c r="B519" s="95">
        <f>B520</f>
        <v>20732.29</v>
      </c>
      <c r="C519" s="95">
        <f t="shared" ref="C519:G519" si="516">C520</f>
        <v>20732.29</v>
      </c>
      <c r="D519" s="95">
        <f>D520</f>
        <v>20634.299999999996</v>
      </c>
      <c r="E519" s="95">
        <f t="shared" si="516"/>
        <v>20634.299999999996</v>
      </c>
      <c r="F519" s="95">
        <f t="shared" si="516"/>
        <v>99.527355637028009</v>
      </c>
      <c r="G519" s="95">
        <f t="shared" si="516"/>
        <v>99.527355637028009</v>
      </c>
      <c r="H519" s="95">
        <f>H520</f>
        <v>948.48699999999997</v>
      </c>
      <c r="I519" s="95">
        <f t="shared" ref="I519:AE519" si="517">I520</f>
        <v>777.1</v>
      </c>
      <c r="J519" s="95">
        <f t="shared" si="517"/>
        <v>2701.0239999999999</v>
      </c>
      <c r="K519" s="95">
        <f t="shared" si="517"/>
        <v>2403.85</v>
      </c>
      <c r="L519" s="95">
        <f t="shared" si="517"/>
        <v>1690.597</v>
      </c>
      <c r="M519" s="95">
        <f t="shared" si="517"/>
        <v>1560.27</v>
      </c>
      <c r="N519" s="95">
        <f t="shared" si="517"/>
        <v>1984.01</v>
      </c>
      <c r="O519" s="95">
        <f t="shared" si="517"/>
        <v>1667.2</v>
      </c>
      <c r="P519" s="95">
        <f t="shared" si="517"/>
        <v>1816.963</v>
      </c>
      <c r="Q519" s="95">
        <f t="shared" si="517"/>
        <v>1630.59</v>
      </c>
      <c r="R519" s="95">
        <f t="shared" si="517"/>
        <v>2157.2469999999998</v>
      </c>
      <c r="S519" s="95">
        <f t="shared" si="517"/>
        <v>2302.6</v>
      </c>
      <c r="T519" s="95">
        <f t="shared" si="517"/>
        <v>1923.2619999999999</v>
      </c>
      <c r="U519" s="95">
        <f t="shared" si="517"/>
        <v>1950.1</v>
      </c>
      <c r="V519" s="95">
        <f t="shared" si="517"/>
        <v>1597.309</v>
      </c>
      <c r="W519" s="95">
        <f t="shared" si="517"/>
        <v>1033.4000000000001</v>
      </c>
      <c r="X519" s="95">
        <f t="shared" si="517"/>
        <v>1430.511</v>
      </c>
      <c r="Y519" s="95">
        <f t="shared" si="517"/>
        <v>1195</v>
      </c>
      <c r="Z519" s="453">
        <f t="shared" si="517"/>
        <v>1366.903</v>
      </c>
      <c r="AA519" s="453">
        <f t="shared" si="517"/>
        <v>1464.79</v>
      </c>
      <c r="AB519" s="453">
        <f t="shared" si="517"/>
        <v>1520.4880000000001</v>
      </c>
      <c r="AC519" s="453">
        <f t="shared" si="517"/>
        <v>1349.1</v>
      </c>
      <c r="AD519" s="440">
        <f t="shared" si="517"/>
        <v>1595.489</v>
      </c>
      <c r="AE519" s="440">
        <f t="shared" si="517"/>
        <v>3300.3</v>
      </c>
      <c r="AF519" s="115" t="s">
        <v>176</v>
      </c>
    </row>
    <row r="520" spans="1:32" ht="18.75" x14ac:dyDescent="0.3">
      <c r="A520" s="137" t="s">
        <v>27</v>
      </c>
      <c r="B520" s="100">
        <f>B521+B522+B523+B524</f>
        <v>20732.29</v>
      </c>
      <c r="C520" s="100">
        <f>C521+C522+C523+C524</f>
        <v>20732.29</v>
      </c>
      <c r="D520" s="100">
        <f>D521+D522+D523+D524</f>
        <v>20634.299999999996</v>
      </c>
      <c r="E520" s="100">
        <f>E521+E522+E523+E524</f>
        <v>20634.299999999996</v>
      </c>
      <c r="F520" s="100">
        <f>E520/B520*100</f>
        <v>99.527355637028009</v>
      </c>
      <c r="G520" s="100">
        <f>E520/C520*100</f>
        <v>99.527355637028009</v>
      </c>
      <c r="H520" s="125">
        <f>H521+H522+H523+H524</f>
        <v>948.48699999999997</v>
      </c>
      <c r="I520" s="125">
        <f t="shared" ref="I520:AE520" si="518">I521+I522+I523+I524</f>
        <v>777.1</v>
      </c>
      <c r="J520" s="125">
        <f t="shared" si="518"/>
        <v>2701.0239999999999</v>
      </c>
      <c r="K520" s="125">
        <f t="shared" si="518"/>
        <v>2403.85</v>
      </c>
      <c r="L520" s="125">
        <f t="shared" si="518"/>
        <v>1690.597</v>
      </c>
      <c r="M520" s="125">
        <f t="shared" si="518"/>
        <v>1560.27</v>
      </c>
      <c r="N520" s="125">
        <f t="shared" si="518"/>
        <v>1984.01</v>
      </c>
      <c r="O520" s="125">
        <f t="shared" si="518"/>
        <v>1667.2</v>
      </c>
      <c r="P520" s="125">
        <f t="shared" si="518"/>
        <v>1816.963</v>
      </c>
      <c r="Q520" s="125">
        <f t="shared" si="518"/>
        <v>1630.59</v>
      </c>
      <c r="R520" s="125">
        <f t="shared" si="518"/>
        <v>2157.2469999999998</v>
      </c>
      <c r="S520" s="125">
        <f t="shared" si="518"/>
        <v>2302.6</v>
      </c>
      <c r="T520" s="125">
        <f t="shared" si="518"/>
        <v>1923.2619999999999</v>
      </c>
      <c r="U520" s="125">
        <f t="shared" si="518"/>
        <v>1950.1</v>
      </c>
      <c r="V520" s="125">
        <f t="shared" si="518"/>
        <v>1597.309</v>
      </c>
      <c r="W520" s="125">
        <f t="shared" si="518"/>
        <v>1033.4000000000001</v>
      </c>
      <c r="X520" s="125">
        <f t="shared" si="518"/>
        <v>1430.511</v>
      </c>
      <c r="Y520" s="125">
        <f t="shared" si="518"/>
        <v>1195</v>
      </c>
      <c r="Z520" s="125">
        <f t="shared" si="518"/>
        <v>1366.903</v>
      </c>
      <c r="AA520" s="125">
        <f t="shared" si="518"/>
        <v>1464.79</v>
      </c>
      <c r="AB520" s="125">
        <f t="shared" si="518"/>
        <v>1520.4880000000001</v>
      </c>
      <c r="AC520" s="125">
        <f t="shared" si="518"/>
        <v>1349.1</v>
      </c>
      <c r="AD520" s="125">
        <f t="shared" si="518"/>
        <v>1595.489</v>
      </c>
      <c r="AE520" s="125">
        <f t="shared" si="518"/>
        <v>3300.3</v>
      </c>
      <c r="AF520" s="463"/>
    </row>
    <row r="521" spans="1:32" s="82" customFormat="1" ht="18.75" x14ac:dyDescent="0.25">
      <c r="A521" s="103" t="s">
        <v>28</v>
      </c>
      <c r="B521" s="100">
        <f>H521+J521+N521+L521+P521+R521+T521+V521+X521+Z521+AB521+AD521</f>
        <v>200</v>
      </c>
      <c r="C521" s="125">
        <f>H521+J521+L521+N521+P521+R521+T521+V521+X521+Z521+AB521+AD521</f>
        <v>200</v>
      </c>
      <c r="D521" s="125">
        <f>E521</f>
        <v>200</v>
      </c>
      <c r="E521" s="125">
        <f>I521+K521+M521+Q521+O521+S521+U521+W521+Y521+AA521+AC521+AE521+AG521</f>
        <v>200</v>
      </c>
      <c r="F521" s="125">
        <f>D521/B521*100</f>
        <v>100</v>
      </c>
      <c r="G521" s="125">
        <f>E521/C521*100</f>
        <v>100</v>
      </c>
      <c r="H521" s="160"/>
      <c r="I521" s="160"/>
      <c r="J521" s="160"/>
      <c r="K521" s="160"/>
      <c r="L521" s="160"/>
      <c r="M521" s="160"/>
      <c r="N521" s="125"/>
      <c r="O521" s="125"/>
      <c r="P521" s="125"/>
      <c r="Q521" s="125"/>
      <c r="R521" s="160"/>
      <c r="S521" s="160"/>
      <c r="T521" s="160"/>
      <c r="U521" s="160"/>
      <c r="V521" s="160"/>
      <c r="W521" s="160"/>
      <c r="X521" s="160"/>
      <c r="Y521" s="160"/>
      <c r="Z521" s="160"/>
      <c r="AA521" s="160"/>
      <c r="AB521" s="160"/>
      <c r="AC521" s="160"/>
      <c r="AD521" s="125">
        <v>200</v>
      </c>
      <c r="AE521" s="125">
        <v>200</v>
      </c>
      <c r="AF521" s="463"/>
    </row>
    <row r="522" spans="1:32" s="82" customFormat="1" ht="18.75" x14ac:dyDescent="0.25">
      <c r="A522" s="103" t="s">
        <v>29</v>
      </c>
      <c r="B522" s="100">
        <f t="shared" ref="B522:B524" si="519">H522+J522+N522+L522+P522+R522+T522+V522+X522+Z522+AB522+AD522</f>
        <v>20532.29</v>
      </c>
      <c r="C522" s="125">
        <f>H522+J522+L522+N522+P522+R522+T522+V522+X522+Z522+AB522+AD522</f>
        <v>20532.29</v>
      </c>
      <c r="D522" s="125">
        <f>E522</f>
        <v>20434.299999999996</v>
      </c>
      <c r="E522" s="125">
        <f t="shared" ref="E522:E524" si="520">I522+K522+M522+Q522+O522+S522+U522+W522+Y522+AA522+AC522+AE522+AG522</f>
        <v>20434.299999999996</v>
      </c>
      <c r="F522" s="125">
        <f t="shared" ref="F522:G522" si="521">D522/B522*100</f>
        <v>99.52275172423532</v>
      </c>
      <c r="G522" s="125">
        <f t="shared" si="521"/>
        <v>99.52275172423532</v>
      </c>
      <c r="H522" s="125">
        <v>948.48699999999997</v>
      </c>
      <c r="I522" s="125">
        <v>777.1</v>
      </c>
      <c r="J522" s="125">
        <v>2701.0239999999999</v>
      </c>
      <c r="K522" s="125">
        <v>2403.85</v>
      </c>
      <c r="L522" s="125">
        <v>1690.597</v>
      </c>
      <c r="M522" s="125">
        <v>1560.27</v>
      </c>
      <c r="N522" s="125">
        <v>1984.01</v>
      </c>
      <c r="O522" s="125">
        <v>1667.2</v>
      </c>
      <c r="P522" s="125">
        <v>1816.963</v>
      </c>
      <c r="Q522" s="125">
        <v>1630.59</v>
      </c>
      <c r="R522" s="125">
        <v>2157.2469999999998</v>
      </c>
      <c r="S522" s="125">
        <v>2302.6</v>
      </c>
      <c r="T522" s="125">
        <v>1923.2619999999999</v>
      </c>
      <c r="U522" s="125">
        <v>1950.1</v>
      </c>
      <c r="V522" s="125">
        <v>1597.309</v>
      </c>
      <c r="W522" s="125">
        <v>1033.4000000000001</v>
      </c>
      <c r="X522" s="125">
        <v>1430.511</v>
      </c>
      <c r="Y522" s="125">
        <v>1195</v>
      </c>
      <c r="Z522" s="125">
        <v>1366.903</v>
      </c>
      <c r="AA522" s="125">
        <v>1464.79</v>
      </c>
      <c r="AB522" s="125">
        <f>1321.688+198.8</f>
        <v>1520.4880000000001</v>
      </c>
      <c r="AC522" s="125">
        <v>1349.1</v>
      </c>
      <c r="AD522" s="125">
        <v>1395.489</v>
      </c>
      <c r="AE522" s="125">
        <v>3100.3</v>
      </c>
      <c r="AF522" s="463"/>
    </row>
    <row r="523" spans="1:32" s="82" customFormat="1" ht="18.75" x14ac:dyDescent="0.25">
      <c r="A523" s="103" t="s">
        <v>30</v>
      </c>
      <c r="B523" s="100">
        <f t="shared" si="519"/>
        <v>0</v>
      </c>
      <c r="C523" s="125">
        <f t="shared" ref="C523:D524" si="522">H523+J523+L523+N523+P523+R523+T523+V523+X523</f>
        <v>0</v>
      </c>
      <c r="D523" s="125">
        <f t="shared" si="522"/>
        <v>0</v>
      </c>
      <c r="E523" s="125">
        <f t="shared" si="520"/>
        <v>0</v>
      </c>
      <c r="F523" s="125">
        <v>0</v>
      </c>
      <c r="G523" s="125">
        <v>0</v>
      </c>
      <c r="H523" s="160"/>
      <c r="I523" s="160"/>
      <c r="J523" s="160"/>
      <c r="K523" s="160"/>
      <c r="L523" s="160"/>
      <c r="M523" s="160"/>
      <c r="N523" s="125"/>
      <c r="O523" s="125"/>
      <c r="P523" s="125"/>
      <c r="Q523" s="125"/>
      <c r="R523" s="160"/>
      <c r="S523" s="160"/>
      <c r="T523" s="160"/>
      <c r="U523" s="160"/>
      <c r="V523" s="160"/>
      <c r="W523" s="160"/>
      <c r="X523" s="160"/>
      <c r="Y523" s="160"/>
      <c r="Z523" s="160"/>
      <c r="AA523" s="160"/>
      <c r="AB523" s="160"/>
      <c r="AC523" s="160"/>
      <c r="AD523" s="160"/>
      <c r="AE523" s="160"/>
      <c r="AF523" s="463"/>
    </row>
    <row r="524" spans="1:32" s="82" customFormat="1" ht="18.75" x14ac:dyDescent="0.25">
      <c r="A524" s="103" t="s">
        <v>31</v>
      </c>
      <c r="B524" s="100">
        <f t="shared" si="519"/>
        <v>0</v>
      </c>
      <c r="C524" s="125">
        <f t="shared" si="522"/>
        <v>0</v>
      </c>
      <c r="D524" s="125">
        <f t="shared" si="522"/>
        <v>0</v>
      </c>
      <c r="E524" s="125">
        <f t="shared" si="520"/>
        <v>0</v>
      </c>
      <c r="F524" s="125">
        <v>0</v>
      </c>
      <c r="G524" s="125">
        <v>0</v>
      </c>
      <c r="H524" s="160"/>
      <c r="I524" s="160"/>
      <c r="J524" s="160"/>
      <c r="K524" s="160"/>
      <c r="L524" s="160"/>
      <c r="M524" s="160"/>
      <c r="N524" s="125"/>
      <c r="O524" s="125"/>
      <c r="P524" s="125"/>
      <c r="Q524" s="125"/>
      <c r="R524" s="160"/>
      <c r="S524" s="160"/>
      <c r="T524" s="160"/>
      <c r="U524" s="160"/>
      <c r="V524" s="160"/>
      <c r="W524" s="160"/>
      <c r="X524" s="160"/>
      <c r="Y524" s="160"/>
      <c r="Z524" s="160"/>
      <c r="AA524" s="160"/>
      <c r="AB524" s="160"/>
      <c r="AC524" s="160"/>
      <c r="AD524" s="160"/>
      <c r="AE524" s="160"/>
      <c r="AF524" s="463"/>
    </row>
    <row r="525" spans="1:32" ht="56.25" x14ac:dyDescent="0.25">
      <c r="A525" s="142" t="s">
        <v>177</v>
      </c>
      <c r="B525" s="89">
        <f>B527</f>
        <v>150.999</v>
      </c>
      <c r="C525" s="89">
        <f>C527</f>
        <v>150.999</v>
      </c>
      <c r="D525" s="89">
        <f t="shared" ref="D525:G525" si="523">D528</f>
        <v>151</v>
      </c>
      <c r="E525" s="89">
        <f t="shared" si="523"/>
        <v>150.999</v>
      </c>
      <c r="F525" s="160">
        <f t="shared" si="523"/>
        <v>100</v>
      </c>
      <c r="G525" s="160">
        <f t="shared" si="523"/>
        <v>100</v>
      </c>
      <c r="H525" s="89">
        <f>H527</f>
        <v>0</v>
      </c>
      <c r="I525" s="89">
        <f t="shared" ref="I525:AE525" si="524">I527</f>
        <v>0</v>
      </c>
      <c r="J525" s="89">
        <f t="shared" si="524"/>
        <v>0</v>
      </c>
      <c r="K525" s="89">
        <f t="shared" si="524"/>
        <v>0</v>
      </c>
      <c r="L525" s="89">
        <f t="shared" si="524"/>
        <v>0</v>
      </c>
      <c r="M525" s="89">
        <f t="shared" si="524"/>
        <v>0</v>
      </c>
      <c r="N525" s="89">
        <f t="shared" si="524"/>
        <v>0</v>
      </c>
      <c r="O525" s="89">
        <f t="shared" si="524"/>
        <v>0</v>
      </c>
      <c r="P525" s="89">
        <f t="shared" si="524"/>
        <v>0</v>
      </c>
      <c r="Q525" s="89">
        <f t="shared" si="524"/>
        <v>0</v>
      </c>
      <c r="R525" s="89">
        <f t="shared" si="524"/>
        <v>50.332999999999998</v>
      </c>
      <c r="S525" s="89">
        <f t="shared" si="524"/>
        <v>50.332999999999998</v>
      </c>
      <c r="T525" s="89">
        <f t="shared" si="524"/>
        <v>50.332999999999998</v>
      </c>
      <c r="U525" s="89">
        <f t="shared" si="524"/>
        <v>50.332999999999998</v>
      </c>
      <c r="V525" s="89">
        <f t="shared" si="524"/>
        <v>50.332999999999998</v>
      </c>
      <c r="W525" s="89">
        <f t="shared" si="524"/>
        <v>50.332999999999998</v>
      </c>
      <c r="X525" s="89">
        <f t="shared" si="524"/>
        <v>0</v>
      </c>
      <c r="Y525" s="89">
        <f t="shared" si="524"/>
        <v>0</v>
      </c>
      <c r="Z525" s="89">
        <f t="shared" si="524"/>
        <v>0</v>
      </c>
      <c r="AA525" s="89">
        <f t="shared" si="524"/>
        <v>0</v>
      </c>
      <c r="AB525" s="89">
        <f t="shared" si="524"/>
        <v>0</v>
      </c>
      <c r="AC525" s="89">
        <f t="shared" si="524"/>
        <v>0</v>
      </c>
      <c r="AD525" s="89">
        <f t="shared" si="524"/>
        <v>0</v>
      </c>
      <c r="AE525" s="89">
        <f t="shared" si="524"/>
        <v>0</v>
      </c>
      <c r="AF525" s="458" t="s">
        <v>178</v>
      </c>
    </row>
    <row r="526" spans="1:32" ht="24" customHeight="1" x14ac:dyDescent="0.3">
      <c r="A526" s="168" t="s">
        <v>66</v>
      </c>
      <c r="B526" s="100"/>
      <c r="C526" s="125"/>
      <c r="D526" s="125"/>
      <c r="E526" s="160"/>
      <c r="F526" s="160"/>
      <c r="G526" s="160"/>
      <c r="H526" s="160"/>
      <c r="I526" s="160"/>
      <c r="J526" s="160"/>
      <c r="K526" s="160"/>
      <c r="L526" s="160"/>
      <c r="M526" s="160"/>
      <c r="N526" s="125"/>
      <c r="O526" s="125"/>
      <c r="P526" s="125"/>
      <c r="Q526" s="125"/>
      <c r="R526" s="160"/>
      <c r="S526" s="160"/>
      <c r="T526" s="160"/>
      <c r="U526" s="160"/>
      <c r="V526" s="160"/>
      <c r="W526" s="160"/>
      <c r="X526" s="160"/>
      <c r="Y526" s="160"/>
      <c r="Z526" s="160"/>
      <c r="AA526" s="160"/>
      <c r="AB526" s="160"/>
      <c r="AC526" s="160"/>
      <c r="AD526" s="160"/>
      <c r="AE526" s="160"/>
      <c r="AF526" s="463"/>
    </row>
    <row r="527" spans="1:32" s="83" customFormat="1" ht="37.5" x14ac:dyDescent="0.3">
      <c r="A527" s="460" t="s">
        <v>179</v>
      </c>
      <c r="B527" s="95">
        <f>B528</f>
        <v>150.999</v>
      </c>
      <c r="C527" s="95">
        <f t="shared" ref="C527:G527" si="525">C528</f>
        <v>150.999</v>
      </c>
      <c r="D527" s="95">
        <f>D528</f>
        <v>151</v>
      </c>
      <c r="E527" s="95">
        <f t="shared" si="525"/>
        <v>150.999</v>
      </c>
      <c r="F527" s="95">
        <f t="shared" si="525"/>
        <v>100</v>
      </c>
      <c r="G527" s="95">
        <f t="shared" si="525"/>
        <v>100</v>
      </c>
      <c r="H527" s="405">
        <f>H528</f>
        <v>0</v>
      </c>
      <c r="I527" s="405">
        <f t="shared" ref="I527:AE527" si="526">I528</f>
        <v>0</v>
      </c>
      <c r="J527" s="405">
        <f t="shared" si="526"/>
        <v>0</v>
      </c>
      <c r="K527" s="405">
        <f t="shared" si="526"/>
        <v>0</v>
      </c>
      <c r="L527" s="405">
        <f t="shared" si="526"/>
        <v>0</v>
      </c>
      <c r="M527" s="405">
        <f t="shared" si="526"/>
        <v>0</v>
      </c>
      <c r="N527" s="405">
        <f t="shared" si="526"/>
        <v>0</v>
      </c>
      <c r="O527" s="405">
        <f t="shared" si="526"/>
        <v>0</v>
      </c>
      <c r="P527" s="405">
        <f t="shared" si="526"/>
        <v>0</v>
      </c>
      <c r="Q527" s="405">
        <f t="shared" si="526"/>
        <v>0</v>
      </c>
      <c r="R527" s="405">
        <f t="shared" si="526"/>
        <v>50.332999999999998</v>
      </c>
      <c r="S527" s="405">
        <f t="shared" si="526"/>
        <v>50.332999999999998</v>
      </c>
      <c r="T527" s="405">
        <f t="shared" si="526"/>
        <v>50.332999999999998</v>
      </c>
      <c r="U527" s="405">
        <f t="shared" si="526"/>
        <v>50.332999999999998</v>
      </c>
      <c r="V527" s="405">
        <f t="shared" si="526"/>
        <v>50.332999999999998</v>
      </c>
      <c r="W527" s="405">
        <f t="shared" si="526"/>
        <v>50.332999999999998</v>
      </c>
      <c r="X527" s="405">
        <f t="shared" si="526"/>
        <v>0</v>
      </c>
      <c r="Y527" s="405">
        <f t="shared" si="526"/>
        <v>0</v>
      </c>
      <c r="Z527" s="461">
        <f t="shared" si="526"/>
        <v>0</v>
      </c>
      <c r="AA527" s="461">
        <f t="shared" si="526"/>
        <v>0</v>
      </c>
      <c r="AB527" s="461">
        <f t="shared" si="526"/>
        <v>0</v>
      </c>
      <c r="AC527" s="461">
        <f t="shared" si="526"/>
        <v>0</v>
      </c>
      <c r="AD527" s="462">
        <f t="shared" si="526"/>
        <v>0</v>
      </c>
      <c r="AE527" s="462">
        <f t="shared" si="526"/>
        <v>0</v>
      </c>
      <c r="AF527" s="467"/>
    </row>
    <row r="528" spans="1:32" s="83" customFormat="1" ht="18.75" x14ac:dyDescent="0.3">
      <c r="A528" s="137" t="s">
        <v>27</v>
      </c>
      <c r="B528" s="154">
        <f>B529+B530+B531</f>
        <v>150.999</v>
      </c>
      <c r="C528" s="154">
        <f t="shared" ref="C528:E528" si="527">C529+C530+C531</f>
        <v>150.999</v>
      </c>
      <c r="D528" s="154">
        <f t="shared" si="527"/>
        <v>151</v>
      </c>
      <c r="E528" s="154">
        <f t="shared" si="527"/>
        <v>150.999</v>
      </c>
      <c r="F528" s="154">
        <f>E528/B528*100</f>
        <v>100</v>
      </c>
      <c r="G528" s="154">
        <f>E528/C528*100</f>
        <v>100</v>
      </c>
      <c r="H528" s="154">
        <f>H529+H530+H531</f>
        <v>0</v>
      </c>
      <c r="I528" s="154">
        <f t="shared" ref="I528:AE528" si="528">I529+I530+I531</f>
        <v>0</v>
      </c>
      <c r="J528" s="154">
        <f t="shared" si="528"/>
        <v>0</v>
      </c>
      <c r="K528" s="154">
        <f t="shared" si="528"/>
        <v>0</v>
      </c>
      <c r="L528" s="154">
        <f t="shared" si="528"/>
        <v>0</v>
      </c>
      <c r="M528" s="154">
        <f t="shared" si="528"/>
        <v>0</v>
      </c>
      <c r="N528" s="154">
        <f t="shared" si="528"/>
        <v>0</v>
      </c>
      <c r="O528" s="154">
        <f t="shared" si="528"/>
        <v>0</v>
      </c>
      <c r="P528" s="154">
        <f t="shared" si="528"/>
        <v>0</v>
      </c>
      <c r="Q528" s="154">
        <f t="shared" si="528"/>
        <v>0</v>
      </c>
      <c r="R528" s="154">
        <f t="shared" si="528"/>
        <v>50.332999999999998</v>
      </c>
      <c r="S528" s="154">
        <f t="shared" si="528"/>
        <v>50.332999999999998</v>
      </c>
      <c r="T528" s="154">
        <f t="shared" si="528"/>
        <v>50.332999999999998</v>
      </c>
      <c r="U528" s="154">
        <f t="shared" si="528"/>
        <v>50.332999999999998</v>
      </c>
      <c r="V528" s="154">
        <f t="shared" si="528"/>
        <v>50.332999999999998</v>
      </c>
      <c r="W528" s="154">
        <f t="shared" si="528"/>
        <v>50.332999999999998</v>
      </c>
      <c r="X528" s="154">
        <f t="shared" si="528"/>
        <v>0</v>
      </c>
      <c r="Y528" s="154">
        <f t="shared" si="528"/>
        <v>0</v>
      </c>
      <c r="Z528" s="154">
        <f t="shared" si="528"/>
        <v>0</v>
      </c>
      <c r="AA528" s="154">
        <f t="shared" si="528"/>
        <v>0</v>
      </c>
      <c r="AB528" s="154">
        <f t="shared" si="528"/>
        <v>0</v>
      </c>
      <c r="AC528" s="154">
        <f t="shared" si="528"/>
        <v>0</v>
      </c>
      <c r="AD528" s="154">
        <f t="shared" si="528"/>
        <v>0</v>
      </c>
      <c r="AE528" s="154">
        <f t="shared" si="528"/>
        <v>0</v>
      </c>
      <c r="AF528" s="468"/>
    </row>
    <row r="529" spans="1:32" s="83" customFormat="1" ht="18.75" x14ac:dyDescent="0.3">
      <c r="A529" s="168" t="s">
        <v>28</v>
      </c>
      <c r="B529" s="154">
        <f>H529+J529+N529+L529+P529+R529+T529+V529+X529+Z529+AB529+AD529</f>
        <v>150.999</v>
      </c>
      <c r="C529" s="338">
        <f>H529+J529+L529+N529+P529+R529+T529+V529+X529</f>
        <v>150.999</v>
      </c>
      <c r="D529" s="338">
        <v>151</v>
      </c>
      <c r="E529" s="338">
        <f>I529+K529+M529+Q529+O529+S529+U529+W529+Y529+AA529+AC529+AE529+AG529</f>
        <v>150.999</v>
      </c>
      <c r="F529" s="338">
        <f>D529/B529*100</f>
        <v>100.00066225604142</v>
      </c>
      <c r="G529" s="338">
        <f>E529/C529*100</f>
        <v>100</v>
      </c>
      <c r="H529" s="421"/>
      <c r="I529" s="421"/>
      <c r="J529" s="421"/>
      <c r="K529" s="421"/>
      <c r="L529" s="421"/>
      <c r="M529" s="421"/>
      <c r="N529" s="338"/>
      <c r="O529" s="338"/>
      <c r="P529" s="338"/>
      <c r="Q529" s="338"/>
      <c r="R529" s="338">
        <v>50.332999999999998</v>
      </c>
      <c r="S529" s="338">
        <v>50.332999999999998</v>
      </c>
      <c r="T529" s="338">
        <v>50.332999999999998</v>
      </c>
      <c r="U529" s="338">
        <v>50.332999999999998</v>
      </c>
      <c r="V529" s="338">
        <v>50.332999999999998</v>
      </c>
      <c r="W529" s="338">
        <v>50.332999999999998</v>
      </c>
      <c r="X529" s="338"/>
      <c r="Y529" s="421"/>
      <c r="Z529" s="421"/>
      <c r="AA529" s="421"/>
      <c r="AB529" s="421"/>
      <c r="AC529" s="421"/>
      <c r="AD529" s="421"/>
      <c r="AE529" s="421"/>
      <c r="AF529" s="468"/>
    </row>
    <row r="530" spans="1:32" s="83" customFormat="1" ht="18.75" x14ac:dyDescent="0.3">
      <c r="A530" s="168" t="s">
        <v>29</v>
      </c>
      <c r="B530" s="154">
        <f t="shared" ref="B530:B532" si="529">H530+J530+N530+L530+P530+R530+T530+V530+X530+Z530+AB530+AD530</f>
        <v>0</v>
      </c>
      <c r="C530" s="338">
        <f t="shared" ref="C530:D531" si="530">H530+J530+L530+N530+P530+R530+T530+V530+X530</f>
        <v>0</v>
      </c>
      <c r="D530" s="338">
        <f t="shared" si="530"/>
        <v>0</v>
      </c>
      <c r="E530" s="338">
        <f t="shared" ref="E530:E531" si="531">I530+K530+M530+Q530+O530+S530+U530+W530+Y530+AA530+AC530+AE530+AG530</f>
        <v>0</v>
      </c>
      <c r="F530" s="338">
        <v>0</v>
      </c>
      <c r="G530" s="338">
        <v>0</v>
      </c>
      <c r="H530" s="338"/>
      <c r="I530" s="338"/>
      <c r="J530" s="338"/>
      <c r="K530" s="338"/>
      <c r="L530" s="338"/>
      <c r="M530" s="338"/>
      <c r="N530" s="338"/>
      <c r="O530" s="338"/>
      <c r="P530" s="338"/>
      <c r="Q530" s="338"/>
      <c r="R530" s="338"/>
      <c r="S530" s="338"/>
      <c r="T530" s="338"/>
      <c r="U530" s="338"/>
      <c r="V530" s="338"/>
      <c r="W530" s="338"/>
      <c r="X530" s="338"/>
      <c r="Y530" s="338"/>
      <c r="Z530" s="338"/>
      <c r="AA530" s="338"/>
      <c r="AB530" s="338"/>
      <c r="AC530" s="338"/>
      <c r="AD530" s="338"/>
      <c r="AE530" s="154"/>
      <c r="AF530" s="468"/>
    </row>
    <row r="531" spans="1:32" s="83" customFormat="1" ht="18.75" x14ac:dyDescent="0.3">
      <c r="A531" s="168" t="s">
        <v>30</v>
      </c>
      <c r="B531" s="154">
        <f t="shared" si="529"/>
        <v>0</v>
      </c>
      <c r="C531" s="338">
        <f t="shared" si="530"/>
        <v>0</v>
      </c>
      <c r="D531" s="338">
        <f t="shared" si="530"/>
        <v>0</v>
      </c>
      <c r="E531" s="338">
        <f t="shared" si="531"/>
        <v>0</v>
      </c>
      <c r="F531" s="338">
        <v>0</v>
      </c>
      <c r="G531" s="338">
        <v>0</v>
      </c>
      <c r="H531" s="421"/>
      <c r="I531" s="421"/>
      <c r="J531" s="421"/>
      <c r="K531" s="421"/>
      <c r="L531" s="421"/>
      <c r="M531" s="421"/>
      <c r="N531" s="338"/>
      <c r="O531" s="338"/>
      <c r="P531" s="338"/>
      <c r="Q531" s="338"/>
      <c r="R531" s="421"/>
      <c r="S531" s="421"/>
      <c r="T531" s="421"/>
      <c r="U531" s="421"/>
      <c r="V531" s="421"/>
      <c r="W531" s="421"/>
      <c r="X531" s="421"/>
      <c r="Y531" s="421"/>
      <c r="Z531" s="421"/>
      <c r="AA531" s="421"/>
      <c r="AB531" s="421"/>
      <c r="AC531" s="421"/>
      <c r="AD531" s="421"/>
      <c r="AE531" s="154"/>
      <c r="AF531" s="468"/>
    </row>
    <row r="532" spans="1:32" s="83" customFormat="1" ht="37.5" x14ac:dyDescent="0.3">
      <c r="A532" s="347" t="s">
        <v>180</v>
      </c>
      <c r="B532" s="100">
        <f t="shared" si="529"/>
        <v>400</v>
      </c>
      <c r="C532" s="100">
        <f>I532+K532+O532+M532+Q532+S532+U532+W532+Y532+AA532+AC532+AE532</f>
        <v>400</v>
      </c>
      <c r="D532" s="100">
        <f t="shared" ref="D532:E532" si="532">J532+L532+P532+N532+R532+T532+V532+X532+Z532+AB532+AD532+AF532</f>
        <v>400</v>
      </c>
      <c r="E532" s="100">
        <f t="shared" si="532"/>
        <v>400</v>
      </c>
      <c r="F532" s="125">
        <f t="shared" ref="F532:G532" si="533">D532/B532*100</f>
        <v>100</v>
      </c>
      <c r="G532" s="125">
        <f t="shared" si="533"/>
        <v>100</v>
      </c>
      <c r="H532" s="421">
        <f>H533</f>
        <v>0</v>
      </c>
      <c r="I532" s="421">
        <f t="shared" ref="I532:AE532" si="534">I533</f>
        <v>0</v>
      </c>
      <c r="J532" s="421">
        <f t="shared" si="534"/>
        <v>100</v>
      </c>
      <c r="K532" s="421">
        <f t="shared" si="534"/>
        <v>60</v>
      </c>
      <c r="L532" s="421">
        <f t="shared" si="534"/>
        <v>0</v>
      </c>
      <c r="M532" s="421">
        <f t="shared" si="534"/>
        <v>0</v>
      </c>
      <c r="N532" s="421">
        <f t="shared" si="534"/>
        <v>0</v>
      </c>
      <c r="O532" s="421">
        <f t="shared" si="534"/>
        <v>0</v>
      </c>
      <c r="P532" s="421">
        <f t="shared" si="534"/>
        <v>100</v>
      </c>
      <c r="Q532" s="421">
        <f t="shared" si="534"/>
        <v>140</v>
      </c>
      <c r="R532" s="421">
        <f t="shared" si="534"/>
        <v>100</v>
      </c>
      <c r="S532" s="421">
        <f t="shared" si="534"/>
        <v>100</v>
      </c>
      <c r="T532" s="421">
        <f t="shared" si="534"/>
        <v>0</v>
      </c>
      <c r="U532" s="421">
        <f t="shared" si="534"/>
        <v>0</v>
      </c>
      <c r="V532" s="421">
        <f t="shared" si="534"/>
        <v>0</v>
      </c>
      <c r="W532" s="421">
        <f t="shared" si="534"/>
        <v>0</v>
      </c>
      <c r="X532" s="421">
        <f t="shared" si="534"/>
        <v>0</v>
      </c>
      <c r="Y532" s="421">
        <f t="shared" si="534"/>
        <v>0</v>
      </c>
      <c r="Z532" s="421">
        <f t="shared" si="534"/>
        <v>100</v>
      </c>
      <c r="AA532" s="421">
        <f t="shared" si="534"/>
        <v>100</v>
      </c>
      <c r="AB532" s="421">
        <f t="shared" si="534"/>
        <v>0</v>
      </c>
      <c r="AC532" s="421">
        <f t="shared" si="534"/>
        <v>0</v>
      </c>
      <c r="AD532" s="421">
        <f t="shared" si="534"/>
        <v>0</v>
      </c>
      <c r="AE532" s="421">
        <f t="shared" si="534"/>
        <v>0</v>
      </c>
      <c r="AF532" s="468"/>
    </row>
    <row r="533" spans="1:32" ht="37.5" x14ac:dyDescent="0.25">
      <c r="A533" s="142" t="s">
        <v>181</v>
      </c>
      <c r="B533" s="89">
        <f>B535+B541+B547</f>
        <v>400</v>
      </c>
      <c r="C533" s="89">
        <f>C535+C541+C547</f>
        <v>400</v>
      </c>
      <c r="D533" s="89">
        <f t="shared" ref="D533:E533" si="535">D535+D541+D547</f>
        <v>400</v>
      </c>
      <c r="E533" s="89">
        <f t="shared" si="535"/>
        <v>400</v>
      </c>
      <c r="F533" s="160">
        <f t="shared" ref="F533:G533" si="536">F536</f>
        <v>100</v>
      </c>
      <c r="G533" s="160">
        <f t="shared" si="536"/>
        <v>100</v>
      </c>
      <c r="H533" s="89">
        <f t="shared" ref="H533:AE533" si="537">H535+H541</f>
        <v>0</v>
      </c>
      <c r="I533" s="89">
        <f t="shared" si="537"/>
        <v>0</v>
      </c>
      <c r="J533" s="89">
        <f t="shared" si="537"/>
        <v>100</v>
      </c>
      <c r="K533" s="89">
        <f t="shared" si="537"/>
        <v>60</v>
      </c>
      <c r="L533" s="89">
        <f t="shared" si="537"/>
        <v>0</v>
      </c>
      <c r="M533" s="89">
        <f t="shared" si="537"/>
        <v>0</v>
      </c>
      <c r="N533" s="125">
        <f>N535+N541+N547</f>
        <v>0</v>
      </c>
      <c r="O533" s="125">
        <f>O535+O541</f>
        <v>0</v>
      </c>
      <c r="P533" s="100">
        <f>P535+P541</f>
        <v>100</v>
      </c>
      <c r="Q533" s="100">
        <f>Q535+Q541</f>
        <v>140</v>
      </c>
      <c r="R533" s="89">
        <f t="shared" si="537"/>
        <v>100</v>
      </c>
      <c r="S533" s="89">
        <f t="shared" si="537"/>
        <v>100</v>
      </c>
      <c r="T533" s="89">
        <f t="shared" si="537"/>
        <v>0</v>
      </c>
      <c r="U533" s="89">
        <f t="shared" si="537"/>
        <v>0</v>
      </c>
      <c r="V533" s="89">
        <f t="shared" si="537"/>
        <v>0</v>
      </c>
      <c r="W533" s="89">
        <f t="shared" si="537"/>
        <v>0</v>
      </c>
      <c r="X533" s="89">
        <f t="shared" si="537"/>
        <v>0</v>
      </c>
      <c r="Y533" s="89">
        <f t="shared" si="537"/>
        <v>0</v>
      </c>
      <c r="Z533" s="89">
        <f>Z535+Z541+Z547</f>
        <v>100</v>
      </c>
      <c r="AA533" s="89">
        <f>AA535+AA541+AA547</f>
        <v>100</v>
      </c>
      <c r="AB533" s="89">
        <f t="shared" si="537"/>
        <v>0</v>
      </c>
      <c r="AC533" s="89">
        <f t="shared" si="537"/>
        <v>0</v>
      </c>
      <c r="AD533" s="89">
        <f t="shared" si="537"/>
        <v>0</v>
      </c>
      <c r="AE533" s="89">
        <f t="shared" si="537"/>
        <v>0</v>
      </c>
      <c r="AF533" s="458" t="s">
        <v>182</v>
      </c>
    </row>
    <row r="534" spans="1:32" ht="18.75" x14ac:dyDescent="0.3">
      <c r="A534" s="168" t="s">
        <v>66</v>
      </c>
      <c r="B534" s="100"/>
      <c r="C534" s="125"/>
      <c r="D534" s="125"/>
      <c r="E534" s="160"/>
      <c r="F534" s="160"/>
      <c r="G534" s="160"/>
      <c r="H534" s="160"/>
      <c r="I534" s="160"/>
      <c r="J534" s="160"/>
      <c r="K534" s="160"/>
      <c r="L534" s="160"/>
      <c r="M534" s="160"/>
      <c r="N534" s="125"/>
      <c r="O534" s="125"/>
      <c r="P534" s="125"/>
      <c r="Q534" s="125"/>
      <c r="R534" s="160"/>
      <c r="S534" s="160"/>
      <c r="T534" s="160"/>
      <c r="U534" s="160"/>
      <c r="V534" s="160"/>
      <c r="W534" s="160"/>
      <c r="X534" s="160"/>
      <c r="Y534" s="160"/>
      <c r="Z534" s="160"/>
      <c r="AA534" s="160"/>
      <c r="AB534" s="160"/>
      <c r="AC534" s="160"/>
      <c r="AD534" s="160"/>
      <c r="AE534" s="160"/>
      <c r="AF534" s="463"/>
    </row>
    <row r="535" spans="1:32" ht="75" x14ac:dyDescent="0.3">
      <c r="A535" s="460" t="s">
        <v>183</v>
      </c>
      <c r="B535" s="95">
        <f>B536</f>
        <v>100</v>
      </c>
      <c r="C535" s="95">
        <f t="shared" ref="C535:G535" si="538">C536</f>
        <v>100</v>
      </c>
      <c r="D535" s="95">
        <f>D536</f>
        <v>100</v>
      </c>
      <c r="E535" s="95">
        <f t="shared" si="538"/>
        <v>100</v>
      </c>
      <c r="F535" s="95">
        <f t="shared" si="538"/>
        <v>100</v>
      </c>
      <c r="G535" s="95">
        <f t="shared" si="538"/>
        <v>100</v>
      </c>
      <c r="H535" s="95">
        <f>H536</f>
        <v>0</v>
      </c>
      <c r="I535" s="95">
        <f t="shared" ref="I535:AE535" si="539">I536</f>
        <v>0</v>
      </c>
      <c r="J535" s="95">
        <f t="shared" si="539"/>
        <v>100</v>
      </c>
      <c r="K535" s="95">
        <f t="shared" si="539"/>
        <v>60</v>
      </c>
      <c r="L535" s="95">
        <f t="shared" si="539"/>
        <v>0</v>
      </c>
      <c r="M535" s="95">
        <f t="shared" si="539"/>
        <v>0</v>
      </c>
      <c r="N535" s="95">
        <f t="shared" si="539"/>
        <v>0</v>
      </c>
      <c r="O535" s="95">
        <f t="shared" si="539"/>
        <v>0</v>
      </c>
      <c r="P535" s="95">
        <f t="shared" si="539"/>
        <v>0</v>
      </c>
      <c r="Q535" s="95">
        <f t="shared" si="539"/>
        <v>40</v>
      </c>
      <c r="R535" s="95">
        <f t="shared" si="539"/>
        <v>0</v>
      </c>
      <c r="S535" s="95">
        <f t="shared" si="539"/>
        <v>0</v>
      </c>
      <c r="T535" s="95">
        <f t="shared" si="539"/>
        <v>0</v>
      </c>
      <c r="U535" s="95">
        <f t="shared" si="539"/>
        <v>0</v>
      </c>
      <c r="V535" s="95">
        <f t="shared" si="539"/>
        <v>0</v>
      </c>
      <c r="W535" s="95">
        <f t="shared" si="539"/>
        <v>0</v>
      </c>
      <c r="X535" s="95">
        <f t="shared" si="539"/>
        <v>0</v>
      </c>
      <c r="Y535" s="95">
        <f t="shared" si="539"/>
        <v>0</v>
      </c>
      <c r="Z535" s="453">
        <f t="shared" si="539"/>
        <v>0</v>
      </c>
      <c r="AA535" s="453">
        <f t="shared" si="539"/>
        <v>0</v>
      </c>
      <c r="AB535" s="453">
        <f t="shared" si="539"/>
        <v>0</v>
      </c>
      <c r="AC535" s="453">
        <f t="shared" si="539"/>
        <v>0</v>
      </c>
      <c r="AD535" s="440">
        <f t="shared" si="539"/>
        <v>0</v>
      </c>
      <c r="AE535" s="440">
        <f t="shared" si="539"/>
        <v>0</v>
      </c>
      <c r="AF535" s="98" t="s">
        <v>184</v>
      </c>
    </row>
    <row r="536" spans="1:32" ht="18.75" x14ac:dyDescent="0.3">
      <c r="A536" s="137" t="s">
        <v>27</v>
      </c>
      <c r="B536" s="100">
        <f>B537+B538+B539+B540</f>
        <v>100</v>
      </c>
      <c r="C536" s="100">
        <f>C537+C538+C539+C540</f>
        <v>100</v>
      </c>
      <c r="D536" s="100">
        <f>D537+D538+D539+D540</f>
        <v>100</v>
      </c>
      <c r="E536" s="100">
        <f>E537+E538+E539+E540</f>
        <v>100</v>
      </c>
      <c r="F536" s="100">
        <f>E536/B536*100</f>
        <v>100</v>
      </c>
      <c r="G536" s="100">
        <f>E536/C536*100</f>
        <v>100</v>
      </c>
      <c r="H536" s="125">
        <f>H537+H538+H539+H540</f>
        <v>0</v>
      </c>
      <c r="I536" s="125">
        <f t="shared" ref="I536:AE536" si="540">I537+I538+I539+I540</f>
        <v>0</v>
      </c>
      <c r="J536" s="125">
        <f t="shared" si="540"/>
        <v>100</v>
      </c>
      <c r="K536" s="125">
        <f t="shared" si="540"/>
        <v>60</v>
      </c>
      <c r="L536" s="125">
        <f t="shared" si="540"/>
        <v>0</v>
      </c>
      <c r="M536" s="125">
        <f t="shared" si="540"/>
        <v>0</v>
      </c>
      <c r="N536" s="125">
        <f t="shared" si="540"/>
        <v>0</v>
      </c>
      <c r="O536" s="125">
        <f t="shared" si="540"/>
        <v>0</v>
      </c>
      <c r="P536" s="125">
        <f t="shared" si="540"/>
        <v>0</v>
      </c>
      <c r="Q536" s="125">
        <f t="shared" si="540"/>
        <v>40</v>
      </c>
      <c r="R536" s="125">
        <f t="shared" si="540"/>
        <v>0</v>
      </c>
      <c r="S536" s="125">
        <f t="shared" si="540"/>
        <v>0</v>
      </c>
      <c r="T536" s="125">
        <f t="shared" si="540"/>
        <v>0</v>
      </c>
      <c r="U536" s="125">
        <f t="shared" si="540"/>
        <v>0</v>
      </c>
      <c r="V536" s="125">
        <f t="shared" si="540"/>
        <v>0</v>
      </c>
      <c r="W536" s="125">
        <f t="shared" si="540"/>
        <v>0</v>
      </c>
      <c r="X536" s="125">
        <f t="shared" si="540"/>
        <v>0</v>
      </c>
      <c r="Y536" s="125">
        <f t="shared" si="540"/>
        <v>0</v>
      </c>
      <c r="Z536" s="125">
        <f t="shared" si="540"/>
        <v>0</v>
      </c>
      <c r="AA536" s="125">
        <f t="shared" si="540"/>
        <v>0</v>
      </c>
      <c r="AB536" s="125">
        <f t="shared" si="540"/>
        <v>0</v>
      </c>
      <c r="AC536" s="125">
        <f t="shared" si="540"/>
        <v>0</v>
      </c>
      <c r="AD536" s="125">
        <f t="shared" si="540"/>
        <v>0</v>
      </c>
      <c r="AE536" s="125">
        <f t="shared" si="540"/>
        <v>0</v>
      </c>
      <c r="AF536" s="463"/>
    </row>
    <row r="537" spans="1:32" s="82" customFormat="1" ht="18.75" x14ac:dyDescent="0.25">
      <c r="A537" s="103" t="s">
        <v>28</v>
      </c>
      <c r="B537" s="100">
        <f>H537+J537+N537+L537+P537+R537+T537+V537+X537+Z537+AB537+AD537</f>
        <v>0</v>
      </c>
      <c r="C537" s="125">
        <f>H537+J537+L537+N537+P537+R537+T537+V537+X537</f>
        <v>0</v>
      </c>
      <c r="D537" s="125">
        <v>0</v>
      </c>
      <c r="E537" s="125">
        <f>I537+K537+M537+Q537+O537+S537+U537+W537+Y537+AA537+AC537+AE537+AG537</f>
        <v>0</v>
      </c>
      <c r="F537" s="125">
        <v>0</v>
      </c>
      <c r="G537" s="125">
        <v>0</v>
      </c>
      <c r="H537" s="160"/>
      <c r="I537" s="160"/>
      <c r="J537" s="160"/>
      <c r="K537" s="160"/>
      <c r="L537" s="160"/>
      <c r="M537" s="160"/>
      <c r="N537" s="125"/>
      <c r="O537" s="125"/>
      <c r="P537" s="125"/>
      <c r="Q537" s="125"/>
      <c r="R537" s="160"/>
      <c r="S537" s="160"/>
      <c r="T537" s="160"/>
      <c r="U537" s="160"/>
      <c r="V537" s="160"/>
      <c r="W537" s="160"/>
      <c r="X537" s="160"/>
      <c r="Y537" s="160"/>
      <c r="Z537" s="160"/>
      <c r="AA537" s="160"/>
      <c r="AB537" s="160"/>
      <c r="AC537" s="160"/>
      <c r="AD537" s="160"/>
      <c r="AE537" s="160"/>
      <c r="AF537" s="463"/>
    </row>
    <row r="538" spans="1:32" s="82" customFormat="1" ht="18.75" x14ac:dyDescent="0.25">
      <c r="A538" s="103" t="s">
        <v>29</v>
      </c>
      <c r="B538" s="100">
        <f t="shared" ref="B538:B540" si="541">H538+J538+N538+L538+P538+R538+T538+V538+X538+Z538+AB538+AD538</f>
        <v>100</v>
      </c>
      <c r="C538" s="125">
        <f t="shared" ref="C538:D540" si="542">H538+J538+L538+N538+P538+R538+T538+V538+X538</f>
        <v>100</v>
      </c>
      <c r="D538" s="125">
        <f t="shared" si="542"/>
        <v>100</v>
      </c>
      <c r="E538" s="125">
        <f t="shared" ref="E538:E540" si="543">I538+K538+M538+Q538+O538+S538+U538+W538+Y538+AA538+AC538+AE538+AG538</f>
        <v>100</v>
      </c>
      <c r="F538" s="125">
        <f t="shared" ref="F538:G538" si="544">D538/B538*100</f>
        <v>100</v>
      </c>
      <c r="G538" s="125">
        <f t="shared" si="544"/>
        <v>100</v>
      </c>
      <c r="H538" s="125"/>
      <c r="I538" s="125"/>
      <c r="J538" s="125">
        <v>100</v>
      </c>
      <c r="K538" s="125">
        <v>60</v>
      </c>
      <c r="L538" s="125"/>
      <c r="M538" s="125"/>
      <c r="N538" s="125"/>
      <c r="O538" s="125"/>
      <c r="P538" s="125"/>
      <c r="Q538" s="125">
        <v>40</v>
      </c>
      <c r="R538" s="125"/>
      <c r="S538" s="125"/>
      <c r="T538" s="125"/>
      <c r="U538" s="125"/>
      <c r="V538" s="125"/>
      <c r="W538" s="125"/>
      <c r="X538" s="125"/>
      <c r="Y538" s="125"/>
      <c r="Z538" s="125"/>
      <c r="AA538" s="125"/>
      <c r="AB538" s="125"/>
      <c r="AC538" s="125"/>
      <c r="AD538" s="125"/>
      <c r="AE538" s="100"/>
      <c r="AF538" s="463"/>
    </row>
    <row r="539" spans="1:32" s="82" customFormat="1" ht="18.75" x14ac:dyDescent="0.25">
      <c r="A539" s="103" t="s">
        <v>30</v>
      </c>
      <c r="B539" s="100">
        <f t="shared" si="541"/>
        <v>0</v>
      </c>
      <c r="C539" s="125">
        <f t="shared" si="542"/>
        <v>0</v>
      </c>
      <c r="D539" s="125">
        <f t="shared" si="542"/>
        <v>0</v>
      </c>
      <c r="E539" s="125">
        <f t="shared" si="543"/>
        <v>0</v>
      </c>
      <c r="F539" s="125">
        <v>0</v>
      </c>
      <c r="G539" s="125">
        <v>0</v>
      </c>
      <c r="H539" s="160"/>
      <c r="I539" s="160"/>
      <c r="J539" s="160"/>
      <c r="K539" s="160"/>
      <c r="L539" s="160"/>
      <c r="M539" s="160"/>
      <c r="N539" s="125"/>
      <c r="O539" s="125"/>
      <c r="P539" s="125"/>
      <c r="Q539" s="125"/>
      <c r="R539" s="160"/>
      <c r="S539" s="160"/>
      <c r="T539" s="160"/>
      <c r="U539" s="160"/>
      <c r="V539" s="160"/>
      <c r="W539" s="160"/>
      <c r="X539" s="160"/>
      <c r="Y539" s="160"/>
      <c r="Z539" s="160"/>
      <c r="AA539" s="160"/>
      <c r="AB539" s="160"/>
      <c r="AC539" s="160"/>
      <c r="AD539" s="160"/>
      <c r="AE539" s="100"/>
      <c r="AF539" s="463"/>
    </row>
    <row r="540" spans="1:32" s="82" customFormat="1" ht="18.75" x14ac:dyDescent="0.25">
      <c r="A540" s="103" t="s">
        <v>31</v>
      </c>
      <c r="B540" s="100">
        <f t="shared" si="541"/>
        <v>0</v>
      </c>
      <c r="C540" s="125">
        <f t="shared" si="542"/>
        <v>0</v>
      </c>
      <c r="D540" s="125">
        <f t="shared" si="542"/>
        <v>0</v>
      </c>
      <c r="E540" s="125">
        <f t="shared" si="543"/>
        <v>0</v>
      </c>
      <c r="F540" s="125">
        <v>0</v>
      </c>
      <c r="G540" s="125">
        <v>0</v>
      </c>
      <c r="H540" s="160"/>
      <c r="I540" s="160"/>
      <c r="J540" s="160"/>
      <c r="K540" s="160"/>
      <c r="L540" s="160"/>
      <c r="M540" s="160"/>
      <c r="N540" s="125"/>
      <c r="O540" s="125"/>
      <c r="P540" s="125"/>
      <c r="Q540" s="125"/>
      <c r="R540" s="160"/>
      <c r="S540" s="160"/>
      <c r="T540" s="160"/>
      <c r="U540" s="160"/>
      <c r="V540" s="160"/>
      <c r="W540" s="160"/>
      <c r="X540" s="160"/>
      <c r="Y540" s="160"/>
      <c r="Z540" s="160"/>
      <c r="AA540" s="160"/>
      <c r="AB540" s="160"/>
      <c r="AC540" s="160"/>
      <c r="AD540" s="160"/>
      <c r="AE540" s="469"/>
      <c r="AF540" s="463"/>
    </row>
    <row r="541" spans="1:32" ht="37.5" x14ac:dyDescent="0.25">
      <c r="A541" s="153" t="s">
        <v>185</v>
      </c>
      <c r="B541" s="95">
        <f>B542</f>
        <v>200</v>
      </c>
      <c r="C541" s="95">
        <f t="shared" ref="C541:G541" si="545">C542</f>
        <v>200</v>
      </c>
      <c r="D541" s="95">
        <f>D542</f>
        <v>200</v>
      </c>
      <c r="E541" s="95">
        <f t="shared" si="545"/>
        <v>200</v>
      </c>
      <c r="F541" s="95">
        <f t="shared" si="545"/>
        <v>100</v>
      </c>
      <c r="G541" s="95">
        <f t="shared" si="545"/>
        <v>100</v>
      </c>
      <c r="H541" s="95">
        <f>H542</f>
        <v>0</v>
      </c>
      <c r="I541" s="95">
        <f t="shared" ref="I541:AE541" si="546">I542</f>
        <v>0</v>
      </c>
      <c r="J541" s="95">
        <f t="shared" si="546"/>
        <v>0</v>
      </c>
      <c r="K541" s="95">
        <f t="shared" si="546"/>
        <v>0</v>
      </c>
      <c r="L541" s="95">
        <f t="shared" si="546"/>
        <v>0</v>
      </c>
      <c r="M541" s="95">
        <f t="shared" si="546"/>
        <v>0</v>
      </c>
      <c r="N541" s="95">
        <f t="shared" si="546"/>
        <v>0</v>
      </c>
      <c r="O541" s="95">
        <f t="shared" si="546"/>
        <v>0</v>
      </c>
      <c r="P541" s="95">
        <f t="shared" si="546"/>
        <v>100</v>
      </c>
      <c r="Q541" s="95">
        <f t="shared" si="546"/>
        <v>100</v>
      </c>
      <c r="R541" s="95">
        <f t="shared" si="546"/>
        <v>100</v>
      </c>
      <c r="S541" s="95">
        <f t="shared" si="546"/>
        <v>100</v>
      </c>
      <c r="T541" s="95">
        <f t="shared" si="546"/>
        <v>0</v>
      </c>
      <c r="U541" s="95">
        <f t="shared" si="546"/>
        <v>0</v>
      </c>
      <c r="V541" s="95">
        <f t="shared" si="546"/>
        <v>0</v>
      </c>
      <c r="W541" s="95">
        <f t="shared" si="546"/>
        <v>0</v>
      </c>
      <c r="X541" s="95">
        <f t="shared" si="546"/>
        <v>0</v>
      </c>
      <c r="Y541" s="95">
        <f t="shared" si="546"/>
        <v>0</v>
      </c>
      <c r="Z541" s="95">
        <f t="shared" si="546"/>
        <v>0</v>
      </c>
      <c r="AA541" s="95">
        <f t="shared" si="546"/>
        <v>0</v>
      </c>
      <c r="AB541" s="95">
        <f t="shared" si="546"/>
        <v>0</v>
      </c>
      <c r="AC541" s="95">
        <f t="shared" si="546"/>
        <v>0</v>
      </c>
      <c r="AD541" s="100">
        <f t="shared" si="546"/>
        <v>0</v>
      </c>
      <c r="AE541" s="100">
        <f t="shared" si="546"/>
        <v>0</v>
      </c>
      <c r="AF541" s="98" t="s">
        <v>186</v>
      </c>
    </row>
    <row r="542" spans="1:32" ht="18.75" x14ac:dyDescent="0.3">
      <c r="A542" s="137" t="s">
        <v>27</v>
      </c>
      <c r="B542" s="100">
        <f>B543+B544+B545+B546</f>
        <v>200</v>
      </c>
      <c r="C542" s="100">
        <f>C543+C544+C545+C546</f>
        <v>200</v>
      </c>
      <c r="D542" s="100">
        <f>D543+D544+D545+D546</f>
        <v>200</v>
      </c>
      <c r="E542" s="100">
        <f>E543+E544+E545+E546</f>
        <v>200</v>
      </c>
      <c r="F542" s="100">
        <f>E542/B542*100</f>
        <v>100</v>
      </c>
      <c r="G542" s="100">
        <f>E542/C542*100</f>
        <v>100</v>
      </c>
      <c r="H542" s="100">
        <f>H543+H544+H545+H546</f>
        <v>0</v>
      </c>
      <c r="I542" s="100">
        <f t="shared" ref="I542:AE542" si="547">I543+I544+I545+I546</f>
        <v>0</v>
      </c>
      <c r="J542" s="100">
        <f t="shared" si="547"/>
        <v>0</v>
      </c>
      <c r="K542" s="100">
        <f t="shared" si="547"/>
        <v>0</v>
      </c>
      <c r="L542" s="100">
        <f t="shared" si="547"/>
        <v>0</v>
      </c>
      <c r="M542" s="100">
        <f t="shared" si="547"/>
        <v>0</v>
      </c>
      <c r="N542" s="100">
        <f t="shared" si="547"/>
        <v>0</v>
      </c>
      <c r="O542" s="100">
        <f t="shared" si="547"/>
        <v>0</v>
      </c>
      <c r="P542" s="100">
        <f t="shared" si="547"/>
        <v>100</v>
      </c>
      <c r="Q542" s="100">
        <f t="shared" si="547"/>
        <v>100</v>
      </c>
      <c r="R542" s="100">
        <f t="shared" si="547"/>
        <v>100</v>
      </c>
      <c r="S542" s="100">
        <f t="shared" si="547"/>
        <v>100</v>
      </c>
      <c r="T542" s="100">
        <f t="shared" si="547"/>
        <v>0</v>
      </c>
      <c r="U542" s="100">
        <f t="shared" si="547"/>
        <v>0</v>
      </c>
      <c r="V542" s="100">
        <f t="shared" si="547"/>
        <v>0</v>
      </c>
      <c r="W542" s="100">
        <f t="shared" si="547"/>
        <v>0</v>
      </c>
      <c r="X542" s="100">
        <f t="shared" si="547"/>
        <v>0</v>
      </c>
      <c r="Y542" s="100">
        <f t="shared" si="547"/>
        <v>0</v>
      </c>
      <c r="Z542" s="100">
        <f t="shared" si="547"/>
        <v>0</v>
      </c>
      <c r="AA542" s="100">
        <f t="shared" si="547"/>
        <v>0</v>
      </c>
      <c r="AB542" s="100">
        <f t="shared" si="547"/>
        <v>0</v>
      </c>
      <c r="AC542" s="100">
        <f t="shared" si="547"/>
        <v>0</v>
      </c>
      <c r="AD542" s="100">
        <f t="shared" si="547"/>
        <v>0</v>
      </c>
      <c r="AE542" s="100">
        <f t="shared" si="547"/>
        <v>0</v>
      </c>
      <c r="AF542" s="463"/>
    </row>
    <row r="543" spans="1:32" s="82" customFormat="1" ht="18.75" x14ac:dyDescent="0.25">
      <c r="A543" s="103" t="s">
        <v>28</v>
      </c>
      <c r="B543" s="100">
        <f>H543+J543+N543+L543+P543+R543+T543+V543+X543+Z543+AB543+AD543</f>
        <v>200</v>
      </c>
      <c r="C543" s="125">
        <f>H543+J543+L543+N543+P543+R543+T543+V543+X543</f>
        <v>200</v>
      </c>
      <c r="D543" s="125">
        <v>200</v>
      </c>
      <c r="E543" s="125">
        <f>I543+K543+M543+Q543+O543+S543+U543+W543+Y543+AA543+AC543+AE543+AG543</f>
        <v>200</v>
      </c>
      <c r="F543" s="125">
        <f>D543/B543*100</f>
        <v>100</v>
      </c>
      <c r="G543" s="125">
        <f>E543/C543*100</f>
        <v>100</v>
      </c>
      <c r="H543" s="160"/>
      <c r="I543" s="160"/>
      <c r="J543" s="160"/>
      <c r="K543" s="160"/>
      <c r="L543" s="160"/>
      <c r="M543" s="160"/>
      <c r="N543" s="160"/>
      <c r="O543" s="160"/>
      <c r="P543" s="125">
        <v>100</v>
      </c>
      <c r="Q543" s="125">
        <v>100</v>
      </c>
      <c r="R543" s="125">
        <v>100</v>
      </c>
      <c r="S543" s="125">
        <v>100</v>
      </c>
      <c r="T543" s="160"/>
      <c r="U543" s="160"/>
      <c r="V543" s="160"/>
      <c r="W543" s="160"/>
      <c r="X543" s="160"/>
      <c r="Y543" s="160"/>
      <c r="Z543" s="160"/>
      <c r="AA543" s="160"/>
      <c r="AB543" s="160"/>
      <c r="AC543" s="160"/>
      <c r="AD543" s="160"/>
      <c r="AE543" s="160"/>
      <c r="AF543" s="463"/>
    </row>
    <row r="544" spans="1:32" s="82" customFormat="1" ht="18.75" x14ac:dyDescent="0.25">
      <c r="A544" s="103" t="s">
        <v>29</v>
      </c>
      <c r="B544" s="100">
        <f t="shared" ref="B544:B546" si="548">H544+J544+N544+L544+P544+R544+T544+V544+X544+Z544+AB544+AD544</f>
        <v>0</v>
      </c>
      <c r="C544" s="125">
        <f t="shared" ref="C544:D546" si="549">H544+J544+L544+N544+P544+R544+T544+V544+X544</f>
        <v>0</v>
      </c>
      <c r="D544" s="125">
        <f t="shared" si="549"/>
        <v>0</v>
      </c>
      <c r="E544" s="125">
        <f t="shared" ref="E544:E546" si="550">I544+K544+M544+Q544+O544+S544+U544+W544+Y544+AA544+AC544+AE544+AG544</f>
        <v>0</v>
      </c>
      <c r="F544" s="125">
        <v>0</v>
      </c>
      <c r="G544" s="125">
        <v>0</v>
      </c>
      <c r="H544" s="125"/>
      <c r="I544" s="125"/>
      <c r="J544" s="125"/>
      <c r="K544" s="125"/>
      <c r="L544" s="125"/>
      <c r="M544" s="125"/>
      <c r="N544" s="125"/>
      <c r="O544" s="125"/>
      <c r="P544" s="125"/>
      <c r="Q544" s="125"/>
      <c r="R544" s="125"/>
      <c r="S544" s="125"/>
      <c r="T544" s="125"/>
      <c r="U544" s="125"/>
      <c r="V544" s="125"/>
      <c r="W544" s="125"/>
      <c r="X544" s="125"/>
      <c r="Y544" s="125"/>
      <c r="Z544" s="125"/>
      <c r="AA544" s="125"/>
      <c r="AB544" s="125"/>
      <c r="AC544" s="125"/>
      <c r="AD544" s="125"/>
      <c r="AE544" s="100"/>
      <c r="AF544" s="463"/>
    </row>
    <row r="545" spans="1:33" s="82" customFormat="1" ht="18.75" x14ac:dyDescent="0.25">
      <c r="A545" s="103" t="s">
        <v>30</v>
      </c>
      <c r="B545" s="100">
        <f t="shared" si="548"/>
        <v>0</v>
      </c>
      <c r="C545" s="125">
        <f t="shared" si="549"/>
        <v>0</v>
      </c>
      <c r="D545" s="125">
        <f t="shared" si="549"/>
        <v>0</v>
      </c>
      <c r="E545" s="125">
        <f t="shared" si="550"/>
        <v>0</v>
      </c>
      <c r="F545" s="125">
        <v>0</v>
      </c>
      <c r="G545" s="125">
        <v>0</v>
      </c>
      <c r="H545" s="160"/>
      <c r="I545" s="160"/>
      <c r="J545" s="160"/>
      <c r="K545" s="160"/>
      <c r="L545" s="160"/>
      <c r="M545" s="160"/>
      <c r="N545" s="160"/>
      <c r="O545" s="160"/>
      <c r="P545" s="160"/>
      <c r="Q545" s="160"/>
      <c r="R545" s="160"/>
      <c r="S545" s="160"/>
      <c r="T545" s="160"/>
      <c r="U545" s="160"/>
      <c r="V545" s="160"/>
      <c r="W545" s="160"/>
      <c r="X545" s="160"/>
      <c r="Y545" s="160"/>
      <c r="Z545" s="160"/>
      <c r="AA545" s="160"/>
      <c r="AB545" s="160"/>
      <c r="AC545" s="160"/>
      <c r="AD545" s="160"/>
      <c r="AE545" s="100"/>
      <c r="AF545" s="463"/>
    </row>
    <row r="546" spans="1:33" s="82" customFormat="1" ht="18.75" x14ac:dyDescent="0.25">
      <c r="A546" s="103" t="s">
        <v>31</v>
      </c>
      <c r="B546" s="100">
        <f t="shared" si="548"/>
        <v>0</v>
      </c>
      <c r="C546" s="125">
        <f t="shared" si="549"/>
        <v>0</v>
      </c>
      <c r="D546" s="125">
        <f t="shared" si="549"/>
        <v>0</v>
      </c>
      <c r="E546" s="125">
        <f t="shared" si="550"/>
        <v>0</v>
      </c>
      <c r="F546" s="125">
        <v>0</v>
      </c>
      <c r="G546" s="125">
        <v>0</v>
      </c>
      <c r="H546" s="160"/>
      <c r="I546" s="160"/>
      <c r="J546" s="160"/>
      <c r="K546" s="160"/>
      <c r="L546" s="160"/>
      <c r="M546" s="160"/>
      <c r="N546" s="160"/>
      <c r="O546" s="160"/>
      <c r="P546" s="160"/>
      <c r="Q546" s="160"/>
      <c r="R546" s="160"/>
      <c r="S546" s="160"/>
      <c r="T546" s="160"/>
      <c r="U546" s="160"/>
      <c r="V546" s="160"/>
      <c r="W546" s="160"/>
      <c r="X546" s="160"/>
      <c r="Y546" s="160"/>
      <c r="Z546" s="160"/>
      <c r="AA546" s="160"/>
      <c r="AB546" s="160"/>
      <c r="AC546" s="160"/>
      <c r="AD546" s="160"/>
      <c r="AE546" s="469"/>
      <c r="AF546" s="463"/>
    </row>
    <row r="547" spans="1:33" ht="37.5" x14ac:dyDescent="0.25">
      <c r="A547" s="153" t="s">
        <v>187</v>
      </c>
      <c r="B547" s="95">
        <f>B548</f>
        <v>100</v>
      </c>
      <c r="C547" s="95">
        <f t="shared" ref="C547:G547" si="551">C548</f>
        <v>100</v>
      </c>
      <c r="D547" s="95">
        <f>D548</f>
        <v>100</v>
      </c>
      <c r="E547" s="95">
        <f t="shared" si="551"/>
        <v>100</v>
      </c>
      <c r="F547" s="95">
        <f t="shared" si="551"/>
        <v>100</v>
      </c>
      <c r="G547" s="95">
        <f t="shared" si="551"/>
        <v>100</v>
      </c>
      <c r="H547" s="95">
        <f>H548</f>
        <v>0</v>
      </c>
      <c r="I547" s="95">
        <f t="shared" ref="I547:AE547" si="552">I548</f>
        <v>0</v>
      </c>
      <c r="J547" s="95">
        <f t="shared" si="552"/>
        <v>0</v>
      </c>
      <c r="K547" s="95">
        <f t="shared" si="552"/>
        <v>0</v>
      </c>
      <c r="L547" s="95">
        <f t="shared" si="552"/>
        <v>0</v>
      </c>
      <c r="M547" s="95">
        <f t="shared" si="552"/>
        <v>0</v>
      </c>
      <c r="N547" s="95">
        <f t="shared" si="552"/>
        <v>0</v>
      </c>
      <c r="O547" s="95">
        <f t="shared" si="552"/>
        <v>0</v>
      </c>
      <c r="P547" s="95">
        <f t="shared" si="552"/>
        <v>0</v>
      </c>
      <c r="Q547" s="95">
        <f t="shared" si="552"/>
        <v>0</v>
      </c>
      <c r="R547" s="95">
        <f t="shared" si="552"/>
        <v>0</v>
      </c>
      <c r="S547" s="95">
        <f t="shared" si="552"/>
        <v>0</v>
      </c>
      <c r="T547" s="95">
        <f t="shared" si="552"/>
        <v>0</v>
      </c>
      <c r="U547" s="95">
        <f t="shared" si="552"/>
        <v>0</v>
      </c>
      <c r="V547" s="95">
        <f t="shared" si="552"/>
        <v>0</v>
      </c>
      <c r="W547" s="95">
        <f t="shared" si="552"/>
        <v>0</v>
      </c>
      <c r="X547" s="95">
        <f t="shared" si="552"/>
        <v>0</v>
      </c>
      <c r="Y547" s="95">
        <f t="shared" si="552"/>
        <v>0</v>
      </c>
      <c r="Z547" s="95">
        <f t="shared" si="552"/>
        <v>100</v>
      </c>
      <c r="AA547" s="95">
        <f t="shared" si="552"/>
        <v>100</v>
      </c>
      <c r="AB547" s="95">
        <f t="shared" si="552"/>
        <v>0</v>
      </c>
      <c r="AC547" s="95">
        <f t="shared" si="552"/>
        <v>0</v>
      </c>
      <c r="AD547" s="100">
        <f t="shared" si="552"/>
        <v>0</v>
      </c>
      <c r="AE547" s="100">
        <f t="shared" si="552"/>
        <v>0</v>
      </c>
      <c r="AF547" s="98"/>
    </row>
    <row r="548" spans="1:33" ht="18.75" x14ac:dyDescent="0.3">
      <c r="A548" s="137" t="s">
        <v>27</v>
      </c>
      <c r="B548" s="100">
        <f>B549+B550+B551+B552</f>
        <v>100</v>
      </c>
      <c r="C548" s="100">
        <f>C549+C550+C551+C552</f>
        <v>100</v>
      </c>
      <c r="D548" s="100">
        <f>D549+D550+D551+D552</f>
        <v>100</v>
      </c>
      <c r="E548" s="100">
        <f>E549+E550+E551+E552</f>
        <v>100</v>
      </c>
      <c r="F548" s="100">
        <f>E548/B548*100</f>
        <v>100</v>
      </c>
      <c r="G548" s="100">
        <f>E548/C548*100</f>
        <v>100</v>
      </c>
      <c r="H548" s="160">
        <f>H549+H550+H551+H552</f>
        <v>0</v>
      </c>
      <c r="I548" s="160">
        <f t="shared" ref="I548:AE548" si="553">I549+I550+I551+I552</f>
        <v>0</v>
      </c>
      <c r="J548" s="160">
        <f t="shared" si="553"/>
        <v>0</v>
      </c>
      <c r="K548" s="160">
        <f t="shared" si="553"/>
        <v>0</v>
      </c>
      <c r="L548" s="160">
        <f t="shared" si="553"/>
        <v>0</v>
      </c>
      <c r="M548" s="160">
        <f t="shared" si="553"/>
        <v>0</v>
      </c>
      <c r="N548" s="160">
        <f t="shared" si="553"/>
        <v>0</v>
      </c>
      <c r="O548" s="160">
        <f t="shared" si="553"/>
        <v>0</v>
      </c>
      <c r="P548" s="160">
        <f t="shared" si="553"/>
        <v>0</v>
      </c>
      <c r="Q548" s="160">
        <f t="shared" si="553"/>
        <v>0</v>
      </c>
      <c r="R548" s="160">
        <f t="shared" si="553"/>
        <v>0</v>
      </c>
      <c r="S548" s="160">
        <f t="shared" si="553"/>
        <v>0</v>
      </c>
      <c r="T548" s="160">
        <f t="shared" si="553"/>
        <v>0</v>
      </c>
      <c r="U548" s="160">
        <f t="shared" si="553"/>
        <v>0</v>
      </c>
      <c r="V548" s="160">
        <f t="shared" si="553"/>
        <v>0</v>
      </c>
      <c r="W548" s="160">
        <f t="shared" si="553"/>
        <v>0</v>
      </c>
      <c r="X548" s="160">
        <f t="shared" si="553"/>
        <v>0</v>
      </c>
      <c r="Y548" s="160">
        <f t="shared" si="553"/>
        <v>0</v>
      </c>
      <c r="Z548" s="160">
        <f t="shared" si="553"/>
        <v>100</v>
      </c>
      <c r="AA548" s="160">
        <f t="shared" si="553"/>
        <v>100</v>
      </c>
      <c r="AB548" s="160">
        <f t="shared" si="553"/>
        <v>0</v>
      </c>
      <c r="AC548" s="160">
        <f t="shared" si="553"/>
        <v>0</v>
      </c>
      <c r="AD548" s="160">
        <f t="shared" si="553"/>
        <v>0</v>
      </c>
      <c r="AE548" s="160">
        <f t="shared" si="553"/>
        <v>0</v>
      </c>
      <c r="AF548" s="463"/>
    </row>
    <row r="549" spans="1:33" s="82" customFormat="1" ht="18.75" x14ac:dyDescent="0.25">
      <c r="A549" s="103" t="s">
        <v>28</v>
      </c>
      <c r="B549" s="100">
        <f>H549+J549+N549+L549+P549+R549+T549+V549+X549+Z549+AB549+AD549</f>
        <v>100</v>
      </c>
      <c r="C549" s="125">
        <f>H549+J549+L549+N549+P549+R549+T549+V549+X549+Z549</f>
        <v>100</v>
      </c>
      <c r="D549" s="125">
        <v>100</v>
      </c>
      <c r="E549" s="125">
        <f>I549+K549+M549+Q549+O549+S549+U549+W549+Y549+AA549+AC549+AE549+AG549</f>
        <v>100</v>
      </c>
      <c r="F549" s="125">
        <f>D549/B549*100</f>
        <v>100</v>
      </c>
      <c r="G549" s="125">
        <f>E549/C549*100</f>
        <v>100</v>
      </c>
      <c r="H549" s="160"/>
      <c r="I549" s="160"/>
      <c r="J549" s="160"/>
      <c r="K549" s="160"/>
      <c r="L549" s="160"/>
      <c r="M549" s="160"/>
      <c r="N549" s="160"/>
      <c r="O549" s="160"/>
      <c r="P549" s="160"/>
      <c r="Q549" s="160"/>
      <c r="R549" s="160"/>
      <c r="S549" s="160"/>
      <c r="T549" s="160"/>
      <c r="U549" s="160"/>
      <c r="V549" s="160"/>
      <c r="W549" s="160"/>
      <c r="X549" s="160"/>
      <c r="Y549" s="160"/>
      <c r="Z549" s="125">
        <v>100</v>
      </c>
      <c r="AA549" s="125">
        <v>100</v>
      </c>
      <c r="AB549" s="160"/>
      <c r="AC549" s="160"/>
      <c r="AD549" s="160"/>
      <c r="AE549" s="469"/>
      <c r="AF549" s="463"/>
    </row>
    <row r="550" spans="1:33" s="82" customFormat="1" ht="18.75" x14ac:dyDescent="0.25">
      <c r="A550" s="103" t="s">
        <v>29</v>
      </c>
      <c r="B550" s="100">
        <f t="shared" ref="B550:B552" si="554">H550+J550+N550+L550+P550+R550+T550+V550+X550+Z550+AB550+AD550</f>
        <v>0</v>
      </c>
      <c r="C550" s="125">
        <f t="shared" ref="C550:D552" si="555">H550+J550+L550+N550+P550+R550+T550+V550+X550</f>
        <v>0</v>
      </c>
      <c r="D550" s="125">
        <f t="shared" si="555"/>
        <v>0</v>
      </c>
      <c r="E550" s="125">
        <f t="shared" ref="E550:E552" si="556">I550+K550+M550+Q550+O550+S550+U550+W550+Y550+AA550+AC550+AE550+AG550</f>
        <v>0</v>
      </c>
      <c r="F550" s="125">
        <v>0</v>
      </c>
      <c r="G550" s="125">
        <v>0</v>
      </c>
      <c r="H550" s="160"/>
      <c r="I550" s="160"/>
      <c r="J550" s="160"/>
      <c r="K550" s="160"/>
      <c r="L550" s="160"/>
      <c r="M550" s="160"/>
      <c r="N550" s="160"/>
      <c r="O550" s="160"/>
      <c r="P550" s="160"/>
      <c r="Q550" s="160"/>
      <c r="R550" s="160"/>
      <c r="S550" s="160"/>
      <c r="T550" s="160"/>
      <c r="U550" s="160"/>
      <c r="V550" s="160"/>
      <c r="W550" s="160"/>
      <c r="X550" s="160"/>
      <c r="Y550" s="160"/>
      <c r="Z550" s="160"/>
      <c r="AA550" s="160"/>
      <c r="AB550" s="160"/>
      <c r="AC550" s="160"/>
      <c r="AD550" s="160"/>
      <c r="AE550" s="469"/>
      <c r="AF550" s="463"/>
    </row>
    <row r="551" spans="1:33" s="82" customFormat="1" ht="18.75" x14ac:dyDescent="0.25">
      <c r="A551" s="103" t="s">
        <v>30</v>
      </c>
      <c r="B551" s="100">
        <f t="shared" si="554"/>
        <v>0</v>
      </c>
      <c r="C551" s="125">
        <f t="shared" si="555"/>
        <v>0</v>
      </c>
      <c r="D551" s="125">
        <f t="shared" si="555"/>
        <v>0</v>
      </c>
      <c r="E551" s="125">
        <f t="shared" si="556"/>
        <v>0</v>
      </c>
      <c r="F551" s="125">
        <v>0</v>
      </c>
      <c r="G551" s="125">
        <v>0</v>
      </c>
      <c r="H551" s="160"/>
      <c r="I551" s="160"/>
      <c r="J551" s="160"/>
      <c r="K551" s="160"/>
      <c r="L551" s="160"/>
      <c r="M551" s="160"/>
      <c r="N551" s="160"/>
      <c r="O551" s="160"/>
      <c r="P551" s="160"/>
      <c r="Q551" s="160"/>
      <c r="R551" s="160"/>
      <c r="S551" s="160"/>
      <c r="T551" s="160"/>
      <c r="U551" s="160"/>
      <c r="V551" s="160"/>
      <c r="W551" s="160"/>
      <c r="X551" s="160"/>
      <c r="Y551" s="160"/>
      <c r="Z551" s="160"/>
      <c r="AA551" s="160"/>
      <c r="AB551" s="160"/>
      <c r="AC551" s="160"/>
      <c r="AD551" s="160"/>
      <c r="AE551" s="469"/>
      <c r="AF551" s="463"/>
    </row>
    <row r="552" spans="1:33" s="82" customFormat="1" ht="18.75" x14ac:dyDescent="0.25">
      <c r="A552" s="103" t="s">
        <v>31</v>
      </c>
      <c r="B552" s="100">
        <f t="shared" si="554"/>
        <v>0</v>
      </c>
      <c r="C552" s="125">
        <f t="shared" si="555"/>
        <v>0</v>
      </c>
      <c r="D552" s="125">
        <f t="shared" si="555"/>
        <v>0</v>
      </c>
      <c r="E552" s="125">
        <f t="shared" si="556"/>
        <v>0</v>
      </c>
      <c r="F552" s="125">
        <v>0</v>
      </c>
      <c r="G552" s="125">
        <v>0</v>
      </c>
      <c r="H552" s="160"/>
      <c r="I552" s="160"/>
      <c r="J552" s="160"/>
      <c r="K552" s="160"/>
      <c r="L552" s="160"/>
      <c r="M552" s="160"/>
      <c r="N552" s="160"/>
      <c r="O552" s="160"/>
      <c r="P552" s="160"/>
      <c r="Q552" s="160"/>
      <c r="R552" s="160"/>
      <c r="S552" s="160"/>
      <c r="T552" s="160"/>
      <c r="U552" s="160"/>
      <c r="V552" s="160"/>
      <c r="W552" s="160"/>
      <c r="X552" s="160"/>
      <c r="Y552" s="160"/>
      <c r="Z552" s="160"/>
      <c r="AA552" s="160"/>
      <c r="AB552" s="160"/>
      <c r="AC552" s="160"/>
      <c r="AD552" s="160"/>
      <c r="AE552" s="469"/>
      <c r="AF552" s="463"/>
    </row>
    <row r="553" spans="1:33" s="82" customFormat="1" ht="18.75" x14ac:dyDescent="0.25">
      <c r="A553" s="92" t="s">
        <v>62</v>
      </c>
      <c r="B553" s="470">
        <f>B415+B472+B487+B502+B532</f>
        <v>1787010.5100000002</v>
      </c>
      <c r="C553" s="470">
        <f>C415+C472+C487+C502+C532</f>
        <v>1787010.5099999998</v>
      </c>
      <c r="D553" s="470">
        <f>D554+D555+D556+D557</f>
        <v>1773071.04</v>
      </c>
      <c r="E553" s="470">
        <f>E554+E555+E556+E557</f>
        <v>1773071.0390000001</v>
      </c>
      <c r="F553" s="89">
        <f>E553/B553*100</f>
        <v>99.219955846818152</v>
      </c>
      <c r="G553" s="89">
        <f>E553/C553*100</f>
        <v>99.219955846818181</v>
      </c>
      <c r="H553" s="470">
        <f>H415+H472+H487+H502+H532</f>
        <v>97706.077999999994</v>
      </c>
      <c r="I553" s="470">
        <f t="shared" ref="I553:AE553" si="557">I415+I472+I487+I502+I532</f>
        <v>39343.700000000004</v>
      </c>
      <c r="J553" s="470">
        <f t="shared" si="557"/>
        <v>123501.86000000002</v>
      </c>
      <c r="K553" s="470">
        <f t="shared" si="557"/>
        <v>130651.24999999999</v>
      </c>
      <c r="L553" s="470">
        <f t="shared" si="557"/>
        <v>130997.57599999999</v>
      </c>
      <c r="M553" s="470">
        <f t="shared" si="557"/>
        <v>122942.87</v>
      </c>
      <c r="N553" s="470">
        <f t="shared" si="557"/>
        <v>182379.61</v>
      </c>
      <c r="O553" s="470">
        <f t="shared" si="557"/>
        <v>128882.41</v>
      </c>
      <c r="P553" s="470">
        <f t="shared" si="557"/>
        <v>365471.478</v>
      </c>
      <c r="Q553" s="470">
        <f t="shared" si="557"/>
        <v>194440.23</v>
      </c>
      <c r="R553" s="470">
        <f t="shared" si="557"/>
        <v>208957.33600000001</v>
      </c>
      <c r="S553" s="470">
        <f t="shared" si="557"/>
        <v>247286.133</v>
      </c>
      <c r="T553" s="160">
        <f t="shared" si="557"/>
        <v>99119.99500000001</v>
      </c>
      <c r="U553" s="160">
        <f t="shared" si="557"/>
        <v>141765.033</v>
      </c>
      <c r="V553" s="160">
        <f t="shared" si="557"/>
        <v>71464.458000000013</v>
      </c>
      <c r="W553" s="470">
        <f t="shared" si="557"/>
        <v>83691.133000000002</v>
      </c>
      <c r="X553" s="470">
        <f>X415+X472+X487+X502+X532</f>
        <v>112915.50099999999</v>
      </c>
      <c r="Y553" s="470">
        <f t="shared" si="557"/>
        <v>60380.9</v>
      </c>
      <c r="Z553" s="470">
        <f>Z415+Z472+Z487+Z502+Z532</f>
        <v>130876.307</v>
      </c>
      <c r="AA553" s="470">
        <f t="shared" si="557"/>
        <v>147757.57999999999</v>
      </c>
      <c r="AB553" s="160">
        <f>AB415+AB472+AB487+AB502+AB532</f>
        <v>111308.54199999999</v>
      </c>
      <c r="AC553" s="470">
        <f t="shared" si="557"/>
        <v>140839.00000000003</v>
      </c>
      <c r="AD553" s="470">
        <f>AD415+AD472+AD487+AD502+AD532</f>
        <v>152311.76900000003</v>
      </c>
      <c r="AE553" s="470">
        <f t="shared" si="557"/>
        <v>335090.80000000005</v>
      </c>
      <c r="AF553" s="463"/>
      <c r="AG553" s="34">
        <f>H553+J553+L553+N553+P553+R553+T553+V553+X553+Z553+AB553+AD553</f>
        <v>1787010.5100000002</v>
      </c>
    </row>
    <row r="554" spans="1:33" ht="18.75" x14ac:dyDescent="0.3">
      <c r="A554" s="168" t="s">
        <v>28</v>
      </c>
      <c r="B554" s="102">
        <f>H554+J554+L554+N554+P554+R554+T554+V554+X554+Z554+AB554+AD554</f>
        <v>1139332.5989999999</v>
      </c>
      <c r="C554" s="100">
        <f>H554+J554+L554+N554+P554+R554+T554+V554+X554+Z554+AB554+AD554</f>
        <v>1139332.5989999999</v>
      </c>
      <c r="D554" s="100">
        <f>D420+D426+D434+D440+D448+D454+D462+D468+D477+D483+D492+D498+D507+D513+D521+D529+D537+D543+D549</f>
        <v>1135430.24</v>
      </c>
      <c r="E554" s="100">
        <f>I554+K554+M554+O554+Q554+S554+U554+W554+Y554+AA554+AC554+AE554</f>
        <v>1135430.2390000001</v>
      </c>
      <c r="F554" s="125">
        <f>E554/B554*100</f>
        <v>99.657487198784182</v>
      </c>
      <c r="G554" s="125">
        <f>E554/C554*100</f>
        <v>99.657487198784182</v>
      </c>
      <c r="H554" s="100">
        <f t="shared" ref="H554:AE556" si="558">H420+H426+H434+H440+H448+H454+H462+H468+H477+H483+H492+H498+H507+H513+H521+H529+H537+H543+H549</f>
        <v>62402.700000000004</v>
      </c>
      <c r="I554" s="100">
        <f t="shared" si="558"/>
        <v>17699.100000000002</v>
      </c>
      <c r="J554" s="100">
        <f t="shared" si="558"/>
        <v>76150</v>
      </c>
      <c r="K554" s="100">
        <f t="shared" si="558"/>
        <v>86233.1</v>
      </c>
      <c r="L554" s="100">
        <f t="shared" si="558"/>
        <v>84034.6</v>
      </c>
      <c r="M554" s="100">
        <f t="shared" si="558"/>
        <v>80842.8</v>
      </c>
      <c r="N554" s="100">
        <f t="shared" si="558"/>
        <v>111423.8</v>
      </c>
      <c r="O554" s="100">
        <f t="shared" si="558"/>
        <v>82985.599999999991</v>
      </c>
      <c r="P554" s="100">
        <f t="shared" si="558"/>
        <v>275291.33999999997</v>
      </c>
      <c r="Q554" s="100">
        <f t="shared" si="558"/>
        <v>140799.54</v>
      </c>
      <c r="R554" s="100">
        <f t="shared" si="558"/>
        <v>150485.53300000002</v>
      </c>
      <c r="S554" s="100">
        <f t="shared" si="558"/>
        <v>182250.23300000001</v>
      </c>
      <c r="T554" s="100">
        <f t="shared" si="558"/>
        <v>42550.195999999996</v>
      </c>
      <c r="U554" s="100">
        <f t="shared" si="558"/>
        <v>33951.433000000005</v>
      </c>
      <c r="V554" s="100">
        <f t="shared" si="558"/>
        <v>25963.798999999999</v>
      </c>
      <c r="W554" s="100">
        <f t="shared" si="558"/>
        <v>56144.633000000002</v>
      </c>
      <c r="X554" s="100">
        <f t="shared" si="558"/>
        <v>70378.627999999997</v>
      </c>
      <c r="Y554" s="100">
        <f t="shared" si="558"/>
        <v>44151.6</v>
      </c>
      <c r="Z554" s="100">
        <f t="shared" si="558"/>
        <v>81164.736000000004</v>
      </c>
      <c r="AA554" s="100">
        <f t="shared" si="558"/>
        <v>97265.5</v>
      </c>
      <c r="AB554" s="100">
        <f t="shared" si="558"/>
        <v>72310.368000000002</v>
      </c>
      <c r="AC554" s="100">
        <f t="shared" si="558"/>
        <v>95902.7</v>
      </c>
      <c r="AD554" s="100">
        <f t="shared" si="558"/>
        <v>87176.899000000005</v>
      </c>
      <c r="AE554" s="100">
        <f t="shared" si="558"/>
        <v>217204</v>
      </c>
      <c r="AF554" s="463"/>
      <c r="AG554" s="31"/>
    </row>
    <row r="555" spans="1:33" s="82" customFormat="1" ht="18.75" x14ac:dyDescent="0.25">
      <c r="A555" s="103" t="s">
        <v>29</v>
      </c>
      <c r="B555" s="125">
        <f>H555+J555+L555+N555+P555+R555+T555+V555+X555+Z555+AB555+AD555</f>
        <v>641943.28699999989</v>
      </c>
      <c r="C555" s="100">
        <f>H555+J555+L555+N555+P555+R555+T555+V555+X555+Z555+AB555+AD555</f>
        <v>641943.28699999989</v>
      </c>
      <c r="D555" s="100">
        <f>D421+D427+D435+D441+D449+D455+D463+D469+D478+D484+D493+D499+D508+D514+D522+D530+D538+D544+D550</f>
        <v>632839.5</v>
      </c>
      <c r="E555" s="100">
        <f>I555+K555+M555+O555+Q555+S555+U555+W555+Y555+AA555+AC555+AE555</f>
        <v>632839.5</v>
      </c>
      <c r="F555" s="125">
        <f>E555/B555*100</f>
        <v>98.581839364261498</v>
      </c>
      <c r="G555" s="100">
        <f>E555/C555*100</f>
        <v>98.581839364261498</v>
      </c>
      <c r="H555" s="100">
        <f t="shared" si="558"/>
        <v>35303.377999999997</v>
      </c>
      <c r="I555" s="100">
        <f t="shared" si="558"/>
        <v>21644.6</v>
      </c>
      <c r="J555" s="100">
        <f t="shared" si="558"/>
        <v>47278.859999999993</v>
      </c>
      <c r="K555" s="100">
        <f t="shared" si="558"/>
        <v>44418.15</v>
      </c>
      <c r="L555" s="100">
        <f t="shared" si="558"/>
        <v>45135.081000000006</v>
      </c>
      <c r="M555" s="100">
        <f t="shared" si="558"/>
        <v>41208.270000000004</v>
      </c>
      <c r="N555" s="100">
        <f t="shared" si="558"/>
        <v>69375.809999999983</v>
      </c>
      <c r="O555" s="100">
        <f t="shared" si="558"/>
        <v>45552.61</v>
      </c>
      <c r="P555" s="100">
        <f t="shared" si="558"/>
        <v>89244.437999999995</v>
      </c>
      <c r="Q555" s="100">
        <f t="shared" si="558"/>
        <v>53390.990000000005</v>
      </c>
      <c r="R555" s="100">
        <f t="shared" si="558"/>
        <v>58471.802999999993</v>
      </c>
      <c r="S555" s="100">
        <f t="shared" si="558"/>
        <v>65019.4</v>
      </c>
      <c r="T555" s="100">
        <f t="shared" si="558"/>
        <v>56419.798999999999</v>
      </c>
      <c r="U555" s="100">
        <f t="shared" si="558"/>
        <v>107813.59999999999</v>
      </c>
      <c r="V555" s="100">
        <f t="shared" si="558"/>
        <v>45500.658999999992</v>
      </c>
      <c r="W555" s="100">
        <f t="shared" si="558"/>
        <v>27546.5</v>
      </c>
      <c r="X555" s="100">
        <f t="shared" si="558"/>
        <v>42536.873</v>
      </c>
      <c r="Y555" s="100">
        <f t="shared" si="558"/>
        <v>15650.6</v>
      </c>
      <c r="Z555" s="100">
        <f t="shared" si="558"/>
        <v>49711.570999999989</v>
      </c>
      <c r="AA555" s="100">
        <f t="shared" si="558"/>
        <v>50338.880000000005</v>
      </c>
      <c r="AB555" s="100">
        <f t="shared" si="558"/>
        <v>38998.173999999992</v>
      </c>
      <c r="AC555" s="100">
        <f t="shared" si="558"/>
        <v>44783.7</v>
      </c>
      <c r="AD555" s="100">
        <f t="shared" si="558"/>
        <v>63966.841000000008</v>
      </c>
      <c r="AE555" s="100">
        <f t="shared" si="558"/>
        <v>115472.20000000001</v>
      </c>
      <c r="AF555" s="463"/>
    </row>
    <row r="556" spans="1:33" s="82" customFormat="1" ht="18.75" x14ac:dyDescent="0.25">
      <c r="A556" s="103" t="s">
        <v>30</v>
      </c>
      <c r="B556" s="100">
        <f>H556+J556+L556+N556+P556+R556+T556+V556+X556+Z556+AB556+AD556</f>
        <v>0</v>
      </c>
      <c r="C556" s="100">
        <f>H556+J556+L556+N556+P556+R556+T556+V556+X556+Z556+AB556+AD556</f>
        <v>0</v>
      </c>
      <c r="D556" s="100">
        <f>D422+D428+D436+D442+D450+D456+D464+D470+D479+D485+D494+D500+D509+D515+D523+D531+D539+D545+D551</f>
        <v>0</v>
      </c>
      <c r="E556" s="100">
        <f>I556+K556+M556+O556+Q556+S556+U556+W556+Y556+AA556+AC556+AE556</f>
        <v>0</v>
      </c>
      <c r="F556" s="160"/>
      <c r="G556" s="160"/>
      <c r="H556" s="100">
        <f t="shared" si="558"/>
        <v>0</v>
      </c>
      <c r="I556" s="100">
        <f t="shared" si="558"/>
        <v>0</v>
      </c>
      <c r="J556" s="100">
        <f t="shared" si="558"/>
        <v>0</v>
      </c>
      <c r="K556" s="100">
        <f t="shared" si="558"/>
        <v>0</v>
      </c>
      <c r="L556" s="100">
        <f t="shared" si="558"/>
        <v>0</v>
      </c>
      <c r="M556" s="100">
        <f t="shared" si="558"/>
        <v>0</v>
      </c>
      <c r="N556" s="100">
        <f t="shared" si="558"/>
        <v>0</v>
      </c>
      <c r="O556" s="100">
        <f t="shared" si="558"/>
        <v>0</v>
      </c>
      <c r="P556" s="100">
        <f t="shared" si="558"/>
        <v>0</v>
      </c>
      <c r="Q556" s="100">
        <f t="shared" si="558"/>
        <v>0</v>
      </c>
      <c r="R556" s="100">
        <f t="shared" si="558"/>
        <v>0</v>
      </c>
      <c r="S556" s="100">
        <f t="shared" si="558"/>
        <v>0</v>
      </c>
      <c r="T556" s="100">
        <f t="shared" si="558"/>
        <v>0</v>
      </c>
      <c r="U556" s="100">
        <f t="shared" si="558"/>
        <v>0</v>
      </c>
      <c r="V556" s="100">
        <f t="shared" si="558"/>
        <v>0</v>
      </c>
      <c r="W556" s="100">
        <f t="shared" si="558"/>
        <v>0</v>
      </c>
      <c r="X556" s="100">
        <f t="shared" si="558"/>
        <v>0</v>
      </c>
      <c r="Y556" s="100">
        <f t="shared" si="558"/>
        <v>0</v>
      </c>
      <c r="Z556" s="100">
        <f t="shared" si="558"/>
        <v>0</v>
      </c>
      <c r="AA556" s="100">
        <f t="shared" si="558"/>
        <v>0</v>
      </c>
      <c r="AB556" s="100">
        <f t="shared" si="558"/>
        <v>0</v>
      </c>
      <c r="AC556" s="100">
        <f t="shared" si="558"/>
        <v>0</v>
      </c>
      <c r="AD556" s="100">
        <f t="shared" si="558"/>
        <v>0</v>
      </c>
      <c r="AE556" s="100">
        <f t="shared" si="558"/>
        <v>0</v>
      </c>
      <c r="AF556" s="463"/>
    </row>
    <row r="557" spans="1:33" s="82" customFormat="1" ht="18.75" x14ac:dyDescent="0.25">
      <c r="A557" s="103" t="s">
        <v>31</v>
      </c>
      <c r="B557" s="100">
        <f>H557+J557+L557+N557+P557+R557+T557+V557+X557+Z557+AB557+AD557</f>
        <v>5734.6239999999998</v>
      </c>
      <c r="C557" s="100">
        <f>H557+J557+L557+N557+P557+R557+T557+V557+X557+Z557+AB557+AD557</f>
        <v>5734.6239999999998</v>
      </c>
      <c r="D557" s="100">
        <f>D423+D429+D437+D443+D451+D457+D465+D471+D480+D486+D495+D501+D510+D516+D524+D540+D546+D552</f>
        <v>4801.3</v>
      </c>
      <c r="E557" s="100">
        <f>I557+K557+M557+O557+Q557+S557+U557+W557+Y557+AA557+AC557+AE557</f>
        <v>4801.3</v>
      </c>
      <c r="F557" s="125">
        <f>E557/B557*100</f>
        <v>83.724756845435735</v>
      </c>
      <c r="G557" s="125">
        <f>E557/C557*100</f>
        <v>83.724756845435735</v>
      </c>
      <c r="H557" s="100">
        <f t="shared" ref="H557:AE557" si="559">H423+H429+H437+H443+H451+H457+H465+H471+H480+H486+H495+H501+H510+H516+H524+H540+H546+H552</f>
        <v>0</v>
      </c>
      <c r="I557" s="100">
        <f t="shared" si="559"/>
        <v>0</v>
      </c>
      <c r="J557" s="100">
        <f t="shared" si="559"/>
        <v>73</v>
      </c>
      <c r="K557" s="100">
        <f t="shared" si="559"/>
        <v>0</v>
      </c>
      <c r="L557" s="100">
        <f t="shared" si="559"/>
        <v>1827.895</v>
      </c>
      <c r="M557" s="100">
        <f t="shared" si="559"/>
        <v>891.8</v>
      </c>
      <c r="N557" s="100">
        <f t="shared" si="559"/>
        <v>1580</v>
      </c>
      <c r="O557" s="100">
        <f t="shared" si="559"/>
        <v>344.2</v>
      </c>
      <c r="P557" s="100">
        <f t="shared" si="559"/>
        <v>935.7</v>
      </c>
      <c r="Q557" s="100">
        <f t="shared" si="559"/>
        <v>249.70000000000002</v>
      </c>
      <c r="R557" s="100">
        <f t="shared" si="559"/>
        <v>0</v>
      </c>
      <c r="S557" s="100">
        <f t="shared" si="559"/>
        <v>16.5</v>
      </c>
      <c r="T557" s="100">
        <f t="shared" si="559"/>
        <v>150</v>
      </c>
      <c r="U557" s="100">
        <f t="shared" si="559"/>
        <v>0</v>
      </c>
      <c r="V557" s="100">
        <f t="shared" si="559"/>
        <v>0</v>
      </c>
      <c r="W557" s="100">
        <f t="shared" si="559"/>
        <v>0</v>
      </c>
      <c r="X557" s="100">
        <f t="shared" si="559"/>
        <v>0</v>
      </c>
      <c r="Y557" s="100">
        <f t="shared" si="559"/>
        <v>578.70000000000005</v>
      </c>
      <c r="Z557" s="100">
        <f t="shared" si="559"/>
        <v>0</v>
      </c>
      <c r="AA557" s="100">
        <f t="shared" si="559"/>
        <v>153.19999999999999</v>
      </c>
      <c r="AB557" s="100">
        <f t="shared" si="559"/>
        <v>0</v>
      </c>
      <c r="AC557" s="100">
        <f t="shared" si="559"/>
        <v>152.6</v>
      </c>
      <c r="AD557" s="100">
        <f t="shared" si="559"/>
        <v>1168.029</v>
      </c>
      <c r="AE557" s="100">
        <f t="shared" si="559"/>
        <v>2414.6000000000004</v>
      </c>
      <c r="AF557" s="463"/>
    </row>
    <row r="558" spans="1:33" ht="18.75" x14ac:dyDescent="0.25">
      <c r="A558" s="967" t="s">
        <v>188</v>
      </c>
      <c r="B558" s="966"/>
      <c r="C558" s="966"/>
      <c r="D558" s="966"/>
      <c r="E558" s="966"/>
      <c r="F558" s="966"/>
      <c r="G558" s="966"/>
      <c r="H558" s="966"/>
      <c r="I558" s="966"/>
      <c r="J558" s="966"/>
      <c r="K558" s="966"/>
      <c r="L558" s="966"/>
      <c r="M558" s="966"/>
      <c r="N558" s="966"/>
      <c r="O558" s="966"/>
      <c r="P558" s="966"/>
      <c r="Q558" s="966"/>
      <c r="R558" s="966"/>
      <c r="S558" s="966"/>
      <c r="T558" s="966"/>
      <c r="U558" s="966"/>
      <c r="V558" s="966"/>
      <c r="W558" s="966"/>
      <c r="X558" s="966"/>
      <c r="Y558" s="966"/>
      <c r="Z558" s="966"/>
      <c r="AA558" s="966"/>
      <c r="AB558" s="966"/>
      <c r="AC558" s="966"/>
      <c r="AD558" s="966"/>
      <c r="AE558" s="966"/>
      <c r="AF558" s="968"/>
    </row>
    <row r="559" spans="1:33" s="82" customFormat="1" ht="112.5" x14ac:dyDescent="0.25">
      <c r="A559" s="270" t="s">
        <v>189</v>
      </c>
      <c r="B559" s="271">
        <f>B560+B585+B598</f>
        <v>101609.18600000002</v>
      </c>
      <c r="C559" s="271">
        <f>C560+C585+C598</f>
        <v>101609.18600000002</v>
      </c>
      <c r="D559" s="271">
        <f>D560+D585+D598</f>
        <v>90551.76</v>
      </c>
      <c r="E559" s="271">
        <f>E560+E585+E598</f>
        <v>90551.76</v>
      </c>
      <c r="F559" s="272">
        <f>E559/B559*100</f>
        <v>89.117690599351889</v>
      </c>
      <c r="G559" s="272">
        <f>E559/C559*100</f>
        <v>89.117690599351889</v>
      </c>
      <c r="H559" s="271">
        <f t="shared" ref="H559:M559" si="560">H560+H585+H598</f>
        <v>4630.4100000000008</v>
      </c>
      <c r="I559" s="271">
        <f t="shared" si="560"/>
        <v>4275.84</v>
      </c>
      <c r="J559" s="271">
        <f t="shared" si="560"/>
        <v>6781.0800000000008</v>
      </c>
      <c r="K559" s="271">
        <f t="shared" si="560"/>
        <v>7199.35</v>
      </c>
      <c r="L559" s="271">
        <f t="shared" si="560"/>
        <v>5590.1</v>
      </c>
      <c r="M559" s="271">
        <f t="shared" si="560"/>
        <v>5325.86</v>
      </c>
      <c r="N559" s="273">
        <f>N560+N585+N598</f>
        <v>5925.42</v>
      </c>
      <c r="O559" s="273">
        <f t="shared" ref="O559:T559" si="561">O560+O585+O598</f>
        <v>5873.01</v>
      </c>
      <c r="P559" s="274">
        <f t="shared" si="561"/>
        <v>5293.45</v>
      </c>
      <c r="Q559" s="274">
        <f t="shared" si="561"/>
        <v>5147.99</v>
      </c>
      <c r="R559" s="274">
        <f t="shared" si="561"/>
        <v>4338.4800000000005</v>
      </c>
      <c r="S559" s="274">
        <f t="shared" si="561"/>
        <v>4391.29</v>
      </c>
      <c r="T559" s="274">
        <f t="shared" si="561"/>
        <v>4040.7</v>
      </c>
      <c r="U559" s="274">
        <f>U560+U585+U598</f>
        <v>3948.95</v>
      </c>
      <c r="V559" s="274">
        <f t="shared" ref="V559" si="562">V560+V585+V598</f>
        <v>4721.7300000000005</v>
      </c>
      <c r="W559" s="274">
        <f>W560+W585+W598</f>
        <v>3359.42</v>
      </c>
      <c r="X559" s="274">
        <f t="shared" ref="X559:Y559" si="563">X560+X585+X598</f>
        <v>24494.48</v>
      </c>
      <c r="Y559" s="274">
        <f t="shared" si="563"/>
        <v>23920.519999999997</v>
      </c>
      <c r="Z559" s="274">
        <f>Z560+Z585+Z598</f>
        <v>14919.661999999998</v>
      </c>
      <c r="AA559" s="274">
        <f t="shared" ref="AA559:AE559" si="564">AA560+AA585+AA598</f>
        <v>15719.82</v>
      </c>
      <c r="AB559" s="274">
        <f t="shared" si="564"/>
        <v>5770.0140000000001</v>
      </c>
      <c r="AC559" s="274">
        <f t="shared" si="564"/>
        <v>6522.72</v>
      </c>
      <c r="AD559" s="274">
        <f t="shared" si="564"/>
        <v>15103.659999999998</v>
      </c>
      <c r="AE559" s="274">
        <f t="shared" si="564"/>
        <v>4866.9900000000007</v>
      </c>
      <c r="AF559" s="159"/>
    </row>
    <row r="560" spans="1:33" ht="75" x14ac:dyDescent="0.25">
      <c r="A560" s="142" t="s">
        <v>190</v>
      </c>
      <c r="B560" s="275">
        <f>B561+B567+B573+B579</f>
        <v>69462.700000000012</v>
      </c>
      <c r="C560" s="275">
        <f>C561+C567+C573+C579</f>
        <v>69462.700000000012</v>
      </c>
      <c r="D560" s="275">
        <f>D561+D567+D573+D579</f>
        <v>59958.32</v>
      </c>
      <c r="E560" s="275">
        <f>E561+E567+E573+E579</f>
        <v>59958.32</v>
      </c>
      <c r="F560" s="272">
        <f>E560/B560*100</f>
        <v>86.317289710880786</v>
      </c>
      <c r="G560" s="272">
        <f>E560/C560*100</f>
        <v>86.317289710880786</v>
      </c>
      <c r="H560" s="275">
        <f t="shared" ref="H560:V561" si="565">H561</f>
        <v>2543.92</v>
      </c>
      <c r="I560" s="275">
        <f t="shared" si="565"/>
        <v>2543.92</v>
      </c>
      <c r="J560" s="275">
        <f>J561</f>
        <v>3434.65</v>
      </c>
      <c r="K560" s="275">
        <f t="shared" si="565"/>
        <v>3597.85</v>
      </c>
      <c r="L560" s="275">
        <f t="shared" si="565"/>
        <v>2625.65</v>
      </c>
      <c r="M560" s="275">
        <f t="shared" si="565"/>
        <v>2625.65</v>
      </c>
      <c r="N560" s="276">
        <f t="shared" si="565"/>
        <v>3343.91</v>
      </c>
      <c r="O560" s="276">
        <f t="shared" si="565"/>
        <v>3343.91</v>
      </c>
      <c r="P560" s="275">
        <f t="shared" si="565"/>
        <v>3009.09</v>
      </c>
      <c r="Q560" s="275">
        <f t="shared" si="565"/>
        <v>3009.09</v>
      </c>
      <c r="R560" s="275">
        <f t="shared" si="565"/>
        <v>2340.7800000000002</v>
      </c>
      <c r="S560" s="275">
        <f t="shared" si="565"/>
        <v>2340.7800000000002</v>
      </c>
      <c r="T560" s="275">
        <f t="shared" si="565"/>
        <v>2435.4499999999998</v>
      </c>
      <c r="U560" s="275">
        <f>U561+U567</f>
        <v>2435.4499999999998</v>
      </c>
      <c r="V560" s="275">
        <f>V561</f>
        <v>2755.82</v>
      </c>
      <c r="W560" s="275">
        <f t="shared" ref="W560:AE561" si="566">W561</f>
        <v>2755.82</v>
      </c>
      <c r="X560" s="275">
        <f t="shared" si="566"/>
        <v>21631.119999999999</v>
      </c>
      <c r="Y560" s="275">
        <f>Y561</f>
        <v>21631.119999999999</v>
      </c>
      <c r="Z560" s="275">
        <f>Z561+Z567</f>
        <v>11918.619999999999</v>
      </c>
      <c r="AA560" s="275">
        <f>AA561+AA567</f>
        <v>12081.82</v>
      </c>
      <c r="AB560" s="275">
        <f t="shared" si="566"/>
        <v>2500.7199999999998</v>
      </c>
      <c r="AC560" s="275">
        <f>AC561</f>
        <v>2500.7199999999998</v>
      </c>
      <c r="AD560" s="275">
        <f>AD561+AD567+AD573+AD579</f>
        <v>10922.97</v>
      </c>
      <c r="AE560" s="275">
        <f>AE561+AE567+AE573</f>
        <v>1092.19</v>
      </c>
      <c r="AF560" s="92"/>
    </row>
    <row r="561" spans="1:32" ht="234.75" customHeight="1" x14ac:dyDescent="0.25">
      <c r="A561" s="277" t="s">
        <v>191</v>
      </c>
      <c r="B561" s="169">
        <f>B562</f>
        <v>51858.700000000004</v>
      </c>
      <c r="C561" s="169">
        <f t="shared" ref="C561:L561" si="567">C562</f>
        <v>51858.700000000004</v>
      </c>
      <c r="D561" s="169">
        <f>D562</f>
        <v>49086.32</v>
      </c>
      <c r="E561" s="169">
        <f t="shared" si="567"/>
        <v>49086.32</v>
      </c>
      <c r="F561" s="169">
        <f>E561/B561*100</f>
        <v>94.653973200253759</v>
      </c>
      <c r="G561" s="169">
        <f>E561/C561*100</f>
        <v>94.653973200253759</v>
      </c>
      <c r="H561" s="169">
        <f t="shared" si="567"/>
        <v>2543.92</v>
      </c>
      <c r="I561" s="169">
        <f t="shared" si="567"/>
        <v>2543.92</v>
      </c>
      <c r="J561" s="169">
        <f>J562</f>
        <v>3434.65</v>
      </c>
      <c r="K561" s="169">
        <f t="shared" si="567"/>
        <v>3597.85</v>
      </c>
      <c r="L561" s="169">
        <f t="shared" si="567"/>
        <v>2625.65</v>
      </c>
      <c r="M561" s="169">
        <f t="shared" si="565"/>
        <v>2625.65</v>
      </c>
      <c r="N561" s="169">
        <f>N562</f>
        <v>3343.91</v>
      </c>
      <c r="O561" s="169">
        <f>O562</f>
        <v>3343.91</v>
      </c>
      <c r="P561" s="169">
        <f>P562</f>
        <v>3009.09</v>
      </c>
      <c r="Q561" s="169">
        <f>Q562</f>
        <v>3009.09</v>
      </c>
      <c r="R561" s="169">
        <f>R562</f>
        <v>2340.7800000000002</v>
      </c>
      <c r="S561" s="169">
        <f t="shared" si="565"/>
        <v>2340.7800000000002</v>
      </c>
      <c r="T561" s="169">
        <f t="shared" si="565"/>
        <v>2435.4499999999998</v>
      </c>
      <c r="U561" s="169">
        <f t="shared" si="565"/>
        <v>2435.4499999999998</v>
      </c>
      <c r="V561" s="169">
        <f t="shared" si="565"/>
        <v>2755.82</v>
      </c>
      <c r="W561" s="169">
        <f t="shared" si="566"/>
        <v>2755.82</v>
      </c>
      <c r="X561" s="169">
        <f t="shared" si="566"/>
        <v>21631.119999999999</v>
      </c>
      <c r="Y561" s="169">
        <f t="shared" si="566"/>
        <v>21631.119999999999</v>
      </c>
      <c r="Z561" s="169">
        <f t="shared" si="566"/>
        <v>1918.62</v>
      </c>
      <c r="AA561" s="169">
        <f t="shared" si="566"/>
        <v>2081.8200000000002</v>
      </c>
      <c r="AB561" s="169">
        <f>AB562</f>
        <v>2500.7199999999998</v>
      </c>
      <c r="AC561" s="169">
        <f>AC562</f>
        <v>2500.7199999999998</v>
      </c>
      <c r="AD561" s="125">
        <f t="shared" si="566"/>
        <v>3318.97</v>
      </c>
      <c r="AE561" s="125">
        <f t="shared" si="566"/>
        <v>220.19</v>
      </c>
      <c r="AF561" s="278" t="s">
        <v>584</v>
      </c>
    </row>
    <row r="562" spans="1:32" ht="18.75" x14ac:dyDescent="0.3">
      <c r="A562" s="137" t="s">
        <v>27</v>
      </c>
      <c r="B562" s="125">
        <f t="shared" ref="B562:AE562" si="568">B563+B564+B565+B566</f>
        <v>51858.700000000004</v>
      </c>
      <c r="C562" s="125">
        <f t="shared" si="568"/>
        <v>51858.700000000004</v>
      </c>
      <c r="D562" s="125">
        <f t="shared" si="568"/>
        <v>49086.32</v>
      </c>
      <c r="E562" s="125">
        <f t="shared" si="568"/>
        <v>49086.32</v>
      </c>
      <c r="F562" s="279">
        <f>E562/B562*100</f>
        <v>94.653973200253759</v>
      </c>
      <c r="G562" s="279">
        <f>E562/C562*100</f>
        <v>94.653973200253759</v>
      </c>
      <c r="H562" s="125">
        <f t="shared" si="568"/>
        <v>2543.92</v>
      </c>
      <c r="I562" s="125">
        <f t="shared" si="568"/>
        <v>2543.92</v>
      </c>
      <c r="J562" s="125">
        <f t="shared" si="568"/>
        <v>3434.65</v>
      </c>
      <c r="K562" s="125">
        <f t="shared" si="568"/>
        <v>3597.85</v>
      </c>
      <c r="L562" s="125">
        <f t="shared" si="568"/>
        <v>2625.65</v>
      </c>
      <c r="M562" s="125">
        <f t="shared" si="568"/>
        <v>2625.65</v>
      </c>
      <c r="N562" s="133">
        <f t="shared" si="568"/>
        <v>3343.91</v>
      </c>
      <c r="O562" s="133">
        <f t="shared" si="568"/>
        <v>3343.91</v>
      </c>
      <c r="P562" s="125">
        <f t="shared" si="568"/>
        <v>3009.09</v>
      </c>
      <c r="Q562" s="125">
        <f t="shared" si="568"/>
        <v>3009.09</v>
      </c>
      <c r="R562" s="125">
        <f t="shared" si="568"/>
        <v>2340.7800000000002</v>
      </c>
      <c r="S562" s="125">
        <f t="shared" si="568"/>
        <v>2340.7800000000002</v>
      </c>
      <c r="T562" s="125">
        <f t="shared" si="568"/>
        <v>2435.4499999999998</v>
      </c>
      <c r="U562" s="125">
        <f t="shared" si="568"/>
        <v>2435.4499999999998</v>
      </c>
      <c r="V562" s="125">
        <f t="shared" si="568"/>
        <v>2755.82</v>
      </c>
      <c r="W562" s="125">
        <f t="shared" si="568"/>
        <v>2755.82</v>
      </c>
      <c r="X562" s="125">
        <f t="shared" si="568"/>
        <v>21631.119999999999</v>
      </c>
      <c r="Y562" s="125">
        <f t="shared" si="568"/>
        <v>21631.119999999999</v>
      </c>
      <c r="Z562" s="125">
        <f t="shared" si="568"/>
        <v>1918.62</v>
      </c>
      <c r="AA562" s="125">
        <f t="shared" si="568"/>
        <v>2081.8200000000002</v>
      </c>
      <c r="AB562" s="125">
        <f t="shared" si="568"/>
        <v>2500.7199999999998</v>
      </c>
      <c r="AC562" s="125">
        <f t="shared" si="568"/>
        <v>2500.7199999999998</v>
      </c>
      <c r="AD562" s="125">
        <f t="shared" si="568"/>
        <v>3318.97</v>
      </c>
      <c r="AE562" s="125">
        <f t="shared" si="568"/>
        <v>220.19</v>
      </c>
      <c r="AF562" s="280"/>
    </row>
    <row r="563" spans="1:32" s="82" customFormat="1" ht="18.75" x14ac:dyDescent="0.25">
      <c r="A563" s="103" t="s">
        <v>28</v>
      </c>
      <c r="B563" s="275"/>
      <c r="C563" s="272"/>
      <c r="D563" s="272"/>
      <c r="E563" s="272"/>
      <c r="F563" s="279"/>
      <c r="G563" s="279"/>
      <c r="H563" s="125"/>
      <c r="I563" s="125"/>
      <c r="J563" s="125"/>
      <c r="K563" s="125"/>
      <c r="L563" s="125"/>
      <c r="M563" s="125"/>
      <c r="N563" s="133"/>
      <c r="O563" s="133"/>
      <c r="P563" s="125"/>
      <c r="Q563" s="125"/>
      <c r="R563" s="125"/>
      <c r="S563" s="125"/>
      <c r="T563" s="125"/>
      <c r="U563" s="125"/>
      <c r="V563" s="125"/>
      <c r="W563" s="125"/>
      <c r="X563" s="125"/>
      <c r="Y563" s="125"/>
      <c r="Z563" s="125"/>
      <c r="AA563" s="125"/>
      <c r="AB563" s="125"/>
      <c r="AC563" s="125"/>
      <c r="AD563" s="125"/>
      <c r="AE563" s="281"/>
      <c r="AF563" s="92"/>
    </row>
    <row r="564" spans="1:32" s="82" customFormat="1" ht="18.75" x14ac:dyDescent="0.25">
      <c r="A564" s="103" t="s">
        <v>29</v>
      </c>
      <c r="B564" s="125">
        <f>H564+J564+L564+N564+P564+R564+T564+V564+X564+Z564+AB564+AD564</f>
        <v>51858.700000000004</v>
      </c>
      <c r="C564" s="279">
        <f>H564+J564+L564+N564+P564+R564+T564+V564+X564+Z564+AB564+AD564</f>
        <v>51858.700000000004</v>
      </c>
      <c r="D564" s="279">
        <f>I564+K564+M564+O564+Q564+S564+U564+W564+Y564+AA564+AC564+AE564</f>
        <v>49086.32</v>
      </c>
      <c r="E564" s="125">
        <f>I564+K564+M564+O564+Q564+S564+U564+W564+Y564+AA564+AC564+AE564</f>
        <v>49086.32</v>
      </c>
      <c r="F564" s="279">
        <f>E564/B564*100</f>
        <v>94.653973200253759</v>
      </c>
      <c r="G564" s="279">
        <f>E564/C564*100</f>
        <v>94.653973200253759</v>
      </c>
      <c r="H564" s="125">
        <v>2543.92</v>
      </c>
      <c r="I564" s="125">
        <v>2543.92</v>
      </c>
      <c r="J564" s="125">
        <v>3434.65</v>
      </c>
      <c r="K564" s="125">
        <v>3597.85</v>
      </c>
      <c r="L564" s="125">
        <v>2625.65</v>
      </c>
      <c r="M564" s="125">
        <v>2625.65</v>
      </c>
      <c r="N564" s="133">
        <v>3343.91</v>
      </c>
      <c r="O564" s="133">
        <v>3343.91</v>
      </c>
      <c r="P564" s="125">
        <v>3009.09</v>
      </c>
      <c r="Q564" s="125">
        <v>3009.09</v>
      </c>
      <c r="R564" s="125">
        <v>2340.7800000000002</v>
      </c>
      <c r="S564" s="125">
        <v>2340.7800000000002</v>
      </c>
      <c r="T564" s="125">
        <v>2435.4499999999998</v>
      </c>
      <c r="U564" s="125">
        <v>2435.4499999999998</v>
      </c>
      <c r="V564" s="125">
        <v>2755.82</v>
      </c>
      <c r="W564" s="125">
        <v>2755.82</v>
      </c>
      <c r="X564" s="125">
        <v>21631.119999999999</v>
      </c>
      <c r="Y564" s="125">
        <v>21631.119999999999</v>
      </c>
      <c r="Z564" s="125">
        <v>1918.62</v>
      </c>
      <c r="AA564" s="125">
        <v>2081.8200000000002</v>
      </c>
      <c r="AB564" s="125">
        <v>2500.7199999999998</v>
      </c>
      <c r="AC564" s="125">
        <v>2500.7199999999998</v>
      </c>
      <c r="AD564" s="125">
        <v>3318.97</v>
      </c>
      <c r="AE564" s="104">
        <v>220.19</v>
      </c>
      <c r="AF564" s="92"/>
    </row>
    <row r="565" spans="1:32" s="82" customFormat="1" ht="18.75" x14ac:dyDescent="0.25">
      <c r="A565" s="103" t="s">
        <v>30</v>
      </c>
      <c r="B565" s="275"/>
      <c r="C565" s="272"/>
      <c r="D565" s="272"/>
      <c r="E565" s="272"/>
      <c r="F565" s="272"/>
      <c r="G565" s="272"/>
      <c r="H565" s="272"/>
      <c r="I565" s="125"/>
      <c r="J565" s="125"/>
      <c r="K565" s="125"/>
      <c r="L565" s="125"/>
      <c r="M565" s="125"/>
      <c r="N565" s="133"/>
      <c r="O565" s="133"/>
      <c r="P565" s="125"/>
      <c r="Q565" s="125"/>
      <c r="R565" s="125"/>
      <c r="S565" s="125"/>
      <c r="T565" s="125"/>
      <c r="U565" s="125"/>
      <c r="V565" s="125"/>
      <c r="W565" s="125"/>
      <c r="X565" s="125"/>
      <c r="Y565" s="125"/>
      <c r="Z565" s="125"/>
      <c r="AA565" s="125"/>
      <c r="AB565" s="125"/>
      <c r="AC565" s="125"/>
      <c r="AD565" s="125"/>
      <c r="AE565" s="281"/>
      <c r="AF565" s="92"/>
    </row>
    <row r="566" spans="1:32" s="82" customFormat="1" ht="18.75" x14ac:dyDescent="0.25">
      <c r="A566" s="103" t="s">
        <v>31</v>
      </c>
      <c r="B566" s="275"/>
      <c r="C566" s="272"/>
      <c r="D566" s="272"/>
      <c r="E566" s="272"/>
      <c r="F566" s="272"/>
      <c r="G566" s="272"/>
      <c r="H566" s="272"/>
      <c r="I566" s="272"/>
      <c r="J566" s="272"/>
      <c r="K566" s="272"/>
      <c r="L566" s="272"/>
      <c r="M566" s="272"/>
      <c r="N566" s="282"/>
      <c r="O566" s="282"/>
      <c r="P566" s="272"/>
      <c r="Q566" s="272"/>
      <c r="R566" s="272"/>
      <c r="S566" s="272"/>
      <c r="T566" s="272"/>
      <c r="U566" s="272"/>
      <c r="V566" s="272"/>
      <c r="W566" s="272"/>
      <c r="X566" s="272"/>
      <c r="Y566" s="272"/>
      <c r="Z566" s="272"/>
      <c r="AA566" s="272"/>
      <c r="AB566" s="272"/>
      <c r="AC566" s="272"/>
      <c r="AD566" s="272"/>
      <c r="AE566" s="281"/>
      <c r="AF566" s="92"/>
    </row>
    <row r="567" spans="1:32" ht="56.25" x14ac:dyDescent="0.25">
      <c r="A567" s="277" t="s">
        <v>585</v>
      </c>
      <c r="B567" s="95">
        <f>B568</f>
        <v>10000</v>
      </c>
      <c r="C567" s="95">
        <f>C568</f>
        <v>10000</v>
      </c>
      <c r="D567" s="95">
        <f t="shared" ref="D567:E567" si="569">D568</f>
        <v>10000</v>
      </c>
      <c r="E567" s="95">
        <f t="shared" si="569"/>
        <v>10000</v>
      </c>
      <c r="F567" s="169">
        <f>E567/B567*100</f>
        <v>100</v>
      </c>
      <c r="G567" s="169">
        <f>E567/C567*100</f>
        <v>100</v>
      </c>
      <c r="H567" s="277"/>
      <c r="I567" s="277"/>
      <c r="J567" s="277"/>
      <c r="K567" s="277"/>
      <c r="L567" s="277"/>
      <c r="M567" s="277"/>
      <c r="N567" s="277"/>
      <c r="O567" s="277"/>
      <c r="P567" s="277"/>
      <c r="Q567" s="277"/>
      <c r="R567" s="277"/>
      <c r="S567" s="277"/>
      <c r="T567" s="277"/>
      <c r="U567" s="95">
        <f>U568</f>
        <v>0</v>
      </c>
      <c r="V567" s="95"/>
      <c r="W567" s="95"/>
      <c r="X567" s="169"/>
      <c r="Y567" s="169"/>
      <c r="Z567" s="169">
        <f>Z568</f>
        <v>10000</v>
      </c>
      <c r="AA567" s="169">
        <f>AA568</f>
        <v>10000</v>
      </c>
      <c r="AB567" s="169"/>
      <c r="AC567" s="95"/>
      <c r="AD567" s="283"/>
      <c r="AE567" s="283"/>
      <c r="AF567" s="277"/>
    </row>
    <row r="568" spans="1:32" ht="18.75" x14ac:dyDescent="0.3">
      <c r="A568" s="137" t="s">
        <v>27</v>
      </c>
      <c r="B568" s="284">
        <f>B569+B570+B571+B572</f>
        <v>10000</v>
      </c>
      <c r="C568" s="279">
        <f>C570</f>
        <v>10000</v>
      </c>
      <c r="D568" s="279">
        <f>D570</f>
        <v>10000</v>
      </c>
      <c r="E568" s="279">
        <f>E570</f>
        <v>10000</v>
      </c>
      <c r="F568" s="279">
        <f>E568/B568*100</f>
        <v>100</v>
      </c>
      <c r="G568" s="279">
        <f>E568/C568*100</f>
        <v>100</v>
      </c>
      <c r="H568" s="272"/>
      <c r="I568" s="272"/>
      <c r="J568" s="272"/>
      <c r="K568" s="272"/>
      <c r="L568" s="272"/>
      <c r="M568" s="272"/>
      <c r="N568" s="282"/>
      <c r="O568" s="282"/>
      <c r="P568" s="272"/>
      <c r="Q568" s="272"/>
      <c r="R568" s="272"/>
      <c r="S568" s="272"/>
      <c r="T568" s="272"/>
      <c r="U568" s="279">
        <f>U569+U570+U571+U572</f>
        <v>0</v>
      </c>
      <c r="V568" s="272"/>
      <c r="W568" s="272"/>
      <c r="X568" s="272"/>
      <c r="Y568" s="272"/>
      <c r="Z568" s="279">
        <f>Z569+Z570+Z571+Z572</f>
        <v>10000</v>
      </c>
      <c r="AA568" s="279">
        <f>AA570</f>
        <v>10000</v>
      </c>
      <c r="AB568" s="272"/>
      <c r="AC568" s="272"/>
      <c r="AD568" s="272"/>
      <c r="AE568" s="281"/>
      <c r="AF568" s="92"/>
    </row>
    <row r="569" spans="1:32" s="82" customFormat="1" ht="18.75" x14ac:dyDescent="0.25">
      <c r="A569" s="103" t="s">
        <v>28</v>
      </c>
      <c r="B569" s="275"/>
      <c r="C569" s="279"/>
      <c r="D569" s="279"/>
      <c r="E569" s="279"/>
      <c r="F569" s="272"/>
      <c r="G569" s="272"/>
      <c r="H569" s="272"/>
      <c r="I569" s="272"/>
      <c r="J569" s="272"/>
      <c r="K569" s="272"/>
      <c r="L569" s="272"/>
      <c r="M569" s="272"/>
      <c r="N569" s="282"/>
      <c r="O569" s="282"/>
      <c r="P569" s="272"/>
      <c r="Q569" s="272"/>
      <c r="R569" s="272"/>
      <c r="S569" s="272"/>
      <c r="T569" s="272"/>
      <c r="U569" s="279"/>
      <c r="V569" s="272"/>
      <c r="W569" s="272"/>
      <c r="X569" s="272"/>
      <c r="Y569" s="272"/>
      <c r="Z569" s="279"/>
      <c r="AA569" s="279"/>
      <c r="AB569" s="272"/>
      <c r="AC569" s="272"/>
      <c r="AD569" s="272"/>
      <c r="AE569" s="281"/>
      <c r="AF569" s="92"/>
    </row>
    <row r="570" spans="1:32" s="82" customFormat="1" ht="18.75" x14ac:dyDescent="0.25">
      <c r="A570" s="103" t="s">
        <v>29</v>
      </c>
      <c r="B570" s="284">
        <f>Z570</f>
        <v>10000</v>
      </c>
      <c r="C570" s="279">
        <f>Z570</f>
        <v>10000</v>
      </c>
      <c r="D570" s="279">
        <f>AA570</f>
        <v>10000</v>
      </c>
      <c r="E570" s="279">
        <f>AA570</f>
        <v>10000</v>
      </c>
      <c r="F570" s="279">
        <f>E570/B570*100</f>
        <v>100</v>
      </c>
      <c r="G570" s="279">
        <f>E570/C570*100</f>
        <v>100</v>
      </c>
      <c r="H570" s="272"/>
      <c r="I570" s="272"/>
      <c r="J570" s="272"/>
      <c r="K570" s="272"/>
      <c r="L570" s="272"/>
      <c r="M570" s="272"/>
      <c r="N570" s="282"/>
      <c r="O570" s="282"/>
      <c r="P570" s="272"/>
      <c r="Q570" s="272"/>
      <c r="R570" s="272"/>
      <c r="S570" s="272"/>
      <c r="T570" s="272"/>
      <c r="U570" s="279">
        <v>0</v>
      </c>
      <c r="V570" s="272"/>
      <c r="W570" s="272"/>
      <c r="X570" s="272"/>
      <c r="Y570" s="272"/>
      <c r="Z570" s="279">
        <v>10000</v>
      </c>
      <c r="AA570" s="279">
        <v>10000</v>
      </c>
      <c r="AB570" s="272"/>
      <c r="AC570" s="272"/>
      <c r="AD570" s="272"/>
      <c r="AE570" s="281"/>
      <c r="AF570" s="92"/>
    </row>
    <row r="571" spans="1:32" s="82" customFormat="1" ht="18.75" x14ac:dyDescent="0.25">
      <c r="A571" s="103" t="s">
        <v>30</v>
      </c>
      <c r="B571" s="275"/>
      <c r="C571" s="272"/>
      <c r="D571" s="272"/>
      <c r="E571" s="272"/>
      <c r="F571" s="272"/>
      <c r="G571" s="272"/>
      <c r="H571" s="272"/>
      <c r="I571" s="272"/>
      <c r="J571" s="272"/>
      <c r="K571" s="272"/>
      <c r="L571" s="272"/>
      <c r="M571" s="272"/>
      <c r="N571" s="282"/>
      <c r="O571" s="282"/>
      <c r="P571" s="272"/>
      <c r="Q571" s="272"/>
      <c r="R571" s="272"/>
      <c r="S571" s="272"/>
      <c r="T571" s="272"/>
      <c r="U571" s="272"/>
      <c r="V571" s="272"/>
      <c r="W571" s="272"/>
      <c r="X571" s="272"/>
      <c r="Y571" s="272"/>
      <c r="Z571" s="272"/>
      <c r="AA571" s="272"/>
      <c r="AB571" s="272"/>
      <c r="AC571" s="272"/>
      <c r="AD571" s="272"/>
      <c r="AE571" s="281"/>
      <c r="AF571" s="92"/>
    </row>
    <row r="572" spans="1:32" s="82" customFormat="1" ht="18.75" x14ac:dyDescent="0.25">
      <c r="A572" s="103" t="s">
        <v>31</v>
      </c>
      <c r="B572" s="275"/>
      <c r="C572" s="272"/>
      <c r="D572" s="272"/>
      <c r="E572" s="272"/>
      <c r="F572" s="272"/>
      <c r="G572" s="272"/>
      <c r="H572" s="272"/>
      <c r="I572" s="272"/>
      <c r="J572" s="272"/>
      <c r="K572" s="272"/>
      <c r="L572" s="272"/>
      <c r="M572" s="272"/>
      <c r="N572" s="282"/>
      <c r="O572" s="282"/>
      <c r="P572" s="272"/>
      <c r="Q572" s="272"/>
      <c r="R572" s="272"/>
      <c r="S572" s="272"/>
      <c r="T572" s="272"/>
      <c r="U572" s="272"/>
      <c r="V572" s="272"/>
      <c r="W572" s="272"/>
      <c r="X572" s="272"/>
      <c r="Y572" s="272"/>
      <c r="Z572" s="272"/>
      <c r="AA572" s="272"/>
      <c r="AB572" s="272"/>
      <c r="AC572" s="272"/>
      <c r="AD572" s="272"/>
      <c r="AE572" s="281"/>
      <c r="AF572" s="92"/>
    </row>
    <row r="573" spans="1:32" ht="168.75" x14ac:dyDescent="0.25">
      <c r="A573" s="277" t="s">
        <v>192</v>
      </c>
      <c r="B573" s="95">
        <f>B574</f>
        <v>1744</v>
      </c>
      <c r="C573" s="129" t="s">
        <v>193</v>
      </c>
      <c r="D573" s="129" t="s">
        <v>194</v>
      </c>
      <c r="E573" s="129" t="s">
        <v>194</v>
      </c>
      <c r="F573" s="285">
        <f>E573/B573*100</f>
        <v>50</v>
      </c>
      <c r="G573" s="285">
        <f>E573/C573*100</f>
        <v>50</v>
      </c>
      <c r="H573" s="277"/>
      <c r="I573" s="277"/>
      <c r="J573" s="277"/>
      <c r="K573" s="277"/>
      <c r="L573" s="277"/>
      <c r="M573" s="277"/>
      <c r="N573" s="277"/>
      <c r="O573" s="277"/>
      <c r="P573" s="277"/>
      <c r="Q573" s="277"/>
      <c r="R573" s="277"/>
      <c r="S573" s="277"/>
      <c r="T573" s="277"/>
      <c r="U573" s="277"/>
      <c r="V573" s="277"/>
      <c r="W573" s="277"/>
      <c r="X573" s="277"/>
      <c r="Y573" s="277"/>
      <c r="Z573" s="277"/>
      <c r="AA573" s="277"/>
      <c r="AB573" s="277"/>
      <c r="AC573" s="277"/>
      <c r="AD573" s="100">
        <f>AD574</f>
        <v>1744</v>
      </c>
      <c r="AE573" s="100">
        <f>AE574</f>
        <v>872</v>
      </c>
      <c r="AF573" s="277" t="s">
        <v>623</v>
      </c>
    </row>
    <row r="574" spans="1:32" ht="18.75" x14ac:dyDescent="0.3">
      <c r="A574" s="137" t="s">
        <v>27</v>
      </c>
      <c r="B574" s="284">
        <f>B578</f>
        <v>1744</v>
      </c>
      <c r="C574" s="279">
        <f>C578</f>
        <v>1744</v>
      </c>
      <c r="D574" s="279">
        <f>D578</f>
        <v>872</v>
      </c>
      <c r="E574" s="279">
        <f>E578</f>
        <v>872</v>
      </c>
      <c r="F574" s="279">
        <f>E574/B574*100</f>
        <v>50</v>
      </c>
      <c r="G574" s="279">
        <f>E574/C574*100</f>
        <v>50</v>
      </c>
      <c r="H574" s="272"/>
      <c r="I574" s="272"/>
      <c r="J574" s="272"/>
      <c r="K574" s="272"/>
      <c r="L574" s="272"/>
      <c r="M574" s="272"/>
      <c r="N574" s="282"/>
      <c r="O574" s="282"/>
      <c r="P574" s="272"/>
      <c r="Q574" s="272"/>
      <c r="R574" s="272"/>
      <c r="S574" s="272"/>
      <c r="T574" s="272"/>
      <c r="U574" s="272"/>
      <c r="V574" s="272"/>
      <c r="W574" s="272"/>
      <c r="X574" s="272"/>
      <c r="Y574" s="272"/>
      <c r="Z574" s="272"/>
      <c r="AA574" s="272"/>
      <c r="AB574" s="272"/>
      <c r="AC574" s="272"/>
      <c r="AD574" s="279">
        <f>AD578</f>
        <v>1744</v>
      </c>
      <c r="AE574" s="104">
        <f>AE578</f>
        <v>872</v>
      </c>
      <c r="AF574" s="92"/>
    </row>
    <row r="575" spans="1:32" s="82" customFormat="1" ht="18.75" x14ac:dyDescent="0.25">
      <c r="A575" s="103" t="s">
        <v>28</v>
      </c>
      <c r="B575" s="284"/>
      <c r="C575" s="279"/>
      <c r="D575" s="279"/>
      <c r="E575" s="279"/>
      <c r="F575" s="272"/>
      <c r="G575" s="272"/>
      <c r="H575" s="272"/>
      <c r="I575" s="272"/>
      <c r="J575" s="272"/>
      <c r="K575" s="272"/>
      <c r="L575" s="272"/>
      <c r="M575" s="272"/>
      <c r="N575" s="282"/>
      <c r="O575" s="282"/>
      <c r="P575" s="272"/>
      <c r="Q575" s="272"/>
      <c r="R575" s="272"/>
      <c r="S575" s="272"/>
      <c r="T575" s="272"/>
      <c r="U575" s="272"/>
      <c r="V575" s="272"/>
      <c r="W575" s="272"/>
      <c r="X575" s="272"/>
      <c r="Y575" s="272"/>
      <c r="Z575" s="272"/>
      <c r="AA575" s="272"/>
      <c r="AB575" s="272"/>
      <c r="AC575" s="272"/>
      <c r="AD575" s="279"/>
      <c r="AE575" s="286"/>
      <c r="AF575" s="92"/>
    </row>
    <row r="576" spans="1:32" s="82" customFormat="1" ht="18.75" x14ac:dyDescent="0.25">
      <c r="A576" s="103" t="s">
        <v>29</v>
      </c>
      <c r="B576" s="284"/>
      <c r="C576" s="279"/>
      <c r="D576" s="279"/>
      <c r="E576" s="279"/>
      <c r="F576" s="272"/>
      <c r="G576" s="272"/>
      <c r="H576" s="272"/>
      <c r="I576" s="272"/>
      <c r="J576" s="272"/>
      <c r="K576" s="272"/>
      <c r="L576" s="272"/>
      <c r="M576" s="272"/>
      <c r="N576" s="282"/>
      <c r="O576" s="282"/>
      <c r="P576" s="272"/>
      <c r="Q576" s="272"/>
      <c r="R576" s="272"/>
      <c r="S576" s="272"/>
      <c r="T576" s="272"/>
      <c r="U576" s="272"/>
      <c r="V576" s="272"/>
      <c r="W576" s="272"/>
      <c r="X576" s="272"/>
      <c r="Y576" s="272"/>
      <c r="Z576" s="272"/>
      <c r="AA576" s="272"/>
      <c r="AB576" s="272"/>
      <c r="AC576" s="272"/>
      <c r="AD576" s="279"/>
      <c r="AE576" s="286"/>
      <c r="AF576" s="92"/>
    </row>
    <row r="577" spans="1:32" s="82" customFormat="1" ht="18.75" x14ac:dyDescent="0.25">
      <c r="A577" s="103" t="s">
        <v>30</v>
      </c>
      <c r="B577" s="284"/>
      <c r="C577" s="279"/>
      <c r="D577" s="279"/>
      <c r="E577" s="279"/>
      <c r="F577" s="272"/>
      <c r="G577" s="272"/>
      <c r="H577" s="272"/>
      <c r="I577" s="272"/>
      <c r="J577" s="272"/>
      <c r="K577" s="272"/>
      <c r="L577" s="272"/>
      <c r="M577" s="272"/>
      <c r="N577" s="282"/>
      <c r="O577" s="282"/>
      <c r="P577" s="272"/>
      <c r="Q577" s="272"/>
      <c r="R577" s="272"/>
      <c r="S577" s="272"/>
      <c r="T577" s="272"/>
      <c r="U577" s="272"/>
      <c r="V577" s="272"/>
      <c r="W577" s="272"/>
      <c r="X577" s="272"/>
      <c r="Y577" s="272"/>
      <c r="Z577" s="272"/>
      <c r="AA577" s="272"/>
      <c r="AB577" s="272"/>
      <c r="AC577" s="272"/>
      <c r="AD577" s="279"/>
      <c r="AE577" s="286"/>
      <c r="AF577" s="92"/>
    </row>
    <row r="578" spans="1:32" s="82" customFormat="1" ht="18.75" x14ac:dyDescent="0.25">
      <c r="A578" s="103" t="s">
        <v>31</v>
      </c>
      <c r="B578" s="284">
        <f>AD578</f>
        <v>1744</v>
      </c>
      <c r="C578" s="279">
        <f>AD578</f>
        <v>1744</v>
      </c>
      <c r="D578" s="279">
        <f>AE578</f>
        <v>872</v>
      </c>
      <c r="E578" s="279">
        <f>AE578</f>
        <v>872</v>
      </c>
      <c r="F578" s="279">
        <f>E578/B578*100</f>
        <v>50</v>
      </c>
      <c r="G578" s="279">
        <f>E578/C578*100</f>
        <v>50</v>
      </c>
      <c r="H578" s="272"/>
      <c r="I578" s="272"/>
      <c r="J578" s="272"/>
      <c r="K578" s="272"/>
      <c r="L578" s="272"/>
      <c r="M578" s="272"/>
      <c r="N578" s="282"/>
      <c r="O578" s="282"/>
      <c r="P578" s="272"/>
      <c r="Q578" s="272"/>
      <c r="R578" s="272"/>
      <c r="S578" s="272"/>
      <c r="T578" s="272"/>
      <c r="U578" s="272"/>
      <c r="V578" s="272"/>
      <c r="W578" s="272"/>
      <c r="X578" s="272"/>
      <c r="Y578" s="272"/>
      <c r="Z578" s="272"/>
      <c r="AA578" s="272"/>
      <c r="AB578" s="272"/>
      <c r="AC578" s="272"/>
      <c r="AD578" s="279">
        <v>1744</v>
      </c>
      <c r="AE578" s="104">
        <v>872</v>
      </c>
      <c r="AF578" s="92"/>
    </row>
    <row r="579" spans="1:32" ht="56.25" x14ac:dyDescent="0.25">
      <c r="A579" s="277" t="s">
        <v>586</v>
      </c>
      <c r="B579" s="95">
        <f>B580</f>
        <v>5860</v>
      </c>
      <c r="C579" s="95">
        <f>C580</f>
        <v>5860</v>
      </c>
      <c r="D579" s="277"/>
      <c r="E579" s="277"/>
      <c r="F579" s="277"/>
      <c r="G579" s="277"/>
      <c r="H579" s="277"/>
      <c r="I579" s="277"/>
      <c r="J579" s="277"/>
      <c r="K579" s="277"/>
      <c r="L579" s="277"/>
      <c r="M579" s="277"/>
      <c r="N579" s="277"/>
      <c r="O579" s="277"/>
      <c r="P579" s="277"/>
      <c r="Q579" s="277"/>
      <c r="R579" s="277"/>
      <c r="S579" s="277"/>
      <c r="T579" s="277"/>
      <c r="U579" s="277"/>
      <c r="V579" s="277"/>
      <c r="W579" s="277"/>
      <c r="X579" s="277"/>
      <c r="Y579" s="277"/>
      <c r="Z579" s="277"/>
      <c r="AA579" s="277"/>
      <c r="AB579" s="277"/>
      <c r="AC579" s="277"/>
      <c r="AD579" s="120" t="s">
        <v>195</v>
      </c>
      <c r="AE579" s="283"/>
      <c r="AF579" s="277" t="s">
        <v>608</v>
      </c>
    </row>
    <row r="580" spans="1:32" ht="18.75" x14ac:dyDescent="0.3">
      <c r="A580" s="137" t="s">
        <v>27</v>
      </c>
      <c r="B580" s="284">
        <f>B581</f>
        <v>5860</v>
      </c>
      <c r="C580" s="279">
        <f>C581</f>
        <v>5860</v>
      </c>
      <c r="D580" s="279"/>
      <c r="E580" s="279"/>
      <c r="F580" s="279"/>
      <c r="G580" s="279"/>
      <c r="H580" s="272"/>
      <c r="I580" s="272"/>
      <c r="J580" s="272"/>
      <c r="K580" s="272"/>
      <c r="L580" s="272"/>
      <c r="M580" s="272"/>
      <c r="N580" s="282"/>
      <c r="O580" s="282"/>
      <c r="P580" s="272"/>
      <c r="Q580" s="272"/>
      <c r="R580" s="272"/>
      <c r="S580" s="272"/>
      <c r="T580" s="272"/>
      <c r="U580" s="272"/>
      <c r="V580" s="272"/>
      <c r="W580" s="272"/>
      <c r="X580" s="272"/>
      <c r="Y580" s="272"/>
      <c r="Z580" s="272"/>
      <c r="AA580" s="272"/>
      <c r="AB580" s="272"/>
      <c r="AC580" s="272"/>
      <c r="AD580" s="279">
        <f>AD581</f>
        <v>5860</v>
      </c>
      <c r="AE580" s="286"/>
      <c r="AF580" s="92"/>
    </row>
    <row r="581" spans="1:32" s="82" customFormat="1" ht="18.75" x14ac:dyDescent="0.25">
      <c r="A581" s="103" t="s">
        <v>28</v>
      </c>
      <c r="B581" s="284">
        <f>AD581</f>
        <v>5860</v>
      </c>
      <c r="C581" s="279">
        <f>AD581</f>
        <v>5860</v>
      </c>
      <c r="D581" s="279"/>
      <c r="E581" s="279"/>
      <c r="F581" s="279"/>
      <c r="G581" s="279"/>
      <c r="H581" s="272"/>
      <c r="I581" s="272"/>
      <c r="J581" s="272"/>
      <c r="K581" s="272"/>
      <c r="L581" s="272"/>
      <c r="M581" s="272"/>
      <c r="N581" s="282"/>
      <c r="O581" s="282"/>
      <c r="P581" s="272"/>
      <c r="Q581" s="272"/>
      <c r="R581" s="272"/>
      <c r="S581" s="272"/>
      <c r="T581" s="272"/>
      <c r="U581" s="272"/>
      <c r="V581" s="272"/>
      <c r="W581" s="272"/>
      <c r="X581" s="272"/>
      <c r="Y581" s="272"/>
      <c r="Z581" s="272"/>
      <c r="AA581" s="272"/>
      <c r="AB581" s="272"/>
      <c r="AC581" s="272"/>
      <c r="AD581" s="279">
        <v>5860</v>
      </c>
      <c r="AE581" s="286"/>
      <c r="AF581" s="92"/>
    </row>
    <row r="582" spans="1:32" s="82" customFormat="1" ht="18.75" x14ac:dyDescent="0.25">
      <c r="A582" s="103" t="s">
        <v>29</v>
      </c>
      <c r="B582" s="284"/>
      <c r="C582" s="279"/>
      <c r="D582" s="279"/>
      <c r="E582" s="279"/>
      <c r="F582" s="279"/>
      <c r="G582" s="279"/>
      <c r="H582" s="272"/>
      <c r="I582" s="272"/>
      <c r="J582" s="272"/>
      <c r="K582" s="272"/>
      <c r="L582" s="272"/>
      <c r="M582" s="272"/>
      <c r="N582" s="282"/>
      <c r="O582" s="282"/>
      <c r="P582" s="272"/>
      <c r="Q582" s="272"/>
      <c r="R582" s="272"/>
      <c r="S582" s="272"/>
      <c r="T582" s="272"/>
      <c r="U582" s="272"/>
      <c r="V582" s="272"/>
      <c r="W582" s="272"/>
      <c r="X582" s="272"/>
      <c r="Y582" s="272"/>
      <c r="Z582" s="272"/>
      <c r="AA582" s="272"/>
      <c r="AB582" s="272"/>
      <c r="AC582" s="272"/>
      <c r="AD582" s="279"/>
      <c r="AE582" s="286"/>
      <c r="AF582" s="92"/>
    </row>
    <row r="583" spans="1:32" s="82" customFormat="1" ht="18.75" x14ac:dyDescent="0.25">
      <c r="A583" s="103" t="s">
        <v>30</v>
      </c>
      <c r="B583" s="284"/>
      <c r="C583" s="279"/>
      <c r="D583" s="279"/>
      <c r="E583" s="279"/>
      <c r="F583" s="279"/>
      <c r="G583" s="279"/>
      <c r="H583" s="272"/>
      <c r="I583" s="272"/>
      <c r="J583" s="272"/>
      <c r="K583" s="272"/>
      <c r="L583" s="272"/>
      <c r="M583" s="272"/>
      <c r="N583" s="282"/>
      <c r="O583" s="282"/>
      <c r="P583" s="272"/>
      <c r="Q583" s="272"/>
      <c r="R583" s="272"/>
      <c r="S583" s="272"/>
      <c r="T583" s="272"/>
      <c r="U583" s="272"/>
      <c r="V583" s="272"/>
      <c r="W583" s="272"/>
      <c r="X583" s="272"/>
      <c r="Y583" s="272"/>
      <c r="Z583" s="272"/>
      <c r="AA583" s="272"/>
      <c r="AB583" s="272"/>
      <c r="AC583" s="272"/>
      <c r="AD583" s="279"/>
      <c r="AE583" s="286"/>
      <c r="AF583" s="92"/>
    </row>
    <row r="584" spans="1:32" s="82" customFormat="1" ht="18.75" x14ac:dyDescent="0.25">
      <c r="A584" s="103" t="s">
        <v>31</v>
      </c>
      <c r="B584" s="284"/>
      <c r="C584" s="279"/>
      <c r="D584" s="279"/>
      <c r="E584" s="279"/>
      <c r="F584" s="279"/>
      <c r="G584" s="279"/>
      <c r="H584" s="272"/>
      <c r="I584" s="272"/>
      <c r="J584" s="272"/>
      <c r="K584" s="272"/>
      <c r="L584" s="272"/>
      <c r="M584" s="272"/>
      <c r="N584" s="282"/>
      <c r="O584" s="282"/>
      <c r="P584" s="272"/>
      <c r="Q584" s="272"/>
      <c r="R584" s="272"/>
      <c r="S584" s="272"/>
      <c r="T584" s="272"/>
      <c r="U584" s="272"/>
      <c r="V584" s="272"/>
      <c r="W584" s="272"/>
      <c r="X584" s="272"/>
      <c r="Y584" s="272"/>
      <c r="Z584" s="272"/>
      <c r="AA584" s="272"/>
      <c r="AB584" s="272"/>
      <c r="AC584" s="272"/>
      <c r="AD584" s="279"/>
      <c r="AE584" s="286"/>
      <c r="AF584" s="92"/>
    </row>
    <row r="585" spans="1:32" s="82" customFormat="1" ht="37.5" x14ac:dyDescent="0.25">
      <c r="A585" s="142" t="s">
        <v>196</v>
      </c>
      <c r="B585" s="89">
        <f>B586+B592</f>
        <v>27784.096000000001</v>
      </c>
      <c r="C585" s="89">
        <f>C586+C592</f>
        <v>27784.096000000001</v>
      </c>
      <c r="D585" s="89">
        <f>D586+D592</f>
        <v>26682.04</v>
      </c>
      <c r="E585" s="89">
        <f t="shared" ref="E585:AE585" si="570">E586+E592</f>
        <v>26682.04</v>
      </c>
      <c r="F585" s="272">
        <f>E585/B585*100</f>
        <v>96.033500604086598</v>
      </c>
      <c r="G585" s="272">
        <f>E585/C585*100</f>
        <v>96.033500604086598</v>
      </c>
      <c r="H585" s="89">
        <f>H586+H592</f>
        <v>1739.6799999999998</v>
      </c>
      <c r="I585" s="89">
        <f t="shared" si="570"/>
        <v>1482.62</v>
      </c>
      <c r="J585" s="89">
        <f>J586+J592</f>
        <v>2992.2200000000003</v>
      </c>
      <c r="K585" s="89">
        <f t="shared" si="570"/>
        <v>3218.5</v>
      </c>
      <c r="L585" s="89">
        <f t="shared" si="570"/>
        <v>2610.23</v>
      </c>
      <c r="M585" s="89">
        <f t="shared" si="570"/>
        <v>2356.5100000000002</v>
      </c>
      <c r="N585" s="91">
        <f t="shared" si="570"/>
        <v>2227.29</v>
      </c>
      <c r="O585" s="91">
        <f t="shared" si="570"/>
        <v>2169</v>
      </c>
      <c r="P585" s="89">
        <f t="shared" si="570"/>
        <v>1930.1399999999999</v>
      </c>
      <c r="Q585" s="89">
        <f t="shared" si="570"/>
        <v>1856.5</v>
      </c>
      <c r="R585" s="89">
        <f t="shared" si="570"/>
        <v>1643.48</v>
      </c>
      <c r="S585" s="89">
        <f t="shared" si="570"/>
        <v>1779.01</v>
      </c>
      <c r="T585" s="89">
        <f t="shared" si="570"/>
        <v>1251.03</v>
      </c>
      <c r="U585" s="89">
        <f>U586+U592</f>
        <v>1194.9000000000001</v>
      </c>
      <c r="V585" s="89">
        <f t="shared" si="570"/>
        <v>1611.69</v>
      </c>
      <c r="W585" s="89">
        <f>W586+W592</f>
        <v>338.7</v>
      </c>
      <c r="X585" s="89">
        <f t="shared" si="570"/>
        <v>2509.1400000000003</v>
      </c>
      <c r="Y585" s="89">
        <f>Y586+Y592</f>
        <v>1950.8</v>
      </c>
      <c r="Z585" s="89">
        <f>Z586+Z592</f>
        <v>2646.8220000000001</v>
      </c>
      <c r="AA585" s="89">
        <f>AA586+AA592</f>
        <v>3369.7</v>
      </c>
      <c r="AB585" s="89">
        <f t="shared" si="570"/>
        <v>2915.0740000000001</v>
      </c>
      <c r="AC585" s="89">
        <f>AC586+AC592</f>
        <v>3637.8</v>
      </c>
      <c r="AD585" s="89">
        <f t="shared" si="570"/>
        <v>3707.2999999999997</v>
      </c>
      <c r="AE585" s="89">
        <f t="shared" si="570"/>
        <v>3328</v>
      </c>
      <c r="AF585" s="92"/>
    </row>
    <row r="586" spans="1:32" ht="37.5" x14ac:dyDescent="0.25">
      <c r="A586" s="277" t="s">
        <v>197</v>
      </c>
      <c r="B586" s="95">
        <f>B587</f>
        <v>14885.396000000001</v>
      </c>
      <c r="C586" s="95">
        <f t="shared" ref="C586:AE586" si="571">C587</f>
        <v>14885.396000000001</v>
      </c>
      <c r="D586" s="95">
        <f t="shared" si="571"/>
        <v>13783.41</v>
      </c>
      <c r="E586" s="95">
        <f t="shared" si="571"/>
        <v>13783.41</v>
      </c>
      <c r="F586" s="95">
        <f t="shared" si="571"/>
        <v>92.596864739104007</v>
      </c>
      <c r="G586" s="95">
        <f t="shared" si="571"/>
        <v>92.596864739104007</v>
      </c>
      <c r="H586" s="95">
        <f t="shared" si="571"/>
        <v>765.16</v>
      </c>
      <c r="I586" s="95">
        <f t="shared" si="571"/>
        <v>508.1</v>
      </c>
      <c r="J586" s="95">
        <f t="shared" si="571"/>
        <v>1908.21</v>
      </c>
      <c r="K586" s="95">
        <f t="shared" si="571"/>
        <v>2134.5</v>
      </c>
      <c r="L586" s="95">
        <f t="shared" si="571"/>
        <v>1526.22</v>
      </c>
      <c r="M586" s="95">
        <f t="shared" si="571"/>
        <v>1272.5</v>
      </c>
      <c r="N586" s="95">
        <f t="shared" si="571"/>
        <v>1143.28</v>
      </c>
      <c r="O586" s="95">
        <f t="shared" si="571"/>
        <v>1085</v>
      </c>
      <c r="P586" s="95">
        <f t="shared" si="571"/>
        <v>846.13</v>
      </c>
      <c r="Q586" s="95">
        <f t="shared" si="571"/>
        <v>772.5</v>
      </c>
      <c r="R586" s="95">
        <f t="shared" si="571"/>
        <v>559.48</v>
      </c>
      <c r="S586" s="95">
        <f t="shared" si="571"/>
        <v>695.01</v>
      </c>
      <c r="T586" s="95">
        <f t="shared" si="571"/>
        <v>167.02</v>
      </c>
      <c r="U586" s="95">
        <f t="shared" si="571"/>
        <v>110.9</v>
      </c>
      <c r="V586" s="95">
        <f t="shared" si="571"/>
        <v>527.67999999999995</v>
      </c>
      <c r="W586" s="95">
        <f t="shared" si="571"/>
        <v>338.7</v>
      </c>
      <c r="X586" s="169">
        <f t="shared" si="571"/>
        <v>1425.13</v>
      </c>
      <c r="Y586" s="169">
        <f t="shared" si="571"/>
        <v>1950.8</v>
      </c>
      <c r="Z586" s="169">
        <f t="shared" si="571"/>
        <v>1562.8219999999999</v>
      </c>
      <c r="AA586" s="169">
        <f t="shared" si="571"/>
        <v>1563</v>
      </c>
      <c r="AB586" s="169">
        <f t="shared" si="571"/>
        <v>1831.0640000000001</v>
      </c>
      <c r="AC586" s="169">
        <f t="shared" si="571"/>
        <v>1831.1</v>
      </c>
      <c r="AD586" s="100">
        <f t="shared" si="571"/>
        <v>2623.2</v>
      </c>
      <c r="AE586" s="100">
        <f t="shared" si="571"/>
        <v>1521.3</v>
      </c>
      <c r="AF586" s="98" t="s">
        <v>198</v>
      </c>
    </row>
    <row r="587" spans="1:32" ht="18.75" x14ac:dyDescent="0.3">
      <c r="A587" s="137" t="s">
        <v>27</v>
      </c>
      <c r="B587" s="125">
        <f t="shared" ref="B587:AE587" si="572">B588+B589+B590+B591</f>
        <v>14885.396000000001</v>
      </c>
      <c r="C587" s="125">
        <f t="shared" si="572"/>
        <v>14885.396000000001</v>
      </c>
      <c r="D587" s="125">
        <f t="shared" si="572"/>
        <v>13783.41</v>
      </c>
      <c r="E587" s="125">
        <f t="shared" si="572"/>
        <v>13783.41</v>
      </c>
      <c r="F587" s="279">
        <f>E587/B587*100</f>
        <v>92.596864739104007</v>
      </c>
      <c r="G587" s="279">
        <f>E587/C587*100</f>
        <v>92.596864739104007</v>
      </c>
      <c r="H587" s="125">
        <f t="shared" si="572"/>
        <v>765.16</v>
      </c>
      <c r="I587" s="125">
        <f t="shared" si="572"/>
        <v>508.1</v>
      </c>
      <c r="J587" s="125">
        <f t="shared" si="572"/>
        <v>1908.21</v>
      </c>
      <c r="K587" s="125">
        <f t="shared" si="572"/>
        <v>2134.5</v>
      </c>
      <c r="L587" s="125">
        <f t="shared" si="572"/>
        <v>1526.22</v>
      </c>
      <c r="M587" s="125">
        <f t="shared" si="572"/>
        <v>1272.5</v>
      </c>
      <c r="N587" s="133">
        <f t="shared" si="572"/>
        <v>1143.28</v>
      </c>
      <c r="O587" s="133">
        <f t="shared" si="572"/>
        <v>1085</v>
      </c>
      <c r="P587" s="125">
        <f t="shared" si="572"/>
        <v>846.13</v>
      </c>
      <c r="Q587" s="125">
        <f t="shared" si="572"/>
        <v>772.5</v>
      </c>
      <c r="R587" s="125">
        <f t="shared" si="572"/>
        <v>559.48</v>
      </c>
      <c r="S587" s="125">
        <f t="shared" si="572"/>
        <v>695.01</v>
      </c>
      <c r="T587" s="125">
        <f t="shared" si="572"/>
        <v>167.02</v>
      </c>
      <c r="U587" s="125">
        <f t="shared" si="572"/>
        <v>110.9</v>
      </c>
      <c r="V587" s="125">
        <f t="shared" si="572"/>
        <v>527.67999999999995</v>
      </c>
      <c r="W587" s="125">
        <f t="shared" si="572"/>
        <v>338.7</v>
      </c>
      <c r="X587" s="125">
        <f t="shared" si="572"/>
        <v>1425.13</v>
      </c>
      <c r="Y587" s="125">
        <f t="shared" si="572"/>
        <v>1950.8</v>
      </c>
      <c r="Z587" s="125">
        <f t="shared" si="572"/>
        <v>1562.8219999999999</v>
      </c>
      <c r="AA587" s="125">
        <f t="shared" si="572"/>
        <v>1563</v>
      </c>
      <c r="AB587" s="125">
        <f t="shared" si="572"/>
        <v>1831.0640000000001</v>
      </c>
      <c r="AC587" s="125">
        <f t="shared" si="572"/>
        <v>1831.1</v>
      </c>
      <c r="AD587" s="125">
        <f t="shared" si="572"/>
        <v>2623.2</v>
      </c>
      <c r="AE587" s="125">
        <f t="shared" si="572"/>
        <v>1521.3</v>
      </c>
      <c r="AF587" s="92"/>
    </row>
    <row r="588" spans="1:32" s="82" customFormat="1" ht="18.75" x14ac:dyDescent="0.25">
      <c r="A588" s="103" t="s">
        <v>28</v>
      </c>
      <c r="B588" s="125"/>
      <c r="C588" s="125"/>
      <c r="D588" s="125"/>
      <c r="E588" s="160"/>
      <c r="F588" s="279"/>
      <c r="G588" s="279"/>
      <c r="H588" s="125"/>
      <c r="I588" s="125"/>
      <c r="J588" s="125"/>
      <c r="K588" s="125"/>
      <c r="L588" s="125"/>
      <c r="M588" s="160"/>
      <c r="N588" s="133"/>
      <c r="O588" s="133"/>
      <c r="P588" s="125"/>
      <c r="Q588" s="125"/>
      <c r="R588" s="125"/>
      <c r="S588" s="160"/>
      <c r="T588" s="125"/>
      <c r="U588" s="125"/>
      <c r="V588" s="125"/>
      <c r="W588" s="125"/>
      <c r="X588" s="125"/>
      <c r="Y588" s="160"/>
      <c r="Z588" s="125"/>
      <c r="AA588" s="125"/>
      <c r="AB588" s="125"/>
      <c r="AC588" s="125"/>
      <c r="AD588" s="125"/>
      <c r="AE588" s="116"/>
      <c r="AF588" s="96"/>
    </row>
    <row r="589" spans="1:32" s="82" customFormat="1" ht="18.75" x14ac:dyDescent="0.25">
      <c r="A589" s="103" t="s">
        <v>29</v>
      </c>
      <c r="B589" s="125">
        <f>H589+J589+L589+N589+P589+R589+T589+V589+X589+Z589+AB589+AD589</f>
        <v>14885.396000000001</v>
      </c>
      <c r="C589" s="125">
        <f>H589+J589+L589+N589+P589+R589+T589+V589+X589+Z589+AB589+AD589</f>
        <v>14885.396000000001</v>
      </c>
      <c r="D589" s="125">
        <f>I589+K589+M589+O589+Q589+S589+U589+W589+Y589+AA589+AC589+AE589</f>
        <v>13783.41</v>
      </c>
      <c r="E589" s="125">
        <f>I589+K589+M589+O589+Q589+S589+U589+W589+Y589+AA589+AC589+AE589+AG589</f>
        <v>13783.41</v>
      </c>
      <c r="F589" s="279">
        <f>E589/B589*100</f>
        <v>92.596864739104007</v>
      </c>
      <c r="G589" s="279">
        <f>E589/C589*100</f>
        <v>92.596864739104007</v>
      </c>
      <c r="H589" s="125">
        <v>765.16</v>
      </c>
      <c r="I589" s="125">
        <v>508.1</v>
      </c>
      <c r="J589" s="125">
        <v>1908.21</v>
      </c>
      <c r="K589" s="125">
        <v>2134.5</v>
      </c>
      <c r="L589" s="125">
        <v>1526.22</v>
      </c>
      <c r="M589" s="125">
        <v>1272.5</v>
      </c>
      <c r="N589" s="133">
        <v>1143.28</v>
      </c>
      <c r="O589" s="133">
        <v>1085</v>
      </c>
      <c r="P589" s="125">
        <v>846.13</v>
      </c>
      <c r="Q589" s="125">
        <v>772.5</v>
      </c>
      <c r="R589" s="125">
        <v>559.48</v>
      </c>
      <c r="S589" s="125">
        <v>695.01</v>
      </c>
      <c r="T589" s="125">
        <v>167.02</v>
      </c>
      <c r="U589" s="125">
        <v>110.9</v>
      </c>
      <c r="V589" s="125">
        <v>527.67999999999995</v>
      </c>
      <c r="W589" s="125">
        <v>338.7</v>
      </c>
      <c r="X589" s="125">
        <v>1425.13</v>
      </c>
      <c r="Y589" s="125">
        <v>1950.8</v>
      </c>
      <c r="Z589" s="125">
        <v>1562.8219999999999</v>
      </c>
      <c r="AA589" s="125">
        <v>1563</v>
      </c>
      <c r="AB589" s="125">
        <v>1831.0640000000001</v>
      </c>
      <c r="AC589" s="125">
        <v>1831.1</v>
      </c>
      <c r="AD589" s="125">
        <v>2623.2</v>
      </c>
      <c r="AE589" s="116">
        <v>1521.3</v>
      </c>
      <c r="AF589" s="96"/>
    </row>
    <row r="590" spans="1:32" s="82" customFormat="1" ht="18.75" x14ac:dyDescent="0.25">
      <c r="A590" s="103" t="s">
        <v>30</v>
      </c>
      <c r="B590" s="125"/>
      <c r="C590" s="125"/>
      <c r="D590" s="125"/>
      <c r="E590" s="160"/>
      <c r="F590" s="160"/>
      <c r="G590" s="160"/>
      <c r="H590" s="125"/>
      <c r="I590" s="125"/>
      <c r="J590" s="125"/>
      <c r="K590" s="125"/>
      <c r="L590" s="125"/>
      <c r="M590" s="160"/>
      <c r="N590" s="133"/>
      <c r="O590" s="133"/>
      <c r="P590" s="125"/>
      <c r="Q590" s="125"/>
      <c r="R590" s="125"/>
      <c r="S590" s="160"/>
      <c r="T590" s="125"/>
      <c r="U590" s="125"/>
      <c r="V590" s="125"/>
      <c r="W590" s="125"/>
      <c r="X590" s="125"/>
      <c r="Y590" s="160"/>
      <c r="Z590" s="125"/>
      <c r="AA590" s="125"/>
      <c r="AB590" s="125"/>
      <c r="AC590" s="125"/>
      <c r="AD590" s="125"/>
      <c r="AE590" s="281"/>
      <c r="AF590" s="92"/>
    </row>
    <row r="591" spans="1:32" s="82" customFormat="1" ht="18.75" x14ac:dyDescent="0.25">
      <c r="A591" s="103" t="s">
        <v>31</v>
      </c>
      <c r="B591" s="125"/>
      <c r="C591" s="125"/>
      <c r="D591" s="125"/>
      <c r="E591" s="160"/>
      <c r="F591" s="160"/>
      <c r="G591" s="160"/>
      <c r="H591" s="125"/>
      <c r="I591" s="125"/>
      <c r="J591" s="125"/>
      <c r="K591" s="125"/>
      <c r="L591" s="125"/>
      <c r="M591" s="160"/>
      <c r="N591" s="133"/>
      <c r="O591" s="133"/>
      <c r="P591" s="125"/>
      <c r="Q591" s="125"/>
      <c r="R591" s="125"/>
      <c r="S591" s="160"/>
      <c r="T591" s="125"/>
      <c r="U591" s="125"/>
      <c r="V591" s="125"/>
      <c r="W591" s="125"/>
      <c r="X591" s="125"/>
      <c r="Y591" s="160"/>
      <c r="Z591" s="125"/>
      <c r="AA591" s="125"/>
      <c r="AB591" s="125"/>
      <c r="AC591" s="125"/>
      <c r="AD591" s="125"/>
      <c r="AE591" s="116"/>
      <c r="AF591" s="92"/>
    </row>
    <row r="592" spans="1:32" ht="42.75" customHeight="1" x14ac:dyDescent="0.25">
      <c r="A592" s="277" t="s">
        <v>199</v>
      </c>
      <c r="B592" s="95">
        <f>B593</f>
        <v>12898.7</v>
      </c>
      <c r="C592" s="95">
        <f t="shared" ref="C592:AE592" si="573">C593</f>
        <v>12898.7</v>
      </c>
      <c r="D592" s="95">
        <f t="shared" si="573"/>
        <v>12898.630000000001</v>
      </c>
      <c r="E592" s="95">
        <f t="shared" si="573"/>
        <v>12898.630000000001</v>
      </c>
      <c r="F592" s="95">
        <f t="shared" si="573"/>
        <v>99.999457309651362</v>
      </c>
      <c r="G592" s="95">
        <f t="shared" si="573"/>
        <v>99.999457309651362</v>
      </c>
      <c r="H592" s="95">
        <f t="shared" si="573"/>
        <v>974.52</v>
      </c>
      <c r="I592" s="95">
        <f t="shared" si="573"/>
        <v>974.52</v>
      </c>
      <c r="J592" s="95">
        <f t="shared" si="573"/>
        <v>1084.01</v>
      </c>
      <c r="K592" s="95">
        <f t="shared" si="573"/>
        <v>1084</v>
      </c>
      <c r="L592" s="95">
        <f t="shared" si="573"/>
        <v>1084.01</v>
      </c>
      <c r="M592" s="95">
        <f t="shared" si="573"/>
        <v>1084.01</v>
      </c>
      <c r="N592" s="95">
        <f t="shared" si="573"/>
        <v>1084.01</v>
      </c>
      <c r="O592" s="95">
        <f t="shared" si="573"/>
        <v>1084</v>
      </c>
      <c r="P592" s="95">
        <f t="shared" si="573"/>
        <v>1084.01</v>
      </c>
      <c r="Q592" s="95">
        <f t="shared" si="573"/>
        <v>1084</v>
      </c>
      <c r="R592" s="95">
        <f t="shared" si="573"/>
        <v>1084</v>
      </c>
      <c r="S592" s="95">
        <f t="shared" si="573"/>
        <v>1084</v>
      </c>
      <c r="T592" s="95">
        <f t="shared" si="573"/>
        <v>1084.01</v>
      </c>
      <c r="U592" s="95">
        <f t="shared" si="573"/>
        <v>1084</v>
      </c>
      <c r="V592" s="95">
        <f t="shared" si="573"/>
        <v>1084.01</v>
      </c>
      <c r="W592" s="95">
        <f t="shared" si="573"/>
        <v>0</v>
      </c>
      <c r="X592" s="169">
        <f t="shared" si="573"/>
        <v>1084.01</v>
      </c>
      <c r="Y592" s="169">
        <f t="shared" si="573"/>
        <v>0</v>
      </c>
      <c r="Z592" s="169">
        <f t="shared" si="573"/>
        <v>1084</v>
      </c>
      <c r="AA592" s="169">
        <f t="shared" si="573"/>
        <v>1806.7</v>
      </c>
      <c r="AB592" s="169">
        <f t="shared" si="573"/>
        <v>1084.01</v>
      </c>
      <c r="AC592" s="169">
        <f t="shared" si="573"/>
        <v>1806.7</v>
      </c>
      <c r="AD592" s="100">
        <f t="shared" si="573"/>
        <v>1084.0999999999999</v>
      </c>
      <c r="AE592" s="100">
        <f t="shared" si="573"/>
        <v>1806.7</v>
      </c>
      <c r="AF592" s="98"/>
    </row>
    <row r="593" spans="1:34" ht="18.75" x14ac:dyDescent="0.3">
      <c r="A593" s="137" t="s">
        <v>27</v>
      </c>
      <c r="B593" s="125">
        <f>B594+B595+B596+B597</f>
        <v>12898.7</v>
      </c>
      <c r="C593" s="125">
        <f>C594+C595+C596+C597</f>
        <v>12898.7</v>
      </c>
      <c r="D593" s="125">
        <f>D594+D595+D596+D597</f>
        <v>12898.630000000001</v>
      </c>
      <c r="E593" s="125">
        <f>E594+E595+E596+E597</f>
        <v>12898.630000000001</v>
      </c>
      <c r="F593" s="279">
        <f>E593/B593*100</f>
        <v>99.999457309651362</v>
      </c>
      <c r="G593" s="279">
        <f>E593/C593*100</f>
        <v>99.999457309651362</v>
      </c>
      <c r="H593" s="125">
        <f t="shared" ref="H593:AE593" si="574">H594+H595+H596+H597</f>
        <v>974.52</v>
      </c>
      <c r="I593" s="125">
        <f t="shared" si="574"/>
        <v>974.52</v>
      </c>
      <c r="J593" s="125">
        <f t="shared" si="574"/>
        <v>1084.01</v>
      </c>
      <c r="K593" s="125">
        <f t="shared" si="574"/>
        <v>1084</v>
      </c>
      <c r="L593" s="125">
        <f t="shared" si="574"/>
        <v>1084.01</v>
      </c>
      <c r="M593" s="125">
        <f t="shared" si="574"/>
        <v>1084.01</v>
      </c>
      <c r="N593" s="133">
        <f t="shared" si="574"/>
        <v>1084.01</v>
      </c>
      <c r="O593" s="133">
        <f t="shared" si="574"/>
        <v>1084</v>
      </c>
      <c r="P593" s="125">
        <f t="shared" si="574"/>
        <v>1084.01</v>
      </c>
      <c r="Q593" s="125">
        <f t="shared" si="574"/>
        <v>1084</v>
      </c>
      <c r="R593" s="125">
        <f t="shared" si="574"/>
        <v>1084</v>
      </c>
      <c r="S593" s="125">
        <f t="shared" si="574"/>
        <v>1084</v>
      </c>
      <c r="T593" s="125">
        <f t="shared" si="574"/>
        <v>1084.01</v>
      </c>
      <c r="U593" s="125">
        <f t="shared" si="574"/>
        <v>1084</v>
      </c>
      <c r="V593" s="125">
        <f t="shared" si="574"/>
        <v>1084.01</v>
      </c>
      <c r="W593" s="125">
        <f t="shared" si="574"/>
        <v>0</v>
      </c>
      <c r="X593" s="125">
        <f t="shared" si="574"/>
        <v>1084.01</v>
      </c>
      <c r="Y593" s="125">
        <f t="shared" si="574"/>
        <v>0</v>
      </c>
      <c r="Z593" s="125">
        <f t="shared" si="574"/>
        <v>1084</v>
      </c>
      <c r="AA593" s="125">
        <f t="shared" si="574"/>
        <v>1806.7</v>
      </c>
      <c r="AB593" s="125">
        <f t="shared" si="574"/>
        <v>1084.01</v>
      </c>
      <c r="AC593" s="125">
        <f t="shared" si="574"/>
        <v>1806.7</v>
      </c>
      <c r="AD593" s="125">
        <f t="shared" si="574"/>
        <v>1084.0999999999999</v>
      </c>
      <c r="AE593" s="125">
        <f t="shared" si="574"/>
        <v>1806.7</v>
      </c>
      <c r="AF593" s="92"/>
    </row>
    <row r="594" spans="1:34" s="82" customFormat="1" ht="18.75" x14ac:dyDescent="0.25">
      <c r="A594" s="103" t="s">
        <v>28</v>
      </c>
      <c r="B594" s="100"/>
      <c r="C594" s="125"/>
      <c r="D594" s="125"/>
      <c r="E594" s="160"/>
      <c r="F594" s="279"/>
      <c r="G594" s="279"/>
      <c r="H594" s="160"/>
      <c r="I594" s="160"/>
      <c r="J594" s="160"/>
      <c r="K594" s="160"/>
      <c r="L594" s="160"/>
      <c r="M594" s="160"/>
      <c r="N594" s="287"/>
      <c r="O594" s="287"/>
      <c r="P594" s="160"/>
      <c r="Q594" s="160"/>
      <c r="R594" s="160"/>
      <c r="S594" s="160"/>
      <c r="T594" s="160"/>
      <c r="U594" s="160"/>
      <c r="V594" s="160"/>
      <c r="W594" s="160"/>
      <c r="X594" s="160"/>
      <c r="Y594" s="160"/>
      <c r="Z594" s="160"/>
      <c r="AA594" s="160"/>
      <c r="AB594" s="160"/>
      <c r="AC594" s="160"/>
      <c r="AD594" s="160"/>
      <c r="AE594" s="116"/>
      <c r="AF594" s="92"/>
    </row>
    <row r="595" spans="1:34" s="82" customFormat="1" ht="18.75" x14ac:dyDescent="0.25">
      <c r="A595" s="103" t="s">
        <v>29</v>
      </c>
      <c r="B595" s="125">
        <f>H595+J595+L595+N595+P595+R595+T595+V595+X595+Z595+AB595+AD595</f>
        <v>12898.7</v>
      </c>
      <c r="C595" s="125">
        <f>H595+J595+L595+N595+P595+R595+T595+V595+X595+Z595+AB595+AD595</f>
        <v>12898.7</v>
      </c>
      <c r="D595" s="125">
        <f>I595+K595+M595+O595+Q595+S595+U595+W595+Y595+AA595+AC595+AE595</f>
        <v>12898.630000000001</v>
      </c>
      <c r="E595" s="125">
        <f>I595+K595+M595+O595+Q595+S595+U595+W595+Y595+AA595+AC595+AE595+AG595</f>
        <v>12898.630000000001</v>
      </c>
      <c r="F595" s="279">
        <f>E595/B595*100</f>
        <v>99.999457309651362</v>
      </c>
      <c r="G595" s="279">
        <f>E595/C595*100</f>
        <v>99.999457309651362</v>
      </c>
      <c r="H595" s="125">
        <v>974.52</v>
      </c>
      <c r="I595" s="125">
        <v>974.52</v>
      </c>
      <c r="J595" s="125">
        <v>1084.01</v>
      </c>
      <c r="K595" s="125">
        <v>1084</v>
      </c>
      <c r="L595" s="125">
        <v>1084.01</v>
      </c>
      <c r="M595" s="125">
        <v>1084.01</v>
      </c>
      <c r="N595" s="133">
        <v>1084.01</v>
      </c>
      <c r="O595" s="133">
        <v>1084</v>
      </c>
      <c r="P595" s="125">
        <v>1084.01</v>
      </c>
      <c r="Q595" s="125">
        <v>1084</v>
      </c>
      <c r="R595" s="125">
        <v>1084</v>
      </c>
      <c r="S595" s="125">
        <v>1084</v>
      </c>
      <c r="T595" s="125">
        <v>1084.01</v>
      </c>
      <c r="U595" s="125">
        <v>1084</v>
      </c>
      <c r="V595" s="125">
        <v>1084.01</v>
      </c>
      <c r="W595" s="125">
        <v>0</v>
      </c>
      <c r="X595" s="125">
        <v>1084.01</v>
      </c>
      <c r="Y595" s="125">
        <v>0</v>
      </c>
      <c r="Z595" s="125">
        <v>1084</v>
      </c>
      <c r="AA595" s="125">
        <v>1806.7</v>
      </c>
      <c r="AB595" s="125">
        <v>1084.01</v>
      </c>
      <c r="AC595" s="125">
        <v>1806.7</v>
      </c>
      <c r="AD595" s="125">
        <v>1084.0999999999999</v>
      </c>
      <c r="AE595" s="116">
        <v>1806.7</v>
      </c>
      <c r="AF595" s="92"/>
    </row>
    <row r="596" spans="1:34" s="82" customFormat="1" ht="18.75" x14ac:dyDescent="0.25">
      <c r="A596" s="103" t="s">
        <v>30</v>
      </c>
      <c r="B596" s="100"/>
      <c r="C596" s="125"/>
      <c r="D596" s="125"/>
      <c r="E596" s="160"/>
      <c r="F596" s="160"/>
      <c r="G596" s="160"/>
      <c r="H596" s="160"/>
      <c r="I596" s="160"/>
      <c r="J596" s="160"/>
      <c r="K596" s="160"/>
      <c r="L596" s="160"/>
      <c r="M596" s="160"/>
      <c r="N596" s="287"/>
      <c r="O596" s="287"/>
      <c r="P596" s="160"/>
      <c r="Q596" s="160"/>
      <c r="R596" s="160"/>
      <c r="S596" s="160"/>
      <c r="T596" s="160"/>
      <c r="U596" s="160"/>
      <c r="V596" s="160"/>
      <c r="W596" s="160"/>
      <c r="X596" s="160"/>
      <c r="Y596" s="160"/>
      <c r="Z596" s="160"/>
      <c r="AA596" s="160"/>
      <c r="AB596" s="160"/>
      <c r="AC596" s="160"/>
      <c r="AD596" s="160"/>
      <c r="AE596" s="281"/>
      <c r="AF596" s="92"/>
    </row>
    <row r="597" spans="1:34" s="82" customFormat="1" ht="18.75" x14ac:dyDescent="0.25">
      <c r="A597" s="103" t="s">
        <v>31</v>
      </c>
      <c r="B597" s="100"/>
      <c r="C597" s="125"/>
      <c r="D597" s="125"/>
      <c r="E597" s="160"/>
      <c r="F597" s="160"/>
      <c r="G597" s="160"/>
      <c r="H597" s="160"/>
      <c r="I597" s="160"/>
      <c r="J597" s="160"/>
      <c r="K597" s="160"/>
      <c r="L597" s="160"/>
      <c r="M597" s="160"/>
      <c r="N597" s="287"/>
      <c r="O597" s="287"/>
      <c r="P597" s="160"/>
      <c r="Q597" s="160"/>
      <c r="R597" s="160"/>
      <c r="S597" s="160"/>
      <c r="T597" s="160"/>
      <c r="U597" s="160"/>
      <c r="V597" s="160"/>
      <c r="W597" s="160"/>
      <c r="X597" s="160"/>
      <c r="Y597" s="160"/>
      <c r="Z597" s="160"/>
      <c r="AA597" s="160"/>
      <c r="AB597" s="160"/>
      <c r="AC597" s="160"/>
      <c r="AD597" s="160"/>
      <c r="AE597" s="116"/>
      <c r="AF597" s="92"/>
    </row>
    <row r="598" spans="1:34" s="82" customFormat="1" ht="37.5" x14ac:dyDescent="0.25">
      <c r="A598" s="88" t="s">
        <v>200</v>
      </c>
      <c r="B598" s="160">
        <f>B599+B605+B611</f>
        <v>4362.3899999999994</v>
      </c>
      <c r="C598" s="160">
        <f>C599+C605+C611</f>
        <v>4362.3899999999994</v>
      </c>
      <c r="D598" s="160">
        <f>D599+D605+D611</f>
        <v>3911.4</v>
      </c>
      <c r="E598" s="160">
        <f>E599+E605+E611</f>
        <v>3911.4</v>
      </c>
      <c r="F598" s="272">
        <f>E598/B598*100</f>
        <v>89.661859668667873</v>
      </c>
      <c r="G598" s="272">
        <f>E598/C598*100</f>
        <v>89.661859668667873</v>
      </c>
      <c r="H598" s="160">
        <f t="shared" ref="H598:U598" si="575">H599+H605+H611+H619</f>
        <v>346.81</v>
      </c>
      <c r="I598" s="160">
        <f t="shared" si="575"/>
        <v>249.3</v>
      </c>
      <c r="J598" s="160">
        <f t="shared" si="575"/>
        <v>354.21000000000004</v>
      </c>
      <c r="K598" s="160">
        <f t="shared" si="575"/>
        <v>383</v>
      </c>
      <c r="L598" s="160">
        <f t="shared" si="575"/>
        <v>354.22</v>
      </c>
      <c r="M598" s="160">
        <f t="shared" si="575"/>
        <v>343.7</v>
      </c>
      <c r="N598" s="287">
        <f t="shared" si="575"/>
        <v>354.22</v>
      </c>
      <c r="O598" s="287">
        <f t="shared" si="575"/>
        <v>360.1</v>
      </c>
      <c r="P598" s="160">
        <f t="shared" si="575"/>
        <v>354.22</v>
      </c>
      <c r="Q598" s="160">
        <f t="shared" si="575"/>
        <v>282.39999999999998</v>
      </c>
      <c r="R598" s="160">
        <f t="shared" si="575"/>
        <v>354.22</v>
      </c>
      <c r="S598" s="160">
        <f t="shared" si="575"/>
        <v>271.5</v>
      </c>
      <c r="T598" s="160">
        <f t="shared" si="575"/>
        <v>354.22</v>
      </c>
      <c r="U598" s="160">
        <f t="shared" si="575"/>
        <v>318.59999999999997</v>
      </c>
      <c r="V598" s="160">
        <f>V599+V605+V611</f>
        <v>354.22</v>
      </c>
      <c r="W598" s="160">
        <f>W599+W605+W611+W619</f>
        <v>264.89999999999998</v>
      </c>
      <c r="X598" s="160">
        <f t="shared" ref="X598:AE598" si="576">X599+X605+X611+X619</f>
        <v>354.22</v>
      </c>
      <c r="Y598" s="160">
        <f>Y599+Y605+Y611</f>
        <v>338.6</v>
      </c>
      <c r="Z598" s="160">
        <f>Z599+Z605+Z611+Z619</f>
        <v>354.22</v>
      </c>
      <c r="AA598" s="160">
        <f>AA599+AA605+AA611</f>
        <v>268.3</v>
      </c>
      <c r="AB598" s="160">
        <f t="shared" si="576"/>
        <v>354.22</v>
      </c>
      <c r="AC598" s="160">
        <f>AC599+AC605+AC611</f>
        <v>384.2</v>
      </c>
      <c r="AD598" s="160">
        <f t="shared" si="576"/>
        <v>473.39000000000004</v>
      </c>
      <c r="AE598" s="160">
        <f t="shared" si="576"/>
        <v>446.79999999999995</v>
      </c>
      <c r="AF598" s="92"/>
    </row>
    <row r="599" spans="1:34" ht="56.25" x14ac:dyDescent="0.25">
      <c r="A599" s="277" t="s">
        <v>201</v>
      </c>
      <c r="B599" s="95">
        <f>B600</f>
        <v>2119.6</v>
      </c>
      <c r="C599" s="95">
        <f t="shared" ref="C599:AE599" si="577">C600</f>
        <v>2119.6</v>
      </c>
      <c r="D599" s="95">
        <f t="shared" si="577"/>
        <v>2045.6999999999998</v>
      </c>
      <c r="E599" s="95">
        <f t="shared" si="577"/>
        <v>2045.6999999999998</v>
      </c>
      <c r="F599" s="95">
        <f t="shared" si="577"/>
        <v>96.513493111907906</v>
      </c>
      <c r="G599" s="95">
        <f t="shared" si="577"/>
        <v>96.513493111907906</v>
      </c>
      <c r="H599" s="95">
        <f t="shared" si="577"/>
        <v>168.6</v>
      </c>
      <c r="I599" s="95">
        <f t="shared" si="577"/>
        <v>168.6</v>
      </c>
      <c r="J599" s="95">
        <f t="shared" si="577"/>
        <v>177</v>
      </c>
      <c r="K599" s="95">
        <f t="shared" si="577"/>
        <v>176.1</v>
      </c>
      <c r="L599" s="95">
        <f t="shared" si="577"/>
        <v>177</v>
      </c>
      <c r="M599" s="95">
        <f t="shared" si="577"/>
        <v>176.1</v>
      </c>
      <c r="N599" s="95">
        <f t="shared" si="577"/>
        <v>177</v>
      </c>
      <c r="O599" s="95">
        <f t="shared" si="577"/>
        <v>172.6</v>
      </c>
      <c r="P599" s="95">
        <f t="shared" si="577"/>
        <v>177</v>
      </c>
      <c r="Q599" s="95">
        <f t="shared" si="577"/>
        <v>169</v>
      </c>
      <c r="R599" s="95">
        <f t="shared" si="577"/>
        <v>177</v>
      </c>
      <c r="S599" s="95">
        <f t="shared" si="577"/>
        <v>169</v>
      </c>
      <c r="T599" s="95">
        <f t="shared" si="577"/>
        <v>177</v>
      </c>
      <c r="U599" s="95">
        <f t="shared" si="577"/>
        <v>169.1</v>
      </c>
      <c r="V599" s="95">
        <f t="shared" si="577"/>
        <v>177</v>
      </c>
      <c r="W599" s="95">
        <f t="shared" si="577"/>
        <v>169</v>
      </c>
      <c r="X599" s="169">
        <f t="shared" si="577"/>
        <v>177</v>
      </c>
      <c r="Y599" s="169">
        <f t="shared" si="577"/>
        <v>169.1</v>
      </c>
      <c r="Z599" s="169">
        <f t="shared" si="577"/>
        <v>177</v>
      </c>
      <c r="AA599" s="169">
        <f t="shared" si="577"/>
        <v>169</v>
      </c>
      <c r="AB599" s="169">
        <f t="shared" si="577"/>
        <v>177</v>
      </c>
      <c r="AC599" s="169">
        <f t="shared" si="577"/>
        <v>169</v>
      </c>
      <c r="AD599" s="100">
        <f t="shared" si="577"/>
        <v>181</v>
      </c>
      <c r="AE599" s="100">
        <f t="shared" si="577"/>
        <v>169.1</v>
      </c>
      <c r="AF599" s="98" t="s">
        <v>202</v>
      </c>
    </row>
    <row r="600" spans="1:34" ht="18.75" x14ac:dyDescent="0.3">
      <c r="A600" s="137" t="s">
        <v>27</v>
      </c>
      <c r="B600" s="125">
        <f t="shared" ref="B600:AE600" si="578">B601+B602+B603+B604</f>
        <v>2119.6</v>
      </c>
      <c r="C600" s="125">
        <f t="shared" si="578"/>
        <v>2119.6</v>
      </c>
      <c r="D600" s="125">
        <f t="shared" si="578"/>
        <v>2045.6999999999998</v>
      </c>
      <c r="E600" s="125">
        <f t="shared" si="578"/>
        <v>2045.6999999999998</v>
      </c>
      <c r="F600" s="279">
        <f>E600/B600*100</f>
        <v>96.513493111907906</v>
      </c>
      <c r="G600" s="279">
        <f>E600/C600*100</f>
        <v>96.513493111907906</v>
      </c>
      <c r="H600" s="125">
        <f t="shared" si="578"/>
        <v>168.6</v>
      </c>
      <c r="I600" s="125">
        <f t="shared" si="578"/>
        <v>168.6</v>
      </c>
      <c r="J600" s="125">
        <f t="shared" si="578"/>
        <v>177</v>
      </c>
      <c r="K600" s="125">
        <f t="shared" si="578"/>
        <v>176.1</v>
      </c>
      <c r="L600" s="125">
        <f t="shared" si="578"/>
        <v>177</v>
      </c>
      <c r="M600" s="125">
        <f t="shared" si="578"/>
        <v>176.1</v>
      </c>
      <c r="N600" s="133">
        <f t="shared" si="578"/>
        <v>177</v>
      </c>
      <c r="O600" s="133">
        <f t="shared" si="578"/>
        <v>172.6</v>
      </c>
      <c r="P600" s="125">
        <f t="shared" si="578"/>
        <v>177</v>
      </c>
      <c r="Q600" s="125">
        <f t="shared" si="578"/>
        <v>169</v>
      </c>
      <c r="R600" s="125">
        <f t="shared" si="578"/>
        <v>177</v>
      </c>
      <c r="S600" s="125">
        <f t="shared" si="578"/>
        <v>169</v>
      </c>
      <c r="T600" s="125">
        <f t="shared" si="578"/>
        <v>177</v>
      </c>
      <c r="U600" s="125">
        <f t="shared" si="578"/>
        <v>169.1</v>
      </c>
      <c r="V600" s="125">
        <f t="shared" si="578"/>
        <v>177</v>
      </c>
      <c r="W600" s="125">
        <f t="shared" si="578"/>
        <v>169</v>
      </c>
      <c r="X600" s="125">
        <f t="shared" si="578"/>
        <v>177</v>
      </c>
      <c r="Y600" s="125">
        <f t="shared" si="578"/>
        <v>169.1</v>
      </c>
      <c r="Z600" s="125">
        <f t="shared" si="578"/>
        <v>177</v>
      </c>
      <c r="AA600" s="125">
        <f t="shared" si="578"/>
        <v>169</v>
      </c>
      <c r="AB600" s="125">
        <f t="shared" si="578"/>
        <v>177</v>
      </c>
      <c r="AC600" s="125">
        <f t="shared" si="578"/>
        <v>169</v>
      </c>
      <c r="AD600" s="125">
        <f t="shared" si="578"/>
        <v>181</v>
      </c>
      <c r="AE600" s="125">
        <f t="shared" si="578"/>
        <v>169.1</v>
      </c>
      <c r="AF600" s="103"/>
      <c r="AG600" s="35"/>
      <c r="AH600" s="36"/>
    </row>
    <row r="601" spans="1:34" s="82" customFormat="1" ht="18.75" x14ac:dyDescent="0.25">
      <c r="A601" s="103" t="s">
        <v>28</v>
      </c>
      <c r="B601" s="125"/>
      <c r="C601" s="125"/>
      <c r="D601" s="125"/>
      <c r="E601" s="125">
        <f>I601+K601+M601+O601+Q601+S601+U601+W601+Y601+AA601+AC601+AE601+AG601</f>
        <v>0</v>
      </c>
      <c r="F601" s="279"/>
      <c r="G601" s="279"/>
      <c r="H601" s="100"/>
      <c r="I601" s="100"/>
      <c r="J601" s="100"/>
      <c r="K601" s="100"/>
      <c r="L601" s="100"/>
      <c r="M601" s="160"/>
      <c r="N601" s="101"/>
      <c r="O601" s="101"/>
      <c r="P601" s="100"/>
      <c r="Q601" s="100"/>
      <c r="R601" s="100"/>
      <c r="S601" s="160"/>
      <c r="T601" s="100"/>
      <c r="U601" s="100"/>
      <c r="V601" s="100"/>
      <c r="W601" s="100"/>
      <c r="X601" s="100"/>
      <c r="Y601" s="160"/>
      <c r="Z601" s="100"/>
      <c r="AA601" s="100"/>
      <c r="AB601" s="100"/>
      <c r="AC601" s="100"/>
      <c r="AD601" s="100"/>
      <c r="AE601" s="286"/>
      <c r="AF601" s="103"/>
    </row>
    <row r="602" spans="1:34" s="82" customFormat="1" ht="18.75" x14ac:dyDescent="0.25">
      <c r="A602" s="103" t="s">
        <v>29</v>
      </c>
      <c r="B602" s="125">
        <f>H602+J602+L602+N602+P602+R602+T602+V602+X602+Z602+AB602+AD602</f>
        <v>2119.6</v>
      </c>
      <c r="C602" s="125">
        <f>H602+J602+L602+N602+P602+R602+T602+V602+X602+Z602+AB602+AD602</f>
        <v>2119.6</v>
      </c>
      <c r="D602" s="125">
        <f>I602+K602+M602+O602+Q602+S602+U602+W602+Y602+AA602+AC602+AE602</f>
        <v>2045.6999999999998</v>
      </c>
      <c r="E602" s="125">
        <f>I602+K602+M602+O602+Q602+S602+U602+W602+Y602+AA602+AC602+AE602+AG602</f>
        <v>2045.6999999999998</v>
      </c>
      <c r="F602" s="279">
        <f>E602/B602*100</f>
        <v>96.513493111907906</v>
      </c>
      <c r="G602" s="279">
        <f>E602/C602*100</f>
        <v>96.513493111907906</v>
      </c>
      <c r="H602" s="100">
        <f>ROUND(168592.5/1000,1)</f>
        <v>168.6</v>
      </c>
      <c r="I602" s="100">
        <v>168.6</v>
      </c>
      <c r="J602" s="100">
        <v>177</v>
      </c>
      <c r="K602" s="100">
        <v>176.1</v>
      </c>
      <c r="L602" s="100">
        <f>ROUND(177000/1000,1)</f>
        <v>177</v>
      </c>
      <c r="M602" s="125">
        <v>176.1</v>
      </c>
      <c r="N602" s="101">
        <f>ROUND(177000/1000,1)</f>
        <v>177</v>
      </c>
      <c r="O602" s="101">
        <v>172.6</v>
      </c>
      <c r="P602" s="100">
        <f>ROUND(177000/1000,1)</f>
        <v>177</v>
      </c>
      <c r="Q602" s="100">
        <v>169</v>
      </c>
      <c r="R602" s="100">
        <f>ROUND(177000/1000,1)</f>
        <v>177</v>
      </c>
      <c r="S602" s="125">
        <v>169</v>
      </c>
      <c r="T602" s="100">
        <f>ROUND(177000/1000,1)</f>
        <v>177</v>
      </c>
      <c r="U602" s="100">
        <v>169.1</v>
      </c>
      <c r="V602" s="100">
        <f>ROUND(177000/1000,1)</f>
        <v>177</v>
      </c>
      <c r="W602" s="100">
        <v>169</v>
      </c>
      <c r="X602" s="100">
        <f>ROUND(177000/1000,1)</f>
        <v>177</v>
      </c>
      <c r="Y602" s="125">
        <v>169.1</v>
      </c>
      <c r="Z602" s="100">
        <f>ROUND(177000/1000,1)</f>
        <v>177</v>
      </c>
      <c r="AA602" s="100">
        <v>169</v>
      </c>
      <c r="AB602" s="100">
        <f>ROUND(177000/1000,1)</f>
        <v>177</v>
      </c>
      <c r="AC602" s="100">
        <v>169</v>
      </c>
      <c r="AD602" s="100">
        <v>181</v>
      </c>
      <c r="AE602" s="104">
        <v>169.1</v>
      </c>
      <c r="AF602" s="103"/>
      <c r="AG602" s="37"/>
      <c r="AH602" s="37"/>
    </row>
    <row r="603" spans="1:34" s="82" customFormat="1" ht="18.75" x14ac:dyDescent="0.25">
      <c r="A603" s="103" t="s">
        <v>30</v>
      </c>
      <c r="B603" s="125"/>
      <c r="C603" s="125"/>
      <c r="D603" s="125"/>
      <c r="E603" s="160"/>
      <c r="F603" s="160"/>
      <c r="G603" s="160"/>
      <c r="H603" s="100"/>
      <c r="I603" s="100"/>
      <c r="J603" s="100"/>
      <c r="K603" s="100"/>
      <c r="L603" s="100"/>
      <c r="M603" s="160"/>
      <c r="N603" s="101"/>
      <c r="O603" s="101"/>
      <c r="P603" s="100"/>
      <c r="Q603" s="100"/>
      <c r="R603" s="100"/>
      <c r="S603" s="160"/>
      <c r="T603" s="100"/>
      <c r="U603" s="100"/>
      <c r="V603" s="100"/>
      <c r="W603" s="100"/>
      <c r="X603" s="100"/>
      <c r="Y603" s="160"/>
      <c r="Z603" s="100"/>
      <c r="AA603" s="100"/>
      <c r="AB603" s="100"/>
      <c r="AC603" s="100"/>
      <c r="AD603" s="100"/>
      <c r="AE603" s="116"/>
      <c r="AF603" s="92"/>
      <c r="AG603" s="38"/>
      <c r="AH603" s="38"/>
    </row>
    <row r="604" spans="1:34" s="82" customFormat="1" ht="18.75" x14ac:dyDescent="0.25">
      <c r="A604" s="103" t="s">
        <v>31</v>
      </c>
      <c r="B604" s="125"/>
      <c r="C604" s="125"/>
      <c r="D604" s="125"/>
      <c r="E604" s="160"/>
      <c r="F604" s="160"/>
      <c r="G604" s="160"/>
      <c r="H604" s="100"/>
      <c r="I604" s="100"/>
      <c r="J604" s="100"/>
      <c r="K604" s="100"/>
      <c r="L604" s="100"/>
      <c r="M604" s="160"/>
      <c r="N604" s="101"/>
      <c r="O604" s="101"/>
      <c r="P604" s="100"/>
      <c r="Q604" s="100"/>
      <c r="R604" s="100"/>
      <c r="S604" s="160"/>
      <c r="T604" s="100"/>
      <c r="U604" s="100"/>
      <c r="V604" s="100"/>
      <c r="W604" s="100"/>
      <c r="X604" s="100"/>
      <c r="Y604" s="160"/>
      <c r="Z604" s="100"/>
      <c r="AA604" s="100"/>
      <c r="AB604" s="100"/>
      <c r="AC604" s="100"/>
      <c r="AD604" s="100"/>
      <c r="AE604" s="116"/>
      <c r="AF604" s="92"/>
      <c r="AG604" s="37"/>
      <c r="AH604" s="37"/>
    </row>
    <row r="605" spans="1:34" ht="75" x14ac:dyDescent="0.25">
      <c r="A605" s="288" t="s">
        <v>203</v>
      </c>
      <c r="B605" s="95">
        <f t="shared" ref="B605:AE605" si="579">B606</f>
        <v>1375.09</v>
      </c>
      <c r="C605" s="95">
        <f t="shared" si="579"/>
        <v>1375.09</v>
      </c>
      <c r="D605" s="95">
        <f t="shared" si="579"/>
        <v>1146.51</v>
      </c>
      <c r="E605" s="95">
        <f t="shared" si="579"/>
        <v>1146.51</v>
      </c>
      <c r="F605" s="95">
        <f t="shared" si="579"/>
        <v>83.377088045146138</v>
      </c>
      <c r="G605" s="95">
        <f t="shared" si="579"/>
        <v>83.377088045146138</v>
      </c>
      <c r="H605" s="95">
        <f t="shared" si="579"/>
        <v>109.38</v>
      </c>
      <c r="I605" s="95">
        <f t="shared" si="579"/>
        <v>58.7</v>
      </c>
      <c r="J605" s="95">
        <f t="shared" si="579"/>
        <v>104.6</v>
      </c>
      <c r="K605" s="95">
        <f t="shared" si="579"/>
        <v>125.5</v>
      </c>
      <c r="L605" s="95">
        <f t="shared" si="579"/>
        <v>104.6</v>
      </c>
      <c r="M605" s="95">
        <f t="shared" si="579"/>
        <v>92.1</v>
      </c>
      <c r="N605" s="95">
        <f t="shared" si="579"/>
        <v>104.6</v>
      </c>
      <c r="O605" s="95">
        <f t="shared" si="579"/>
        <v>100.4</v>
      </c>
      <c r="P605" s="95">
        <f t="shared" si="579"/>
        <v>104.6</v>
      </c>
      <c r="Q605" s="95">
        <f t="shared" si="579"/>
        <v>66.900000000000006</v>
      </c>
      <c r="R605" s="95">
        <f t="shared" si="579"/>
        <v>104.6</v>
      </c>
      <c r="S605" s="95">
        <f t="shared" si="579"/>
        <v>50.21</v>
      </c>
      <c r="T605" s="95">
        <f t="shared" si="579"/>
        <v>104.6</v>
      </c>
      <c r="U605" s="95">
        <f t="shared" si="579"/>
        <v>108.8</v>
      </c>
      <c r="V605" s="95">
        <f t="shared" si="579"/>
        <v>104.6</v>
      </c>
      <c r="W605" s="95">
        <f t="shared" si="579"/>
        <v>66.900000000000006</v>
      </c>
      <c r="X605" s="169">
        <f t="shared" si="579"/>
        <v>104.6</v>
      </c>
      <c r="Y605" s="169">
        <f t="shared" si="579"/>
        <v>117.2</v>
      </c>
      <c r="Z605" s="169">
        <f t="shared" si="579"/>
        <v>104.6</v>
      </c>
      <c r="AA605" s="169">
        <f t="shared" si="579"/>
        <v>58.6</v>
      </c>
      <c r="AB605" s="169">
        <f t="shared" si="579"/>
        <v>104.6</v>
      </c>
      <c r="AC605" s="169">
        <f t="shared" si="579"/>
        <v>133.9</v>
      </c>
      <c r="AD605" s="100">
        <f t="shared" si="579"/>
        <v>219.71</v>
      </c>
      <c r="AE605" s="100">
        <f t="shared" si="579"/>
        <v>167.3</v>
      </c>
      <c r="AF605" s="98" t="s">
        <v>607</v>
      </c>
    </row>
    <row r="606" spans="1:34" ht="18.75" x14ac:dyDescent="0.3">
      <c r="A606" s="289" t="s">
        <v>27</v>
      </c>
      <c r="B606" s="125">
        <f>B608</f>
        <v>1375.09</v>
      </c>
      <c r="C606" s="125">
        <f t="shared" ref="C606:AE606" si="580">C608</f>
        <v>1375.09</v>
      </c>
      <c r="D606" s="125">
        <f>D607+D608+D609+D610</f>
        <v>1146.51</v>
      </c>
      <c r="E606" s="125">
        <f t="shared" si="580"/>
        <v>1146.51</v>
      </c>
      <c r="F606" s="279">
        <f>E606/B606*100</f>
        <v>83.377088045146138</v>
      </c>
      <c r="G606" s="279">
        <f>E606/C606*100</f>
        <v>83.377088045146138</v>
      </c>
      <c r="H606" s="125">
        <f t="shared" si="580"/>
        <v>109.38</v>
      </c>
      <c r="I606" s="125">
        <f t="shared" si="580"/>
        <v>58.7</v>
      </c>
      <c r="J606" s="125">
        <f t="shared" si="580"/>
        <v>104.6</v>
      </c>
      <c r="K606" s="125">
        <f t="shared" si="580"/>
        <v>125.5</v>
      </c>
      <c r="L606" s="125">
        <f t="shared" si="580"/>
        <v>104.6</v>
      </c>
      <c r="M606" s="125">
        <f t="shared" si="580"/>
        <v>92.1</v>
      </c>
      <c r="N606" s="133">
        <f t="shared" si="580"/>
        <v>104.6</v>
      </c>
      <c r="O606" s="133">
        <f t="shared" si="580"/>
        <v>100.4</v>
      </c>
      <c r="P606" s="125">
        <f t="shared" si="580"/>
        <v>104.6</v>
      </c>
      <c r="Q606" s="125">
        <f t="shared" si="580"/>
        <v>66.900000000000006</v>
      </c>
      <c r="R606" s="125">
        <f t="shared" si="580"/>
        <v>104.6</v>
      </c>
      <c r="S606" s="125">
        <f t="shared" si="580"/>
        <v>50.21</v>
      </c>
      <c r="T606" s="125">
        <f t="shared" si="580"/>
        <v>104.6</v>
      </c>
      <c r="U606" s="125">
        <f t="shared" si="580"/>
        <v>108.8</v>
      </c>
      <c r="V606" s="125">
        <f t="shared" si="580"/>
        <v>104.6</v>
      </c>
      <c r="W606" s="125">
        <f t="shared" si="580"/>
        <v>66.900000000000006</v>
      </c>
      <c r="X606" s="125">
        <f t="shared" si="580"/>
        <v>104.6</v>
      </c>
      <c r="Y606" s="125">
        <f t="shared" si="580"/>
        <v>117.2</v>
      </c>
      <c r="Z606" s="125">
        <f t="shared" si="580"/>
        <v>104.6</v>
      </c>
      <c r="AA606" s="125">
        <f t="shared" si="580"/>
        <v>58.6</v>
      </c>
      <c r="AB606" s="125">
        <f t="shared" si="580"/>
        <v>104.6</v>
      </c>
      <c r="AC606" s="125">
        <f t="shared" si="580"/>
        <v>133.9</v>
      </c>
      <c r="AD606" s="125">
        <f t="shared" si="580"/>
        <v>219.71</v>
      </c>
      <c r="AE606" s="125">
        <f t="shared" si="580"/>
        <v>167.3</v>
      </c>
      <c r="AF606" s="92"/>
    </row>
    <row r="607" spans="1:34" s="82" customFormat="1" ht="18.75" x14ac:dyDescent="0.25">
      <c r="A607" s="290" t="s">
        <v>28</v>
      </c>
      <c r="B607" s="125"/>
      <c r="C607" s="125"/>
      <c r="D607" s="125"/>
      <c r="E607" s="125"/>
      <c r="F607" s="279"/>
      <c r="G607" s="279"/>
      <c r="H607" s="100"/>
      <c r="I607" s="100"/>
      <c r="J607" s="100"/>
      <c r="K607" s="100"/>
      <c r="L607" s="100"/>
      <c r="M607" s="160"/>
      <c r="N607" s="101"/>
      <c r="O607" s="101"/>
      <c r="P607" s="100"/>
      <c r="Q607" s="100"/>
      <c r="R607" s="100"/>
      <c r="S607" s="160"/>
      <c r="T607" s="100"/>
      <c r="U607" s="100"/>
      <c r="V607" s="100"/>
      <c r="W607" s="100"/>
      <c r="X607" s="100"/>
      <c r="Y607" s="160"/>
      <c r="Z607" s="100"/>
      <c r="AA607" s="100"/>
      <c r="AB607" s="100"/>
      <c r="AC607" s="100"/>
      <c r="AD607" s="100"/>
      <c r="AE607" s="281"/>
      <c r="AF607" s="92"/>
    </row>
    <row r="608" spans="1:34" s="82" customFormat="1" ht="18.75" x14ac:dyDescent="0.25">
      <c r="A608" s="290" t="s">
        <v>29</v>
      </c>
      <c r="B608" s="125">
        <f>H608+J608+L608+N608+P608+R608+T608+V608+X608+Z608+AB608+AD608</f>
        <v>1375.09</v>
      </c>
      <c r="C608" s="125">
        <f>H608+J608+L608+N608+P608+R608+T608+V608+X608+Z608+AB608+AD608</f>
        <v>1375.09</v>
      </c>
      <c r="D608" s="125">
        <f>I608+K608+M608+O608+Q608+S608+U608+W608+Y608+AA608+AC608+AE608</f>
        <v>1146.51</v>
      </c>
      <c r="E608" s="125">
        <f>I608+K608+M608+O608+Q608+S608+U608+W608+Y608+AA608+AC608+AE608+AG608</f>
        <v>1146.51</v>
      </c>
      <c r="F608" s="279">
        <f>E608/B608*100</f>
        <v>83.377088045146138</v>
      </c>
      <c r="G608" s="279">
        <f>E608/C608*100</f>
        <v>83.377088045146138</v>
      </c>
      <c r="H608" s="100">
        <v>109.38</v>
      </c>
      <c r="I608" s="100">
        <v>58.7</v>
      </c>
      <c r="J608" s="100">
        <v>104.6</v>
      </c>
      <c r="K608" s="100">
        <v>125.5</v>
      </c>
      <c r="L608" s="100">
        <f>ROUND(104600.37/1000,1)</f>
        <v>104.6</v>
      </c>
      <c r="M608" s="125">
        <v>92.1</v>
      </c>
      <c r="N608" s="101">
        <f>ROUND(104600.37/1000,1)</f>
        <v>104.6</v>
      </c>
      <c r="O608" s="101">
        <v>100.4</v>
      </c>
      <c r="P608" s="100">
        <f>ROUND(104600.37/1000,1)</f>
        <v>104.6</v>
      </c>
      <c r="Q608" s="100">
        <v>66.900000000000006</v>
      </c>
      <c r="R608" s="100">
        <f>ROUND(104600.37/1000,1)</f>
        <v>104.6</v>
      </c>
      <c r="S608" s="125">
        <v>50.21</v>
      </c>
      <c r="T608" s="100">
        <f>ROUND(104600.37/1000,1)</f>
        <v>104.6</v>
      </c>
      <c r="U608" s="100">
        <v>108.8</v>
      </c>
      <c r="V608" s="100">
        <f>ROUND(104600.37/1000,1)</f>
        <v>104.6</v>
      </c>
      <c r="W608" s="100">
        <v>66.900000000000006</v>
      </c>
      <c r="X608" s="100">
        <f>ROUND(104600.37/1000,1)</f>
        <v>104.6</v>
      </c>
      <c r="Y608" s="125">
        <v>117.2</v>
      </c>
      <c r="Z608" s="100">
        <f>ROUND(104600.37/1000,1)</f>
        <v>104.6</v>
      </c>
      <c r="AA608" s="100">
        <v>58.6</v>
      </c>
      <c r="AB608" s="100">
        <f>ROUND(104600.37/1000,1)</f>
        <v>104.6</v>
      </c>
      <c r="AC608" s="100">
        <v>133.9</v>
      </c>
      <c r="AD608" s="100">
        <v>219.71</v>
      </c>
      <c r="AE608" s="104">
        <v>167.3</v>
      </c>
      <c r="AF608" s="92"/>
    </row>
    <row r="609" spans="1:32" s="82" customFormat="1" ht="18.75" x14ac:dyDescent="0.25">
      <c r="A609" s="290" t="s">
        <v>30</v>
      </c>
      <c r="B609" s="125"/>
      <c r="C609" s="125"/>
      <c r="D609" s="125"/>
      <c r="E609" s="160"/>
      <c r="F609" s="160"/>
      <c r="G609" s="160"/>
      <c r="H609" s="100"/>
      <c r="I609" s="100"/>
      <c r="J609" s="100"/>
      <c r="K609" s="100"/>
      <c r="L609" s="100"/>
      <c r="M609" s="160"/>
      <c r="N609" s="101"/>
      <c r="O609" s="101"/>
      <c r="P609" s="100"/>
      <c r="Q609" s="100"/>
      <c r="R609" s="100"/>
      <c r="S609" s="160"/>
      <c r="T609" s="100"/>
      <c r="U609" s="100"/>
      <c r="V609" s="100"/>
      <c r="W609" s="100"/>
      <c r="X609" s="100"/>
      <c r="Y609" s="160"/>
      <c r="Z609" s="100"/>
      <c r="AA609" s="100"/>
      <c r="AB609" s="100"/>
      <c r="AC609" s="100"/>
      <c r="AD609" s="100"/>
      <c r="AE609" s="281"/>
      <c r="AF609" s="92"/>
    </row>
    <row r="610" spans="1:32" s="82" customFormat="1" ht="18.75" x14ac:dyDescent="0.25">
      <c r="A610" s="290" t="s">
        <v>31</v>
      </c>
      <c r="B610" s="125"/>
      <c r="C610" s="125"/>
      <c r="D610" s="125"/>
      <c r="E610" s="160"/>
      <c r="F610" s="160"/>
      <c r="G610" s="160"/>
      <c r="H610" s="100"/>
      <c r="I610" s="100"/>
      <c r="J610" s="100"/>
      <c r="K610" s="100"/>
      <c r="L610" s="100"/>
      <c r="M610" s="160"/>
      <c r="N610" s="101"/>
      <c r="O610" s="101"/>
      <c r="P610" s="100"/>
      <c r="Q610" s="100"/>
      <c r="R610" s="100"/>
      <c r="S610" s="160"/>
      <c r="T610" s="100"/>
      <c r="U610" s="100"/>
      <c r="V610" s="100"/>
      <c r="W610" s="100"/>
      <c r="X610" s="100"/>
      <c r="Y610" s="160"/>
      <c r="Z610" s="100"/>
      <c r="AA610" s="100"/>
      <c r="AB610" s="100"/>
      <c r="AC610" s="100"/>
      <c r="AD610" s="100"/>
      <c r="AE610" s="281"/>
      <c r="AF610" s="92"/>
    </row>
    <row r="611" spans="1:32" ht="75" x14ac:dyDescent="0.25">
      <c r="A611" s="277" t="s">
        <v>204</v>
      </c>
      <c r="B611" s="95">
        <f>B612</f>
        <v>867.7</v>
      </c>
      <c r="C611" s="95">
        <f t="shared" ref="C611:AE611" si="581">C612</f>
        <v>867.7</v>
      </c>
      <c r="D611" s="95">
        <f t="shared" si="581"/>
        <v>719.18999999999994</v>
      </c>
      <c r="E611" s="95">
        <f t="shared" si="581"/>
        <v>719.18999999999994</v>
      </c>
      <c r="F611" s="95">
        <f t="shared" si="581"/>
        <v>82.884637547539469</v>
      </c>
      <c r="G611" s="95">
        <f t="shared" si="581"/>
        <v>82.884637547539469</v>
      </c>
      <c r="H611" s="95">
        <f t="shared" si="581"/>
        <v>68.83</v>
      </c>
      <c r="I611" s="95">
        <f t="shared" si="581"/>
        <v>22</v>
      </c>
      <c r="J611" s="95">
        <f t="shared" si="581"/>
        <v>72.61</v>
      </c>
      <c r="K611" s="95">
        <f t="shared" si="581"/>
        <v>81.400000000000006</v>
      </c>
      <c r="L611" s="95">
        <f t="shared" si="581"/>
        <v>72.62</v>
      </c>
      <c r="M611" s="95">
        <f t="shared" si="581"/>
        <v>75.5</v>
      </c>
      <c r="N611" s="95">
        <f t="shared" si="581"/>
        <v>72.62</v>
      </c>
      <c r="O611" s="95">
        <f t="shared" si="581"/>
        <v>87.1</v>
      </c>
      <c r="P611" s="95">
        <f t="shared" si="581"/>
        <v>72.62</v>
      </c>
      <c r="Q611" s="95">
        <f t="shared" si="581"/>
        <v>46.5</v>
      </c>
      <c r="R611" s="95">
        <f t="shared" si="581"/>
        <v>72.62</v>
      </c>
      <c r="S611" s="95">
        <f t="shared" si="581"/>
        <v>52.29</v>
      </c>
      <c r="T611" s="95">
        <f t="shared" si="581"/>
        <v>72.62</v>
      </c>
      <c r="U611" s="95">
        <f t="shared" si="581"/>
        <v>40.700000000000003</v>
      </c>
      <c r="V611" s="95">
        <f t="shared" si="581"/>
        <v>72.62</v>
      </c>
      <c r="W611" s="95">
        <f t="shared" si="581"/>
        <v>29</v>
      </c>
      <c r="X611" s="169">
        <f t="shared" si="581"/>
        <v>72.62</v>
      </c>
      <c r="Y611" s="169">
        <f t="shared" si="581"/>
        <v>52.3</v>
      </c>
      <c r="Z611" s="169">
        <f t="shared" si="581"/>
        <v>72.62</v>
      </c>
      <c r="AA611" s="169">
        <f t="shared" si="581"/>
        <v>40.700000000000003</v>
      </c>
      <c r="AB611" s="169">
        <f t="shared" si="581"/>
        <v>72.62</v>
      </c>
      <c r="AC611" s="169">
        <f t="shared" si="581"/>
        <v>81.3</v>
      </c>
      <c r="AD611" s="100">
        <f t="shared" si="581"/>
        <v>72.680000000000007</v>
      </c>
      <c r="AE611" s="100">
        <f t="shared" si="581"/>
        <v>110.4</v>
      </c>
      <c r="AF611" s="98" t="s">
        <v>205</v>
      </c>
    </row>
    <row r="612" spans="1:32" ht="18.75" x14ac:dyDescent="0.3">
      <c r="A612" s="137" t="s">
        <v>27</v>
      </c>
      <c r="B612" s="125">
        <f t="shared" ref="B612:AE612" si="582">B613+B614+B615+B616</f>
        <v>867.7</v>
      </c>
      <c r="C612" s="125">
        <f t="shared" si="582"/>
        <v>867.7</v>
      </c>
      <c r="D612" s="125">
        <f t="shared" si="582"/>
        <v>719.18999999999994</v>
      </c>
      <c r="E612" s="125">
        <f t="shared" si="582"/>
        <v>719.18999999999994</v>
      </c>
      <c r="F612" s="279">
        <f>E612/B612*100</f>
        <v>82.884637547539469</v>
      </c>
      <c r="G612" s="279">
        <f>E612/C612*100</f>
        <v>82.884637547539469</v>
      </c>
      <c r="H612" s="125">
        <f t="shared" si="582"/>
        <v>68.83</v>
      </c>
      <c r="I612" s="125">
        <f t="shared" si="582"/>
        <v>22</v>
      </c>
      <c r="J612" s="125">
        <f t="shared" si="582"/>
        <v>72.61</v>
      </c>
      <c r="K612" s="125">
        <f t="shared" si="582"/>
        <v>81.400000000000006</v>
      </c>
      <c r="L612" s="125">
        <f t="shared" si="582"/>
        <v>72.62</v>
      </c>
      <c r="M612" s="125">
        <f t="shared" si="582"/>
        <v>75.5</v>
      </c>
      <c r="N612" s="133">
        <f t="shared" si="582"/>
        <v>72.62</v>
      </c>
      <c r="O612" s="100">
        <f t="shared" si="582"/>
        <v>87.1</v>
      </c>
      <c r="P612" s="100">
        <f t="shared" si="582"/>
        <v>72.62</v>
      </c>
      <c r="Q612" s="100">
        <f t="shared" si="582"/>
        <v>46.5</v>
      </c>
      <c r="R612" s="125">
        <f t="shared" si="582"/>
        <v>72.62</v>
      </c>
      <c r="S612" s="125">
        <f t="shared" si="582"/>
        <v>52.29</v>
      </c>
      <c r="T612" s="125">
        <f t="shared" si="582"/>
        <v>72.62</v>
      </c>
      <c r="U612" s="125">
        <f t="shared" si="582"/>
        <v>40.700000000000003</v>
      </c>
      <c r="V612" s="125">
        <f t="shared" si="582"/>
        <v>72.62</v>
      </c>
      <c r="W612" s="125">
        <f t="shared" si="582"/>
        <v>29</v>
      </c>
      <c r="X612" s="125">
        <f t="shared" si="582"/>
        <v>72.62</v>
      </c>
      <c r="Y612" s="125">
        <f t="shared" si="582"/>
        <v>52.3</v>
      </c>
      <c r="Z612" s="125">
        <f t="shared" si="582"/>
        <v>72.62</v>
      </c>
      <c r="AA612" s="125">
        <f t="shared" si="582"/>
        <v>40.700000000000003</v>
      </c>
      <c r="AB612" s="125">
        <f t="shared" si="582"/>
        <v>72.62</v>
      </c>
      <c r="AC612" s="125">
        <f t="shared" si="582"/>
        <v>81.3</v>
      </c>
      <c r="AD612" s="125">
        <f t="shared" si="582"/>
        <v>72.680000000000007</v>
      </c>
      <c r="AE612" s="125">
        <f t="shared" si="582"/>
        <v>110.4</v>
      </c>
      <c r="AF612" s="92"/>
    </row>
    <row r="613" spans="1:32" s="82" customFormat="1" ht="18.75" x14ac:dyDescent="0.25">
      <c r="A613" s="103" t="s">
        <v>28</v>
      </c>
      <c r="B613" s="100"/>
      <c r="C613" s="125"/>
      <c r="D613" s="125"/>
      <c r="E613" s="125"/>
      <c r="F613" s="279"/>
      <c r="G613" s="279"/>
      <c r="H613" s="160"/>
      <c r="I613" s="160"/>
      <c r="J613" s="160"/>
      <c r="K613" s="160"/>
      <c r="L613" s="160"/>
      <c r="M613" s="160"/>
      <c r="N613" s="287"/>
      <c r="O613" s="287"/>
      <c r="P613" s="160"/>
      <c r="Q613" s="160"/>
      <c r="R613" s="160"/>
      <c r="S613" s="160"/>
      <c r="T613" s="160"/>
      <c r="U613" s="160"/>
      <c r="V613" s="160"/>
      <c r="W613" s="160"/>
      <c r="X613" s="160"/>
      <c r="Y613" s="160"/>
      <c r="Z613" s="160"/>
      <c r="AA613" s="160"/>
      <c r="AB613" s="160"/>
      <c r="AC613" s="160"/>
      <c r="AD613" s="160"/>
      <c r="AE613" s="281"/>
      <c r="AF613" s="92"/>
    </row>
    <row r="614" spans="1:32" s="82" customFormat="1" ht="18.75" x14ac:dyDescent="0.25">
      <c r="A614" s="103" t="s">
        <v>29</v>
      </c>
      <c r="B614" s="125">
        <f>H614+J614+L614+N614+P614+R614+T614+V614+X614+Z614+AB614+AD614</f>
        <v>867.7</v>
      </c>
      <c r="C614" s="125">
        <f>H614+J614+L614+N614+P614+R614+T614+V614+X614+Z614+AB614+AD614</f>
        <v>867.7</v>
      </c>
      <c r="D614" s="125">
        <f>I614+K614+M614+O614+Q60+S614+U614+W614+Y614+AA614+Q614+AC614+AE614</f>
        <v>719.18999999999994</v>
      </c>
      <c r="E614" s="125">
        <f>I614+K614+M614+O614+Q614+S614+U614+W614+Y614+AA614+AC614+AE614+AG614</f>
        <v>719.18999999999994</v>
      </c>
      <c r="F614" s="279">
        <f>E614/B614*100</f>
        <v>82.884637547539469</v>
      </c>
      <c r="G614" s="279">
        <f>E614/C614*100</f>
        <v>82.884637547539469</v>
      </c>
      <c r="H614" s="100">
        <v>68.83</v>
      </c>
      <c r="I614" s="100">
        <v>22</v>
      </c>
      <c r="J614" s="100">
        <v>72.61</v>
      </c>
      <c r="K614" s="100">
        <v>81.400000000000006</v>
      </c>
      <c r="L614" s="100">
        <v>72.62</v>
      </c>
      <c r="M614" s="125">
        <v>75.5</v>
      </c>
      <c r="N614" s="101">
        <v>72.62</v>
      </c>
      <c r="O614" s="101">
        <v>87.1</v>
      </c>
      <c r="P614" s="100">
        <v>72.62</v>
      </c>
      <c r="Q614" s="100">
        <v>46.5</v>
      </c>
      <c r="R614" s="100">
        <v>72.62</v>
      </c>
      <c r="S614" s="125">
        <v>52.29</v>
      </c>
      <c r="T614" s="100">
        <v>72.62</v>
      </c>
      <c r="U614" s="100">
        <v>40.700000000000003</v>
      </c>
      <c r="V614" s="100">
        <v>72.62</v>
      </c>
      <c r="W614" s="100">
        <v>29</v>
      </c>
      <c r="X614" s="100">
        <v>72.62</v>
      </c>
      <c r="Y614" s="125">
        <v>52.3</v>
      </c>
      <c r="Z614" s="100">
        <v>72.62</v>
      </c>
      <c r="AA614" s="100">
        <v>40.700000000000003</v>
      </c>
      <c r="AB614" s="100">
        <v>72.62</v>
      </c>
      <c r="AC614" s="100">
        <v>81.3</v>
      </c>
      <c r="AD614" s="100">
        <v>72.680000000000007</v>
      </c>
      <c r="AE614" s="104">
        <v>110.4</v>
      </c>
      <c r="AF614" s="92"/>
    </row>
    <row r="615" spans="1:32" s="82" customFormat="1" ht="18.75" x14ac:dyDescent="0.25">
      <c r="A615" s="103" t="s">
        <v>30</v>
      </c>
      <c r="B615" s="100"/>
      <c r="C615" s="125"/>
      <c r="D615" s="125"/>
      <c r="E615" s="160"/>
      <c r="F615" s="160"/>
      <c r="G615" s="160"/>
      <c r="H615" s="160"/>
      <c r="I615" s="160"/>
      <c r="J615" s="160"/>
      <c r="K615" s="160"/>
      <c r="L615" s="160"/>
      <c r="M615" s="160"/>
      <c r="N615" s="287"/>
      <c r="O615" s="287"/>
      <c r="P615" s="160"/>
      <c r="Q615" s="160"/>
      <c r="R615" s="160"/>
      <c r="S615" s="160"/>
      <c r="T615" s="160"/>
      <c r="U615" s="160"/>
      <c r="V615" s="160"/>
      <c r="W615" s="160"/>
      <c r="X615" s="160"/>
      <c r="Y615" s="160"/>
      <c r="Z615" s="160"/>
      <c r="AA615" s="160"/>
      <c r="AB615" s="160"/>
      <c r="AC615" s="160"/>
      <c r="AD615" s="160"/>
      <c r="AE615" s="275"/>
      <c r="AF615" s="275"/>
    </row>
    <row r="616" spans="1:32" s="82" customFormat="1" ht="18.75" x14ac:dyDescent="0.25">
      <c r="A616" s="103" t="s">
        <v>31</v>
      </c>
      <c r="B616" s="100"/>
      <c r="C616" s="125"/>
      <c r="D616" s="125"/>
      <c r="E616" s="160"/>
      <c r="F616" s="160"/>
      <c r="G616" s="160"/>
      <c r="H616" s="160"/>
      <c r="I616" s="160"/>
      <c r="J616" s="160"/>
      <c r="K616" s="160"/>
      <c r="L616" s="160"/>
      <c r="M616" s="160"/>
      <c r="N616" s="287"/>
      <c r="O616" s="287"/>
      <c r="P616" s="160"/>
      <c r="Q616" s="160"/>
      <c r="R616" s="160"/>
      <c r="S616" s="160"/>
      <c r="T616" s="160"/>
      <c r="U616" s="160"/>
      <c r="V616" s="160"/>
      <c r="W616" s="160"/>
      <c r="X616" s="160"/>
      <c r="Y616" s="160"/>
      <c r="Z616" s="160"/>
      <c r="AA616" s="160"/>
      <c r="AB616" s="160"/>
      <c r="AC616" s="160"/>
      <c r="AD616" s="160"/>
      <c r="AE616" s="135"/>
      <c r="AF616" s="135"/>
    </row>
    <row r="617" spans="1:32" s="82" customFormat="1" ht="93.75" x14ac:dyDescent="0.25">
      <c r="A617" s="270" t="s">
        <v>206</v>
      </c>
      <c r="B617" s="100">
        <f>B618</f>
        <v>3630</v>
      </c>
      <c r="C617" s="100">
        <f>C618</f>
        <v>3630</v>
      </c>
      <c r="D617" s="100">
        <f t="shared" ref="B617:L619" si="583">D618</f>
        <v>3630</v>
      </c>
      <c r="E617" s="100">
        <f t="shared" si="583"/>
        <v>3630</v>
      </c>
      <c r="F617" s="125">
        <v>0</v>
      </c>
      <c r="G617" s="125">
        <v>0</v>
      </c>
      <c r="H617" s="100">
        <f t="shared" ref="H617:AE619" si="584">H618</f>
        <v>0</v>
      </c>
      <c r="I617" s="100">
        <f t="shared" si="584"/>
        <v>0</v>
      </c>
      <c r="J617" s="100">
        <f t="shared" si="584"/>
        <v>0</v>
      </c>
      <c r="K617" s="100">
        <f t="shared" si="584"/>
        <v>0</v>
      </c>
      <c r="L617" s="100">
        <f t="shared" si="584"/>
        <v>0</v>
      </c>
      <c r="M617" s="100">
        <f t="shared" si="584"/>
        <v>0</v>
      </c>
      <c r="N617" s="287">
        <f t="shared" si="584"/>
        <v>0</v>
      </c>
      <c r="O617" s="287">
        <f t="shared" si="584"/>
        <v>0</v>
      </c>
      <c r="P617" s="100">
        <f t="shared" si="584"/>
        <v>0</v>
      </c>
      <c r="Q617" s="100">
        <f t="shared" si="584"/>
        <v>0</v>
      </c>
      <c r="R617" s="100">
        <f t="shared" si="584"/>
        <v>0</v>
      </c>
      <c r="S617" s="100">
        <f t="shared" si="584"/>
        <v>0</v>
      </c>
      <c r="T617" s="100">
        <f t="shared" si="584"/>
        <v>0</v>
      </c>
      <c r="U617" s="100">
        <f t="shared" si="584"/>
        <v>0</v>
      </c>
      <c r="V617" s="100">
        <f t="shared" si="584"/>
        <v>3630</v>
      </c>
      <c r="W617" s="100">
        <f t="shared" si="584"/>
        <v>0</v>
      </c>
      <c r="X617" s="100">
        <f t="shared" si="584"/>
        <v>0</v>
      </c>
      <c r="Y617" s="100">
        <f t="shared" si="584"/>
        <v>2749</v>
      </c>
      <c r="Z617" s="100">
        <f t="shared" si="584"/>
        <v>0</v>
      </c>
      <c r="AA617" s="100">
        <f t="shared" si="584"/>
        <v>801.5</v>
      </c>
      <c r="AB617" s="100">
        <f t="shared" si="584"/>
        <v>0</v>
      </c>
      <c r="AC617" s="100">
        <f t="shared" si="584"/>
        <v>79.5</v>
      </c>
      <c r="AD617" s="100">
        <f t="shared" si="584"/>
        <v>0</v>
      </c>
      <c r="AE617" s="100">
        <f t="shared" si="584"/>
        <v>0</v>
      </c>
      <c r="AF617" s="135"/>
    </row>
    <row r="618" spans="1:32" ht="37.5" x14ac:dyDescent="0.25">
      <c r="A618" s="88" t="s">
        <v>207</v>
      </c>
      <c r="B618" s="89">
        <f>B619</f>
        <v>3630</v>
      </c>
      <c r="C618" s="89">
        <f>C619</f>
        <v>3630</v>
      </c>
      <c r="D618" s="89">
        <f t="shared" si="583"/>
        <v>3630</v>
      </c>
      <c r="E618" s="89">
        <f t="shared" si="583"/>
        <v>3630</v>
      </c>
      <c r="F618" s="89">
        <f t="shared" si="583"/>
        <v>100</v>
      </c>
      <c r="G618" s="89">
        <f t="shared" si="583"/>
        <v>100</v>
      </c>
      <c r="H618" s="89">
        <f t="shared" si="583"/>
        <v>0</v>
      </c>
      <c r="I618" s="89">
        <f t="shared" si="583"/>
        <v>0</v>
      </c>
      <c r="J618" s="89">
        <f t="shared" si="583"/>
        <v>0</v>
      </c>
      <c r="K618" s="89">
        <f t="shared" si="583"/>
        <v>0</v>
      </c>
      <c r="L618" s="89">
        <f t="shared" si="583"/>
        <v>0</v>
      </c>
      <c r="M618" s="89">
        <f t="shared" si="584"/>
        <v>0</v>
      </c>
      <c r="N618" s="91">
        <f t="shared" si="584"/>
        <v>0</v>
      </c>
      <c r="O618" s="91">
        <f t="shared" si="584"/>
        <v>0</v>
      </c>
      <c r="P618" s="89">
        <f t="shared" si="584"/>
        <v>0</v>
      </c>
      <c r="Q618" s="89">
        <f t="shared" si="584"/>
        <v>0</v>
      </c>
      <c r="R618" s="89">
        <f t="shared" si="584"/>
        <v>0</v>
      </c>
      <c r="S618" s="89">
        <f t="shared" si="584"/>
        <v>0</v>
      </c>
      <c r="T618" s="89">
        <f t="shared" si="584"/>
        <v>0</v>
      </c>
      <c r="U618" s="89">
        <f t="shared" si="584"/>
        <v>0</v>
      </c>
      <c r="V618" s="89">
        <f t="shared" si="584"/>
        <v>3630</v>
      </c>
      <c r="W618" s="89">
        <f t="shared" si="584"/>
        <v>0</v>
      </c>
      <c r="X618" s="89">
        <f t="shared" si="584"/>
        <v>0</v>
      </c>
      <c r="Y618" s="89">
        <f>Y619</f>
        <v>2749</v>
      </c>
      <c r="Z618" s="89">
        <f t="shared" si="584"/>
        <v>0</v>
      </c>
      <c r="AA618" s="89">
        <f>AA619</f>
        <v>801.5</v>
      </c>
      <c r="AB618" s="89">
        <f t="shared" si="584"/>
        <v>0</v>
      </c>
      <c r="AC618" s="89">
        <f>AC619</f>
        <v>79.5</v>
      </c>
      <c r="AD618" s="89">
        <f t="shared" si="584"/>
        <v>0</v>
      </c>
      <c r="AE618" s="89">
        <f t="shared" si="584"/>
        <v>0</v>
      </c>
      <c r="AF618" s="89"/>
    </row>
    <row r="619" spans="1:32" ht="192.75" customHeight="1" x14ac:dyDescent="0.25">
      <c r="A619" s="153" t="s">
        <v>208</v>
      </c>
      <c r="B619" s="169">
        <f t="shared" si="583"/>
        <v>3630</v>
      </c>
      <c r="C619" s="169">
        <f t="shared" si="583"/>
        <v>3630</v>
      </c>
      <c r="D619" s="169">
        <f t="shared" si="583"/>
        <v>3630</v>
      </c>
      <c r="E619" s="169">
        <f t="shared" si="583"/>
        <v>3630</v>
      </c>
      <c r="F619" s="169">
        <f t="shared" si="583"/>
        <v>100</v>
      </c>
      <c r="G619" s="169">
        <f t="shared" si="583"/>
        <v>100</v>
      </c>
      <c r="H619" s="169">
        <f t="shared" si="583"/>
        <v>0</v>
      </c>
      <c r="I619" s="169">
        <f t="shared" si="583"/>
        <v>0</v>
      </c>
      <c r="J619" s="169">
        <f t="shared" si="583"/>
        <v>0</v>
      </c>
      <c r="K619" s="169">
        <f t="shared" si="583"/>
        <v>0</v>
      </c>
      <c r="L619" s="169">
        <f t="shared" si="583"/>
        <v>0</v>
      </c>
      <c r="M619" s="169">
        <f t="shared" si="584"/>
        <v>0</v>
      </c>
      <c r="N619" s="169">
        <f t="shared" si="584"/>
        <v>0</v>
      </c>
      <c r="O619" s="169">
        <f t="shared" si="584"/>
        <v>0</v>
      </c>
      <c r="P619" s="169">
        <f t="shared" si="584"/>
        <v>0</v>
      </c>
      <c r="Q619" s="169">
        <f t="shared" si="584"/>
        <v>0</v>
      </c>
      <c r="R619" s="169">
        <f t="shared" si="584"/>
        <v>0</v>
      </c>
      <c r="S619" s="169">
        <f t="shared" si="584"/>
        <v>0</v>
      </c>
      <c r="T619" s="169">
        <f t="shared" si="584"/>
        <v>0</v>
      </c>
      <c r="U619" s="169">
        <f t="shared" si="584"/>
        <v>0</v>
      </c>
      <c r="V619" s="169">
        <f t="shared" si="584"/>
        <v>3630</v>
      </c>
      <c r="W619" s="169">
        <f t="shared" si="584"/>
        <v>0</v>
      </c>
      <c r="X619" s="169">
        <f t="shared" si="584"/>
        <v>0</v>
      </c>
      <c r="Y619" s="169">
        <f t="shared" si="584"/>
        <v>2749</v>
      </c>
      <c r="Z619" s="169">
        <f t="shared" si="584"/>
        <v>0</v>
      </c>
      <c r="AA619" s="169">
        <f t="shared" si="584"/>
        <v>801.5</v>
      </c>
      <c r="AB619" s="169">
        <f t="shared" si="584"/>
        <v>0</v>
      </c>
      <c r="AC619" s="169">
        <f t="shared" si="584"/>
        <v>79.5</v>
      </c>
      <c r="AD619" s="125">
        <f t="shared" si="584"/>
        <v>0</v>
      </c>
      <c r="AE619" s="125">
        <f t="shared" si="584"/>
        <v>0</v>
      </c>
      <c r="AF619" s="291" t="s">
        <v>587</v>
      </c>
    </row>
    <row r="620" spans="1:32" ht="18.75" x14ac:dyDescent="0.3">
      <c r="A620" s="137" t="s">
        <v>27</v>
      </c>
      <c r="B620" s="125">
        <f t="shared" ref="B620:AD620" si="585">B621+B622+B623+B624</f>
        <v>3630</v>
      </c>
      <c r="C620" s="125">
        <f t="shared" si="585"/>
        <v>3630</v>
      </c>
      <c r="D620" s="125">
        <f t="shared" si="585"/>
        <v>3630</v>
      </c>
      <c r="E620" s="125">
        <f t="shared" si="585"/>
        <v>3630</v>
      </c>
      <c r="F620" s="279">
        <f>E620/B620*100</f>
        <v>100</v>
      </c>
      <c r="G620" s="279">
        <f>E620/C620*100</f>
        <v>100</v>
      </c>
      <c r="H620" s="125">
        <f t="shared" si="585"/>
        <v>0</v>
      </c>
      <c r="I620" s="125">
        <f t="shared" si="585"/>
        <v>0</v>
      </c>
      <c r="J620" s="125">
        <f t="shared" si="585"/>
        <v>0</v>
      </c>
      <c r="K620" s="125">
        <f t="shared" si="585"/>
        <v>0</v>
      </c>
      <c r="L620" s="125">
        <f t="shared" si="585"/>
        <v>0</v>
      </c>
      <c r="M620" s="125">
        <f t="shared" si="585"/>
        <v>0</v>
      </c>
      <c r="N620" s="133">
        <f t="shared" si="585"/>
        <v>0</v>
      </c>
      <c r="O620" s="133">
        <f t="shared" si="585"/>
        <v>0</v>
      </c>
      <c r="P620" s="125">
        <f t="shared" si="585"/>
        <v>0</v>
      </c>
      <c r="Q620" s="125">
        <f t="shared" si="585"/>
        <v>0</v>
      </c>
      <c r="R620" s="125">
        <f t="shared" si="585"/>
        <v>0</v>
      </c>
      <c r="S620" s="125">
        <f t="shared" si="585"/>
        <v>0</v>
      </c>
      <c r="T620" s="125">
        <f t="shared" si="585"/>
        <v>0</v>
      </c>
      <c r="U620" s="125">
        <f t="shared" si="585"/>
        <v>0</v>
      </c>
      <c r="V620" s="125">
        <f t="shared" si="585"/>
        <v>3630</v>
      </c>
      <c r="W620" s="125">
        <f t="shared" si="585"/>
        <v>0</v>
      </c>
      <c r="X620" s="125">
        <f t="shared" si="585"/>
        <v>0</v>
      </c>
      <c r="Y620" s="125">
        <f t="shared" si="585"/>
        <v>2749</v>
      </c>
      <c r="Z620" s="125">
        <f t="shared" si="585"/>
        <v>0</v>
      </c>
      <c r="AA620" s="125">
        <f t="shared" si="585"/>
        <v>801.5</v>
      </c>
      <c r="AB620" s="125">
        <f t="shared" si="585"/>
        <v>0</v>
      </c>
      <c r="AC620" s="125">
        <f t="shared" si="585"/>
        <v>79.5</v>
      </c>
      <c r="AD620" s="125">
        <f t="shared" si="585"/>
        <v>0</v>
      </c>
      <c r="AE620" s="125">
        <v>0</v>
      </c>
      <c r="AF620" s="113"/>
    </row>
    <row r="621" spans="1:32" ht="18.75" x14ac:dyDescent="0.3">
      <c r="A621" s="168" t="s">
        <v>28</v>
      </c>
      <c r="B621" s="100"/>
      <c r="C621" s="125"/>
      <c r="D621" s="125"/>
      <c r="E621" s="125"/>
      <c r="F621" s="160"/>
      <c r="G621" s="160"/>
      <c r="H621" s="160"/>
      <c r="I621" s="160"/>
      <c r="J621" s="160"/>
      <c r="K621" s="160"/>
      <c r="L621" s="160"/>
      <c r="M621" s="160"/>
      <c r="N621" s="287"/>
      <c r="O621" s="287"/>
      <c r="P621" s="160"/>
      <c r="Q621" s="160"/>
      <c r="R621" s="160"/>
      <c r="S621" s="160"/>
      <c r="T621" s="160"/>
      <c r="U621" s="160"/>
      <c r="V621" s="100"/>
      <c r="W621" s="160"/>
      <c r="X621" s="160"/>
      <c r="Y621" s="160"/>
      <c r="Z621" s="160"/>
      <c r="AA621" s="160"/>
      <c r="AB621" s="160"/>
      <c r="AC621" s="160"/>
      <c r="AD621" s="160"/>
      <c r="AE621" s="100"/>
      <c r="AF621" s="100"/>
    </row>
    <row r="622" spans="1:32" s="82" customFormat="1" ht="18.75" x14ac:dyDescent="0.25">
      <c r="A622" s="103" t="s">
        <v>29</v>
      </c>
      <c r="B622" s="125">
        <f>H622+J622+L622+N622+P622+R622+T622+V622+X622+Z622+AB622+AD622</f>
        <v>3630</v>
      </c>
      <c r="C622" s="125">
        <f>V622+Z622+AB622</f>
        <v>3630</v>
      </c>
      <c r="D622" s="125">
        <f>AA622+Y622+AC622</f>
        <v>3630</v>
      </c>
      <c r="E622" s="125">
        <f>I622+K622+M622+O622+Q622+S622+U622+W622+Y622+AA622+AC622+AE622+AG622</f>
        <v>3630</v>
      </c>
      <c r="F622" s="279">
        <f>E622/B622*100</f>
        <v>100</v>
      </c>
      <c r="G622" s="279">
        <f>E622/C622*100</f>
        <v>100</v>
      </c>
      <c r="H622" s="160"/>
      <c r="I622" s="160"/>
      <c r="J622" s="160"/>
      <c r="K622" s="160"/>
      <c r="L622" s="160"/>
      <c r="M622" s="160"/>
      <c r="N622" s="287"/>
      <c r="O622" s="287"/>
      <c r="P622" s="160"/>
      <c r="Q622" s="160"/>
      <c r="R622" s="125">
        <v>0</v>
      </c>
      <c r="S622" s="160"/>
      <c r="T622" s="160"/>
      <c r="U622" s="160"/>
      <c r="V622" s="100">
        <v>3630</v>
      </c>
      <c r="W622" s="160"/>
      <c r="X622" s="160"/>
      <c r="Y622" s="125">
        <v>2749</v>
      </c>
      <c r="Z622" s="160"/>
      <c r="AA622" s="125">
        <v>801.5</v>
      </c>
      <c r="AB622" s="160"/>
      <c r="AC622" s="125">
        <v>79.5</v>
      </c>
      <c r="AD622" s="160"/>
      <c r="AE622" s="160"/>
      <c r="AF622" s="89"/>
    </row>
    <row r="623" spans="1:32" s="82" customFormat="1" ht="18.75" x14ac:dyDescent="0.25">
      <c r="A623" s="103" t="s">
        <v>30</v>
      </c>
      <c r="B623" s="100"/>
      <c r="C623" s="125"/>
      <c r="D623" s="125"/>
      <c r="E623" s="125"/>
      <c r="F623" s="160"/>
      <c r="G623" s="160"/>
      <c r="H623" s="160"/>
      <c r="I623" s="160"/>
      <c r="J623" s="160"/>
      <c r="K623" s="160"/>
      <c r="L623" s="160"/>
      <c r="M623" s="160"/>
      <c r="N623" s="287"/>
      <c r="O623" s="287"/>
      <c r="P623" s="160"/>
      <c r="Q623" s="160"/>
      <c r="R623" s="160"/>
      <c r="S623" s="160"/>
      <c r="T623" s="160"/>
      <c r="U623" s="160"/>
      <c r="V623" s="160"/>
      <c r="W623" s="160"/>
      <c r="X623" s="160"/>
      <c r="Y623" s="160"/>
      <c r="Z623" s="160"/>
      <c r="AA623" s="160"/>
      <c r="AB623" s="160"/>
      <c r="AC623" s="160"/>
      <c r="AD623" s="160"/>
      <c r="AE623" s="160"/>
      <c r="AF623" s="89"/>
    </row>
    <row r="624" spans="1:32" s="82" customFormat="1" ht="18.75" x14ac:dyDescent="0.25">
      <c r="A624" s="103" t="s">
        <v>31</v>
      </c>
      <c r="B624" s="100"/>
      <c r="C624" s="125"/>
      <c r="D624" s="125"/>
      <c r="E624" s="125"/>
      <c r="F624" s="160"/>
      <c r="G624" s="160"/>
      <c r="H624" s="160"/>
      <c r="I624" s="160"/>
      <c r="J624" s="160"/>
      <c r="K624" s="160"/>
      <c r="L624" s="160"/>
      <c r="M624" s="160"/>
      <c r="N624" s="287"/>
      <c r="O624" s="287"/>
      <c r="P624" s="160"/>
      <c r="Q624" s="160"/>
      <c r="R624" s="160"/>
      <c r="S624" s="160"/>
      <c r="T624" s="160"/>
      <c r="U624" s="160"/>
      <c r="V624" s="160"/>
      <c r="W624" s="160"/>
      <c r="X624" s="160"/>
      <c r="Y624" s="160"/>
      <c r="Z624" s="160"/>
      <c r="AA624" s="160"/>
      <c r="AB624" s="160"/>
      <c r="AC624" s="160"/>
      <c r="AD624" s="160"/>
      <c r="AE624" s="160"/>
      <c r="AF624" s="89"/>
    </row>
    <row r="625" spans="1:32" s="82" customFormat="1" ht="37.5" x14ac:dyDescent="0.25">
      <c r="A625" s="270" t="s">
        <v>209</v>
      </c>
      <c r="B625" s="89">
        <f>B626+B633</f>
        <v>36821</v>
      </c>
      <c r="C625" s="89">
        <f>C626+C633</f>
        <v>36821</v>
      </c>
      <c r="D625" s="89">
        <f>D626+D633</f>
        <v>23828.12</v>
      </c>
      <c r="E625" s="89">
        <f t="shared" ref="E625" si="586">E626+E633</f>
        <v>23828.12</v>
      </c>
      <c r="F625" s="272">
        <f>E625/B625*100</f>
        <v>64.713397246136722</v>
      </c>
      <c r="G625" s="272">
        <f>E625/C625*100</f>
        <v>64.713397246136722</v>
      </c>
      <c r="H625" s="89">
        <f t="shared" ref="H625:V625" si="587">H626+H633</f>
        <v>3478.67</v>
      </c>
      <c r="I625" s="89">
        <f t="shared" si="587"/>
        <v>3246.6</v>
      </c>
      <c r="J625" s="89">
        <f t="shared" si="587"/>
        <v>2063.9499999999998</v>
      </c>
      <c r="K625" s="89">
        <f t="shared" si="587"/>
        <v>2136.6</v>
      </c>
      <c r="L625" s="89">
        <f t="shared" si="587"/>
        <v>1142.29</v>
      </c>
      <c r="M625" s="89">
        <f t="shared" si="587"/>
        <v>1032.2</v>
      </c>
      <c r="N625" s="287">
        <f t="shared" si="587"/>
        <v>2678.92</v>
      </c>
      <c r="O625" s="287">
        <f t="shared" si="587"/>
        <v>2627.5</v>
      </c>
      <c r="P625" s="89">
        <f t="shared" si="587"/>
        <v>1440.15</v>
      </c>
      <c r="Q625" s="89">
        <f t="shared" si="587"/>
        <v>1639.3</v>
      </c>
      <c r="R625" s="89">
        <f t="shared" si="587"/>
        <v>1796.42</v>
      </c>
      <c r="S625" s="89">
        <f t="shared" si="587"/>
        <v>1517.02</v>
      </c>
      <c r="T625" s="89">
        <f t="shared" si="587"/>
        <v>2381.4699999999998</v>
      </c>
      <c r="U625" s="89">
        <f t="shared" si="587"/>
        <v>2075.4</v>
      </c>
      <c r="V625" s="89">
        <f t="shared" si="587"/>
        <v>2971.29</v>
      </c>
      <c r="W625" s="89">
        <f>W626+W633</f>
        <v>2279.8000000000002</v>
      </c>
      <c r="X625" s="89">
        <f t="shared" ref="X625:AE625" si="588">X626+X633</f>
        <v>1446.5</v>
      </c>
      <c r="Y625" s="89">
        <f t="shared" si="588"/>
        <v>812.8</v>
      </c>
      <c r="Z625" s="89">
        <f t="shared" si="588"/>
        <v>2119.1</v>
      </c>
      <c r="AA625" s="89">
        <f t="shared" si="588"/>
        <v>2586.8000000000002</v>
      </c>
      <c r="AB625" s="89">
        <f t="shared" si="588"/>
        <v>3797.7</v>
      </c>
      <c r="AC625" s="89">
        <f t="shared" si="588"/>
        <v>1610.9</v>
      </c>
      <c r="AD625" s="89">
        <f t="shared" si="588"/>
        <v>11504.54</v>
      </c>
      <c r="AE625" s="89">
        <f t="shared" si="588"/>
        <v>2263.2000000000003</v>
      </c>
      <c r="AF625" s="89"/>
    </row>
    <row r="626" spans="1:32" ht="206.25" x14ac:dyDescent="0.25">
      <c r="A626" s="292" t="s">
        <v>588</v>
      </c>
      <c r="B626" s="89">
        <f>B627</f>
        <v>20870.789999999997</v>
      </c>
      <c r="C626" s="89">
        <f>C627</f>
        <v>20870.789999999997</v>
      </c>
      <c r="D626" s="89">
        <f>D627</f>
        <v>20361.82</v>
      </c>
      <c r="E626" s="89">
        <f t="shared" ref="E626:T627" si="589">E627</f>
        <v>20361.82</v>
      </c>
      <c r="F626" s="272">
        <f>E626/B626*100</f>
        <v>97.561328536198204</v>
      </c>
      <c r="G626" s="272">
        <f>E626/C626*100</f>
        <v>97.561328536198204</v>
      </c>
      <c r="H626" s="89">
        <f t="shared" si="589"/>
        <v>3478.67</v>
      </c>
      <c r="I626" s="89">
        <f t="shared" si="589"/>
        <v>3246.6</v>
      </c>
      <c r="J626" s="89">
        <f t="shared" si="589"/>
        <v>1764.95</v>
      </c>
      <c r="K626" s="89">
        <f t="shared" si="589"/>
        <v>1936.6</v>
      </c>
      <c r="L626" s="89">
        <f t="shared" si="589"/>
        <v>1142.29</v>
      </c>
      <c r="M626" s="89">
        <f t="shared" si="589"/>
        <v>933.2</v>
      </c>
      <c r="N626" s="91">
        <f t="shared" si="589"/>
        <v>2678.92</v>
      </c>
      <c r="O626" s="91">
        <f t="shared" si="589"/>
        <v>2627.5</v>
      </c>
      <c r="P626" s="89">
        <f t="shared" si="589"/>
        <v>1440.15</v>
      </c>
      <c r="Q626" s="89">
        <f t="shared" si="589"/>
        <v>1639.3</v>
      </c>
      <c r="R626" s="89">
        <f t="shared" si="589"/>
        <v>1712.92</v>
      </c>
      <c r="S626" s="89">
        <f t="shared" si="589"/>
        <v>1517.02</v>
      </c>
      <c r="T626" s="89">
        <f t="shared" si="589"/>
        <v>2347.9699999999998</v>
      </c>
      <c r="U626" s="89">
        <f t="shared" ref="U626:AE627" si="590">U627</f>
        <v>2041.9</v>
      </c>
      <c r="V626" s="89">
        <f t="shared" si="590"/>
        <v>1307.5899999999999</v>
      </c>
      <c r="W626" s="89">
        <f t="shared" si="590"/>
        <v>890.3</v>
      </c>
      <c r="X626" s="89">
        <f t="shared" si="590"/>
        <v>918.3</v>
      </c>
      <c r="Y626" s="89">
        <f>Y627</f>
        <v>685.4</v>
      </c>
      <c r="Z626" s="89">
        <f t="shared" si="590"/>
        <v>1627.3</v>
      </c>
      <c r="AA626" s="89">
        <f>AA627</f>
        <v>2011.5</v>
      </c>
      <c r="AB626" s="89">
        <f t="shared" si="590"/>
        <v>796</v>
      </c>
      <c r="AC626" s="89">
        <f>AC627</f>
        <v>669.2</v>
      </c>
      <c r="AD626" s="89">
        <f t="shared" si="590"/>
        <v>1655.73</v>
      </c>
      <c r="AE626" s="89">
        <f t="shared" si="590"/>
        <v>2163.3000000000002</v>
      </c>
      <c r="AF626" s="89"/>
    </row>
    <row r="627" spans="1:32" ht="144" customHeight="1" x14ac:dyDescent="0.25">
      <c r="A627" s="277" t="s">
        <v>210</v>
      </c>
      <c r="B627" s="95">
        <f>B628</f>
        <v>20870.789999999997</v>
      </c>
      <c r="C627" s="95">
        <f>C628</f>
        <v>20870.789999999997</v>
      </c>
      <c r="D627" s="95">
        <f t="shared" ref="D627:L627" si="591">D628</f>
        <v>20361.82</v>
      </c>
      <c r="E627" s="95">
        <f>E628</f>
        <v>20361.82</v>
      </c>
      <c r="F627" s="95">
        <f t="shared" si="591"/>
        <v>97.561328536198204</v>
      </c>
      <c r="G627" s="95">
        <f t="shared" si="591"/>
        <v>97.561328536198204</v>
      </c>
      <c r="H627" s="95">
        <f t="shared" si="591"/>
        <v>3478.67</v>
      </c>
      <c r="I627" s="95">
        <f t="shared" si="591"/>
        <v>3246.6</v>
      </c>
      <c r="J627" s="95">
        <f t="shared" si="591"/>
        <v>1764.95</v>
      </c>
      <c r="K627" s="95">
        <f t="shared" si="591"/>
        <v>1936.6</v>
      </c>
      <c r="L627" s="95">
        <f t="shared" si="591"/>
        <v>1142.29</v>
      </c>
      <c r="M627" s="95">
        <f t="shared" si="589"/>
        <v>933.2</v>
      </c>
      <c r="N627" s="95">
        <f t="shared" si="589"/>
        <v>2678.92</v>
      </c>
      <c r="O627" s="95">
        <f t="shared" si="589"/>
        <v>2627.5</v>
      </c>
      <c r="P627" s="95">
        <f t="shared" si="589"/>
        <v>1440.15</v>
      </c>
      <c r="Q627" s="95">
        <f t="shared" si="589"/>
        <v>1639.3</v>
      </c>
      <c r="R627" s="95">
        <f t="shared" si="589"/>
        <v>1712.92</v>
      </c>
      <c r="S627" s="95">
        <f t="shared" si="589"/>
        <v>1517.02</v>
      </c>
      <c r="T627" s="95">
        <f t="shared" si="589"/>
        <v>2347.9699999999998</v>
      </c>
      <c r="U627" s="95">
        <f t="shared" si="590"/>
        <v>2041.9</v>
      </c>
      <c r="V627" s="95">
        <f t="shared" si="590"/>
        <v>1307.5899999999999</v>
      </c>
      <c r="W627" s="95">
        <f t="shared" si="590"/>
        <v>890.3</v>
      </c>
      <c r="X627" s="95">
        <f t="shared" si="590"/>
        <v>918.3</v>
      </c>
      <c r="Y627" s="95">
        <f t="shared" si="590"/>
        <v>685.4</v>
      </c>
      <c r="Z627" s="169">
        <f t="shared" si="590"/>
        <v>1627.3</v>
      </c>
      <c r="AA627" s="169">
        <f t="shared" si="590"/>
        <v>2011.5</v>
      </c>
      <c r="AB627" s="169">
        <f t="shared" si="590"/>
        <v>796</v>
      </c>
      <c r="AC627" s="169">
        <f t="shared" si="590"/>
        <v>669.2</v>
      </c>
      <c r="AD627" s="100">
        <f t="shared" si="590"/>
        <v>1655.73</v>
      </c>
      <c r="AE627" s="100">
        <f t="shared" si="590"/>
        <v>2163.3000000000002</v>
      </c>
      <c r="AF627" s="200" t="s">
        <v>624</v>
      </c>
    </row>
    <row r="628" spans="1:32" ht="18.75" x14ac:dyDescent="0.3">
      <c r="A628" s="137" t="s">
        <v>27</v>
      </c>
      <c r="B628" s="125">
        <f t="shared" ref="B628:AE628" si="592">B629+B630+B631+B632</f>
        <v>20870.789999999997</v>
      </c>
      <c r="C628" s="125">
        <f t="shared" si="592"/>
        <v>20870.789999999997</v>
      </c>
      <c r="D628" s="125">
        <f t="shared" si="592"/>
        <v>20361.82</v>
      </c>
      <c r="E628" s="125">
        <f t="shared" si="592"/>
        <v>20361.82</v>
      </c>
      <c r="F628" s="279">
        <f>E628/B628*100</f>
        <v>97.561328536198204</v>
      </c>
      <c r="G628" s="279">
        <f>E628/C628*100</f>
        <v>97.561328536198204</v>
      </c>
      <c r="H628" s="125">
        <f t="shared" si="592"/>
        <v>3478.67</v>
      </c>
      <c r="I628" s="125">
        <f t="shared" si="592"/>
        <v>3246.6</v>
      </c>
      <c r="J628" s="125">
        <f t="shared" si="592"/>
        <v>1764.95</v>
      </c>
      <c r="K628" s="125">
        <f t="shared" si="592"/>
        <v>1936.6</v>
      </c>
      <c r="L628" s="125">
        <f t="shared" si="592"/>
        <v>1142.29</v>
      </c>
      <c r="M628" s="125">
        <f t="shared" si="592"/>
        <v>933.2</v>
      </c>
      <c r="N628" s="133">
        <f t="shared" si="592"/>
        <v>2678.92</v>
      </c>
      <c r="O628" s="133">
        <f t="shared" si="592"/>
        <v>2627.5</v>
      </c>
      <c r="P628" s="125">
        <f t="shared" si="592"/>
        <v>1440.15</v>
      </c>
      <c r="Q628" s="125">
        <f t="shared" si="592"/>
        <v>1639.3</v>
      </c>
      <c r="R628" s="125">
        <f t="shared" si="592"/>
        <v>1712.92</v>
      </c>
      <c r="S628" s="125">
        <f t="shared" si="592"/>
        <v>1517.02</v>
      </c>
      <c r="T628" s="125">
        <f t="shared" si="592"/>
        <v>2347.9699999999998</v>
      </c>
      <c r="U628" s="125">
        <f t="shared" si="592"/>
        <v>2041.9</v>
      </c>
      <c r="V628" s="125">
        <f t="shared" si="592"/>
        <v>1307.5899999999999</v>
      </c>
      <c r="W628" s="125">
        <f t="shared" si="592"/>
        <v>890.3</v>
      </c>
      <c r="X628" s="125">
        <f t="shared" si="592"/>
        <v>918.3</v>
      </c>
      <c r="Y628" s="125">
        <f t="shared" si="592"/>
        <v>685.4</v>
      </c>
      <c r="Z628" s="125">
        <f t="shared" si="592"/>
        <v>1627.3</v>
      </c>
      <c r="AA628" s="125">
        <f t="shared" si="592"/>
        <v>2011.5</v>
      </c>
      <c r="AB628" s="125">
        <f t="shared" si="592"/>
        <v>796</v>
      </c>
      <c r="AC628" s="125">
        <f t="shared" si="592"/>
        <v>669.2</v>
      </c>
      <c r="AD628" s="125">
        <f t="shared" si="592"/>
        <v>1655.73</v>
      </c>
      <c r="AE628" s="100">
        <f t="shared" si="592"/>
        <v>2163.3000000000002</v>
      </c>
      <c r="AF628" s="100"/>
    </row>
    <row r="629" spans="1:32" s="82" customFormat="1" ht="18.75" x14ac:dyDescent="0.25">
      <c r="A629" s="103" t="s">
        <v>28</v>
      </c>
      <c r="B629" s="100"/>
      <c r="C629" s="125"/>
      <c r="D629" s="125"/>
      <c r="E629" s="125"/>
      <c r="F629" s="279"/>
      <c r="G629" s="279"/>
      <c r="H629" s="160"/>
      <c r="I629" s="160"/>
      <c r="J629" s="160"/>
      <c r="K629" s="160"/>
      <c r="L629" s="160"/>
      <c r="M629" s="160"/>
      <c r="N629" s="287"/>
      <c r="O629" s="287"/>
      <c r="P629" s="160"/>
      <c r="Q629" s="160"/>
      <c r="R629" s="160"/>
      <c r="S629" s="160"/>
      <c r="T629" s="160"/>
      <c r="U629" s="160"/>
      <c r="V629" s="160"/>
      <c r="W629" s="160"/>
      <c r="X629" s="160"/>
      <c r="Y629" s="160"/>
      <c r="Z629" s="160"/>
      <c r="AA629" s="160"/>
      <c r="AB629" s="160"/>
      <c r="AC629" s="160"/>
      <c r="AD629" s="160"/>
      <c r="AE629" s="160"/>
      <c r="AF629" s="89"/>
    </row>
    <row r="630" spans="1:32" s="82" customFormat="1" ht="18.75" x14ac:dyDescent="0.25">
      <c r="A630" s="103" t="s">
        <v>29</v>
      </c>
      <c r="B630" s="125">
        <f>H630+J630+L630+N630+P630+R630+T630+V630+X630+Z630+AB630+AD630</f>
        <v>20870.789999999997</v>
      </c>
      <c r="C630" s="125">
        <f>H630+J630+L630+N630+P630+R630+T630+V630+X630+Z630+AB630+AD630</f>
        <v>20870.789999999997</v>
      </c>
      <c r="D630" s="125">
        <f>I630+K630+M630+O630+Q630+S630+U630+W630+Y630+AA630+AC630+AE630</f>
        <v>20361.82</v>
      </c>
      <c r="E630" s="125">
        <f>I630+K630+M630+O630+Q630+S630+U630+W630+Y630+AA630+AC630+AE630+AG630</f>
        <v>20361.82</v>
      </c>
      <c r="F630" s="279">
        <f>E630/B630*100</f>
        <v>97.561328536198204</v>
      </c>
      <c r="G630" s="279">
        <f>E630/C630*100</f>
        <v>97.561328536198204</v>
      </c>
      <c r="H630" s="125">
        <v>3478.67</v>
      </c>
      <c r="I630" s="125">
        <v>3246.6</v>
      </c>
      <c r="J630" s="125">
        <v>1764.95</v>
      </c>
      <c r="K630" s="125">
        <v>1936.6</v>
      </c>
      <c r="L630" s="125">
        <v>1142.29</v>
      </c>
      <c r="M630" s="125">
        <v>933.2</v>
      </c>
      <c r="N630" s="133">
        <v>2678.92</v>
      </c>
      <c r="O630" s="133">
        <v>2627.5</v>
      </c>
      <c r="P630" s="125">
        <v>1440.15</v>
      </c>
      <c r="Q630" s="125">
        <v>1639.3</v>
      </c>
      <c r="R630" s="125">
        <v>1712.92</v>
      </c>
      <c r="S630" s="125">
        <v>1517.02</v>
      </c>
      <c r="T630" s="125">
        <v>2347.9699999999998</v>
      </c>
      <c r="U630" s="125">
        <v>2041.9</v>
      </c>
      <c r="V630" s="125">
        <v>1307.5899999999999</v>
      </c>
      <c r="W630" s="125">
        <v>890.3</v>
      </c>
      <c r="X630" s="125">
        <v>918.3</v>
      </c>
      <c r="Y630" s="125">
        <v>685.4</v>
      </c>
      <c r="Z630" s="125">
        <v>1627.3</v>
      </c>
      <c r="AA630" s="125">
        <v>2011.5</v>
      </c>
      <c r="AB630" s="125">
        <v>796</v>
      </c>
      <c r="AC630" s="125">
        <v>669.2</v>
      </c>
      <c r="AD630" s="125">
        <v>1655.73</v>
      </c>
      <c r="AE630" s="160">
        <v>2163.3000000000002</v>
      </c>
      <c r="AF630" s="89"/>
    </row>
    <row r="631" spans="1:32" s="82" customFormat="1" ht="18.75" x14ac:dyDescent="0.25">
      <c r="A631" s="103" t="s">
        <v>30</v>
      </c>
      <c r="B631" s="100"/>
      <c r="C631" s="125"/>
      <c r="D631" s="125"/>
      <c r="E631" s="125"/>
      <c r="F631" s="160"/>
      <c r="G631" s="160"/>
      <c r="H631" s="160"/>
      <c r="I631" s="160"/>
      <c r="J631" s="160"/>
      <c r="K631" s="160"/>
      <c r="L631" s="160"/>
      <c r="M631" s="160"/>
      <c r="N631" s="287"/>
      <c r="O631" s="287"/>
      <c r="P631" s="160"/>
      <c r="Q631" s="160"/>
      <c r="R631" s="160"/>
      <c r="S631" s="160"/>
      <c r="T631" s="160"/>
      <c r="U631" s="160"/>
      <c r="V631" s="160"/>
      <c r="W631" s="160"/>
      <c r="X631" s="160"/>
      <c r="Y631" s="160"/>
      <c r="Z631" s="160"/>
      <c r="AA631" s="160"/>
      <c r="AB631" s="160"/>
      <c r="AC631" s="160"/>
      <c r="AD631" s="160"/>
      <c r="AE631" s="160"/>
      <c r="AF631" s="89"/>
    </row>
    <row r="632" spans="1:32" s="82" customFormat="1" ht="18.75" x14ac:dyDescent="0.25">
      <c r="A632" s="103" t="s">
        <v>31</v>
      </c>
      <c r="B632" s="100"/>
      <c r="C632" s="125"/>
      <c r="D632" s="125"/>
      <c r="E632" s="125"/>
      <c r="F632" s="160"/>
      <c r="G632" s="160"/>
      <c r="H632" s="160"/>
      <c r="I632" s="160"/>
      <c r="J632" s="160"/>
      <c r="K632" s="160"/>
      <c r="L632" s="160"/>
      <c r="M632" s="160"/>
      <c r="N632" s="287"/>
      <c r="O632" s="287"/>
      <c r="P632" s="160"/>
      <c r="Q632" s="160"/>
      <c r="R632" s="160"/>
      <c r="S632" s="160"/>
      <c r="T632" s="160"/>
      <c r="U632" s="160"/>
      <c r="V632" s="160"/>
      <c r="W632" s="160"/>
      <c r="X632" s="160"/>
      <c r="Y632" s="160"/>
      <c r="Z632" s="160"/>
      <c r="AA632" s="160"/>
      <c r="AB632" s="160"/>
      <c r="AC632" s="160"/>
      <c r="AD632" s="160"/>
      <c r="AE632" s="160"/>
      <c r="AF632" s="89"/>
    </row>
    <row r="633" spans="1:32" s="82" customFormat="1" ht="131.25" x14ac:dyDescent="0.25">
      <c r="A633" s="292" t="s">
        <v>211</v>
      </c>
      <c r="B633" s="89">
        <f>B634+B640+B646+B652+B658+B664+B670+B676+B682+B688</f>
        <v>15950.210000000003</v>
      </c>
      <c r="C633" s="89">
        <f>C634+C640+C646+C652+C658+C664+C670+C676+C682+C688</f>
        <v>15950.210000000003</v>
      </c>
      <c r="D633" s="89">
        <f>D634+D640+D646+D652+D658+D664+D670+D676+D682+D688</f>
        <v>3466.3000000000006</v>
      </c>
      <c r="E633" s="89">
        <f>E634+E640+E646+E652+E658+E664+E670+E676+E682+E688</f>
        <v>3466.3000000000006</v>
      </c>
      <c r="F633" s="89">
        <f t="shared" ref="F633:G633" si="593">F634+F640</f>
        <v>86.577181208053688</v>
      </c>
      <c r="G633" s="89">
        <f t="shared" si="593"/>
        <v>86.577181208053688</v>
      </c>
      <c r="H633" s="89">
        <f t="shared" ref="H633:S633" si="594">H634+H640+H646+H652</f>
        <v>0</v>
      </c>
      <c r="I633" s="89">
        <f t="shared" si="594"/>
        <v>0</v>
      </c>
      <c r="J633" s="89">
        <f t="shared" si="594"/>
        <v>299</v>
      </c>
      <c r="K633" s="89">
        <f t="shared" si="594"/>
        <v>200</v>
      </c>
      <c r="L633" s="89">
        <f t="shared" si="594"/>
        <v>0</v>
      </c>
      <c r="M633" s="89">
        <f t="shared" si="594"/>
        <v>99</v>
      </c>
      <c r="N633" s="287">
        <f t="shared" si="594"/>
        <v>0</v>
      </c>
      <c r="O633" s="287">
        <f t="shared" si="594"/>
        <v>0</v>
      </c>
      <c r="P633" s="89">
        <f t="shared" si="594"/>
        <v>0</v>
      </c>
      <c r="Q633" s="89">
        <f t="shared" si="594"/>
        <v>0</v>
      </c>
      <c r="R633" s="89">
        <f>R634+R640+R646+R652+R688</f>
        <v>83.5</v>
      </c>
      <c r="S633" s="89">
        <f t="shared" si="594"/>
        <v>0</v>
      </c>
      <c r="T633" s="89">
        <f>T634+T640+T646+T652+T658+T664+T676+T682</f>
        <v>33.5</v>
      </c>
      <c r="U633" s="89">
        <f>U634+U640+U646+U652+U658+U664+U670+U676+U682</f>
        <v>33.5</v>
      </c>
      <c r="V633" s="89">
        <f>V634+V640+V646+V652+V658+V664+V670+V676+V682</f>
        <v>1663.7</v>
      </c>
      <c r="W633" s="89">
        <f>W634+W640+W646+W652+W658+W664+W670+W676+W682</f>
        <v>1389.5</v>
      </c>
      <c r="X633" s="89">
        <f>X634+X640+X646+X652+X658+X664+X670+X676+X682</f>
        <v>528.20000000000005</v>
      </c>
      <c r="Y633" s="89">
        <f>Y634+Y640+Y646+Y652+Y664+Y670+Y676+Y682+Y688</f>
        <v>127.4</v>
      </c>
      <c r="Z633" s="89">
        <f>Z634+Z640+Z646+Z652+Z658+Z664+Z670+Z676+Z682</f>
        <v>491.8</v>
      </c>
      <c r="AA633" s="89">
        <f>AA634+AA640+AA646+AA652+AA658+AA664+AA670+AA676+AA682+AA688</f>
        <v>575.29999999999995</v>
      </c>
      <c r="AB633" s="89">
        <f>AB634+AB640+AB646+AB652+AB658+AB664+AB670+AB676+AB682</f>
        <v>3001.7</v>
      </c>
      <c r="AC633" s="89">
        <f>AC634+AC640+AC646+AC652+AC670</f>
        <v>941.7</v>
      </c>
      <c r="AD633" s="89">
        <f>AD634+AD640+AD646+AD652+AD658+AD664+AD670+AD676+AD682</f>
        <v>9848.8100000000013</v>
      </c>
      <c r="AE633" s="89">
        <f>AE634+AE640+AE646+AE652+AE658+AE664+AE670+AE676+AE682</f>
        <v>99.9</v>
      </c>
      <c r="AF633" s="89"/>
    </row>
    <row r="634" spans="1:32" ht="150" x14ac:dyDescent="0.25">
      <c r="A634" s="277" t="s">
        <v>212</v>
      </c>
      <c r="B634" s="95">
        <f t="shared" ref="B634:AE634" si="595">B635</f>
        <v>0</v>
      </c>
      <c r="C634" s="95">
        <f t="shared" si="595"/>
        <v>0</v>
      </c>
      <c r="D634" s="95">
        <f t="shared" si="595"/>
        <v>0</v>
      </c>
      <c r="E634" s="95">
        <f t="shared" si="595"/>
        <v>0</v>
      </c>
      <c r="F634" s="95">
        <v>0</v>
      </c>
      <c r="G634" s="95">
        <v>0</v>
      </c>
      <c r="H634" s="95">
        <f t="shared" si="595"/>
        <v>0</v>
      </c>
      <c r="I634" s="95">
        <f t="shared" si="595"/>
        <v>0</v>
      </c>
      <c r="J634" s="95">
        <f t="shared" si="595"/>
        <v>0</v>
      </c>
      <c r="K634" s="95">
        <f t="shared" si="595"/>
        <v>0</v>
      </c>
      <c r="L634" s="95">
        <f t="shared" si="595"/>
        <v>0</v>
      </c>
      <c r="M634" s="95">
        <f t="shared" si="595"/>
        <v>0</v>
      </c>
      <c r="N634" s="95">
        <f t="shared" si="595"/>
        <v>0</v>
      </c>
      <c r="O634" s="95">
        <f t="shared" si="595"/>
        <v>0</v>
      </c>
      <c r="P634" s="95">
        <f t="shared" si="595"/>
        <v>0</v>
      </c>
      <c r="Q634" s="95">
        <f t="shared" si="595"/>
        <v>0</v>
      </c>
      <c r="R634" s="95">
        <f t="shared" si="595"/>
        <v>0</v>
      </c>
      <c r="S634" s="95">
        <f t="shared" si="595"/>
        <v>0</v>
      </c>
      <c r="T634" s="95">
        <f t="shared" si="595"/>
        <v>0</v>
      </c>
      <c r="U634" s="95">
        <f t="shared" si="595"/>
        <v>0</v>
      </c>
      <c r="V634" s="95">
        <f t="shared" si="595"/>
        <v>0</v>
      </c>
      <c r="W634" s="95">
        <f t="shared" si="595"/>
        <v>0</v>
      </c>
      <c r="X634" s="95">
        <f t="shared" si="595"/>
        <v>0</v>
      </c>
      <c r="Y634" s="95">
        <f t="shared" si="595"/>
        <v>0</v>
      </c>
      <c r="Z634" s="169">
        <f t="shared" si="595"/>
        <v>0</v>
      </c>
      <c r="AA634" s="169">
        <f t="shared" si="595"/>
        <v>0</v>
      </c>
      <c r="AB634" s="169">
        <f t="shared" si="595"/>
        <v>0</v>
      </c>
      <c r="AC634" s="169">
        <f t="shared" si="595"/>
        <v>0</v>
      </c>
      <c r="AD634" s="100">
        <f t="shared" si="595"/>
        <v>0</v>
      </c>
      <c r="AE634" s="100">
        <f t="shared" si="595"/>
        <v>0</v>
      </c>
      <c r="AF634" s="115" t="s">
        <v>625</v>
      </c>
    </row>
    <row r="635" spans="1:32" ht="18.75" x14ac:dyDescent="0.3">
      <c r="A635" s="137" t="s">
        <v>27</v>
      </c>
      <c r="B635" s="125">
        <f t="shared" ref="B635:AD635" si="596">B636+B637+B638+B639</f>
        <v>0</v>
      </c>
      <c r="C635" s="125">
        <f t="shared" si="596"/>
        <v>0</v>
      </c>
      <c r="D635" s="125"/>
      <c r="E635" s="125">
        <f t="shared" si="596"/>
        <v>0</v>
      </c>
      <c r="F635" s="279">
        <v>0</v>
      </c>
      <c r="G635" s="125">
        <f t="shared" si="596"/>
        <v>0</v>
      </c>
      <c r="H635" s="125">
        <f t="shared" si="596"/>
        <v>0</v>
      </c>
      <c r="I635" s="125">
        <f t="shared" si="596"/>
        <v>0</v>
      </c>
      <c r="J635" s="125">
        <f t="shared" si="596"/>
        <v>0</v>
      </c>
      <c r="K635" s="125">
        <f t="shared" si="596"/>
        <v>0</v>
      </c>
      <c r="L635" s="125">
        <f t="shared" si="596"/>
        <v>0</v>
      </c>
      <c r="M635" s="125">
        <f t="shared" si="596"/>
        <v>0</v>
      </c>
      <c r="N635" s="133">
        <f t="shared" si="596"/>
        <v>0</v>
      </c>
      <c r="O635" s="133">
        <f t="shared" si="596"/>
        <v>0</v>
      </c>
      <c r="P635" s="125">
        <f t="shared" si="596"/>
        <v>0</v>
      </c>
      <c r="Q635" s="125">
        <f t="shared" si="596"/>
        <v>0</v>
      </c>
      <c r="R635" s="125">
        <f t="shared" si="596"/>
        <v>0</v>
      </c>
      <c r="S635" s="125">
        <f t="shared" si="596"/>
        <v>0</v>
      </c>
      <c r="T635" s="125">
        <f t="shared" si="596"/>
        <v>0</v>
      </c>
      <c r="U635" s="125">
        <f t="shared" si="596"/>
        <v>0</v>
      </c>
      <c r="V635" s="125">
        <f t="shared" si="596"/>
        <v>0</v>
      </c>
      <c r="W635" s="125">
        <f t="shared" si="596"/>
        <v>0</v>
      </c>
      <c r="X635" s="125">
        <f t="shared" si="596"/>
        <v>0</v>
      </c>
      <c r="Y635" s="125">
        <f t="shared" si="596"/>
        <v>0</v>
      </c>
      <c r="Z635" s="125">
        <f t="shared" si="596"/>
        <v>0</v>
      </c>
      <c r="AA635" s="125">
        <f t="shared" si="596"/>
        <v>0</v>
      </c>
      <c r="AB635" s="125">
        <f t="shared" si="596"/>
        <v>0</v>
      </c>
      <c r="AC635" s="125">
        <f t="shared" si="596"/>
        <v>0</v>
      </c>
      <c r="AD635" s="125">
        <f t="shared" si="596"/>
        <v>0</v>
      </c>
      <c r="AE635" s="125">
        <f>AE638</f>
        <v>0</v>
      </c>
      <c r="AF635" s="125"/>
    </row>
    <row r="636" spans="1:32" s="82" customFormat="1" ht="18.75" x14ac:dyDescent="0.25">
      <c r="A636" s="103" t="s">
        <v>28</v>
      </c>
      <c r="B636" s="100"/>
      <c r="C636" s="125"/>
      <c r="D636" s="125"/>
      <c r="E636" s="125">
        <f>I636+K636+M636+O636+Q636+S636+U636+W636+Y636+AA636+AC636+AE636+AG636</f>
        <v>0</v>
      </c>
      <c r="F636" s="160"/>
      <c r="G636" s="160"/>
      <c r="H636" s="160"/>
      <c r="I636" s="160"/>
      <c r="J636" s="160"/>
      <c r="K636" s="160"/>
      <c r="L636" s="160"/>
      <c r="M636" s="160"/>
      <c r="N636" s="287"/>
      <c r="O636" s="287"/>
      <c r="P636" s="160"/>
      <c r="Q636" s="160"/>
      <c r="R636" s="100"/>
      <c r="S636" s="160"/>
      <c r="T636" s="160"/>
      <c r="U636" s="160"/>
      <c r="V636" s="160"/>
      <c r="W636" s="160"/>
      <c r="X636" s="160"/>
      <c r="Y636" s="160"/>
      <c r="Z636" s="160"/>
      <c r="AA636" s="160"/>
      <c r="AB636" s="160"/>
      <c r="AC636" s="160"/>
      <c r="AD636" s="160"/>
      <c r="AE636" s="100">
        <v>0</v>
      </c>
      <c r="AF636" s="100"/>
    </row>
    <row r="637" spans="1:32" s="82" customFormat="1" ht="18.75" x14ac:dyDescent="0.25">
      <c r="A637" s="103" t="s">
        <v>29</v>
      </c>
      <c r="B637" s="125">
        <f>H637+J637+L637+N637+P637+R637+T637+V637+X637+Z637+AB637+AD637</f>
        <v>0</v>
      </c>
      <c r="C637" s="125">
        <f>H637+J637+L637+N637+P637+R637+T637</f>
        <v>0</v>
      </c>
      <c r="D637" s="125"/>
      <c r="E637" s="125">
        <f>I637+K637+M637+O637+Q637+S637+U637+W637+Y637+AA637+AC637+AE637+AG637</f>
        <v>0</v>
      </c>
      <c r="F637" s="160"/>
      <c r="G637" s="160"/>
      <c r="H637" s="160"/>
      <c r="I637" s="160"/>
      <c r="J637" s="160"/>
      <c r="K637" s="160"/>
      <c r="L637" s="160"/>
      <c r="M637" s="160"/>
      <c r="N637" s="287"/>
      <c r="O637" s="287"/>
      <c r="P637" s="160"/>
      <c r="Q637" s="160"/>
      <c r="R637" s="125">
        <v>0</v>
      </c>
      <c r="S637" s="125">
        <v>0</v>
      </c>
      <c r="T637" s="160"/>
      <c r="U637" s="160"/>
      <c r="V637" s="160"/>
      <c r="W637" s="160"/>
      <c r="X637" s="160"/>
      <c r="Y637" s="160"/>
      <c r="Z637" s="160"/>
      <c r="AA637" s="160"/>
      <c r="AB637" s="160"/>
      <c r="AC637" s="160"/>
      <c r="AD637" s="160"/>
      <c r="AE637" s="125"/>
      <c r="AF637" s="100"/>
    </row>
    <row r="638" spans="1:32" s="82" customFormat="1" ht="18.75" x14ac:dyDescent="0.25">
      <c r="A638" s="103" t="s">
        <v>30</v>
      </c>
      <c r="B638" s="100"/>
      <c r="C638" s="125"/>
      <c r="D638" s="125"/>
      <c r="E638" s="125"/>
      <c r="F638" s="160"/>
      <c r="G638" s="160"/>
      <c r="H638" s="160"/>
      <c r="I638" s="160"/>
      <c r="J638" s="160"/>
      <c r="K638" s="160"/>
      <c r="L638" s="160"/>
      <c r="M638" s="160"/>
      <c r="N638" s="287"/>
      <c r="O638" s="287"/>
      <c r="P638" s="160"/>
      <c r="Q638" s="160"/>
      <c r="R638" s="160"/>
      <c r="S638" s="160"/>
      <c r="T638" s="160"/>
      <c r="U638" s="160"/>
      <c r="V638" s="160"/>
      <c r="W638" s="160"/>
      <c r="X638" s="160"/>
      <c r="Y638" s="160"/>
      <c r="Z638" s="160"/>
      <c r="AA638" s="160"/>
      <c r="AB638" s="160"/>
      <c r="AC638" s="160"/>
      <c r="AD638" s="160"/>
      <c r="AE638" s="125"/>
      <c r="AF638" s="100"/>
    </row>
    <row r="639" spans="1:32" s="82" customFormat="1" ht="18.75" x14ac:dyDescent="0.25">
      <c r="A639" s="103" t="s">
        <v>31</v>
      </c>
      <c r="B639" s="100"/>
      <c r="C639" s="125"/>
      <c r="D639" s="125"/>
      <c r="E639" s="125"/>
      <c r="F639" s="160"/>
      <c r="G639" s="160"/>
      <c r="H639" s="160"/>
      <c r="I639" s="160"/>
      <c r="J639" s="160"/>
      <c r="K639" s="160"/>
      <c r="L639" s="160"/>
      <c r="M639" s="160"/>
      <c r="N639" s="287"/>
      <c r="O639" s="287"/>
      <c r="P639" s="160"/>
      <c r="Q639" s="160"/>
      <c r="R639" s="160"/>
      <c r="S639" s="160"/>
      <c r="T639" s="160"/>
      <c r="U639" s="160"/>
      <c r="V639" s="160"/>
      <c r="W639" s="160"/>
      <c r="X639" s="160"/>
      <c r="Y639" s="160"/>
      <c r="Z639" s="160"/>
      <c r="AA639" s="160"/>
      <c r="AB639" s="160"/>
      <c r="AC639" s="160"/>
      <c r="AD639" s="160"/>
      <c r="AE639" s="160"/>
      <c r="AF639" s="89"/>
    </row>
    <row r="640" spans="1:32" ht="56.25" x14ac:dyDescent="0.25">
      <c r="A640" s="277" t="s">
        <v>213</v>
      </c>
      <c r="B640" s="95">
        <f t="shared" ref="B640:AE640" si="597">B641</f>
        <v>1043</v>
      </c>
      <c r="C640" s="95">
        <f t="shared" si="597"/>
        <v>1043</v>
      </c>
      <c r="D640" s="95">
        <f t="shared" si="597"/>
        <v>903</v>
      </c>
      <c r="E640" s="95">
        <f t="shared" si="597"/>
        <v>903</v>
      </c>
      <c r="F640" s="169">
        <f t="shared" si="597"/>
        <v>86.577181208053688</v>
      </c>
      <c r="G640" s="169">
        <f t="shared" si="597"/>
        <v>86.577181208053688</v>
      </c>
      <c r="H640" s="169">
        <f t="shared" si="597"/>
        <v>0</v>
      </c>
      <c r="I640" s="169">
        <f t="shared" si="597"/>
        <v>0</v>
      </c>
      <c r="J640" s="95">
        <f t="shared" si="597"/>
        <v>299</v>
      </c>
      <c r="K640" s="169">
        <f t="shared" si="597"/>
        <v>200</v>
      </c>
      <c r="L640" s="169">
        <f t="shared" si="597"/>
        <v>0</v>
      </c>
      <c r="M640" s="169">
        <f t="shared" si="597"/>
        <v>99</v>
      </c>
      <c r="N640" s="169">
        <f t="shared" si="597"/>
        <v>0</v>
      </c>
      <c r="O640" s="95">
        <f t="shared" si="597"/>
        <v>0</v>
      </c>
      <c r="P640" s="95">
        <f t="shared" si="597"/>
        <v>0</v>
      </c>
      <c r="Q640" s="95">
        <f t="shared" si="597"/>
        <v>0</v>
      </c>
      <c r="R640" s="95">
        <f t="shared" si="597"/>
        <v>0</v>
      </c>
      <c r="S640" s="95">
        <f t="shared" si="597"/>
        <v>0</v>
      </c>
      <c r="T640" s="95">
        <f t="shared" si="597"/>
        <v>0</v>
      </c>
      <c r="U640" s="95">
        <f t="shared" si="597"/>
        <v>0</v>
      </c>
      <c r="V640" s="95">
        <f t="shared" si="597"/>
        <v>744</v>
      </c>
      <c r="W640" s="95">
        <f t="shared" si="597"/>
        <v>472.2</v>
      </c>
      <c r="X640" s="95">
        <f t="shared" si="597"/>
        <v>0</v>
      </c>
      <c r="Y640" s="95">
        <f t="shared" si="597"/>
        <v>91.8</v>
      </c>
      <c r="Z640" s="169">
        <f t="shared" si="597"/>
        <v>0</v>
      </c>
      <c r="AA640" s="169">
        <f t="shared" si="597"/>
        <v>0</v>
      </c>
      <c r="AB640" s="169">
        <f t="shared" si="597"/>
        <v>0</v>
      </c>
      <c r="AC640" s="169">
        <f t="shared" si="597"/>
        <v>40</v>
      </c>
      <c r="AD640" s="125">
        <f t="shared" si="597"/>
        <v>0</v>
      </c>
      <c r="AE640" s="125">
        <f t="shared" si="597"/>
        <v>0</v>
      </c>
      <c r="AF640" s="969" t="s">
        <v>589</v>
      </c>
    </row>
    <row r="641" spans="1:32" ht="102.75" customHeight="1" x14ac:dyDescent="0.3">
      <c r="A641" s="137" t="s">
        <v>27</v>
      </c>
      <c r="B641" s="125">
        <f t="shared" ref="B641:AE641" si="598">B642+B643+B644+B645</f>
        <v>1043</v>
      </c>
      <c r="C641" s="125">
        <f>C642+C643+C644+C645</f>
        <v>1043</v>
      </c>
      <c r="D641" s="125">
        <f t="shared" si="598"/>
        <v>903</v>
      </c>
      <c r="E641" s="125">
        <f t="shared" si="598"/>
        <v>903</v>
      </c>
      <c r="F641" s="125">
        <f t="shared" si="598"/>
        <v>86.577181208053688</v>
      </c>
      <c r="G641" s="125">
        <f t="shared" si="598"/>
        <v>86.577181208053688</v>
      </c>
      <c r="H641" s="125">
        <f t="shared" si="598"/>
        <v>0</v>
      </c>
      <c r="I641" s="125">
        <f t="shared" si="598"/>
        <v>0</v>
      </c>
      <c r="J641" s="125">
        <f t="shared" si="598"/>
        <v>299</v>
      </c>
      <c r="K641" s="125">
        <f t="shared" si="598"/>
        <v>200</v>
      </c>
      <c r="L641" s="125">
        <f t="shared" si="598"/>
        <v>0</v>
      </c>
      <c r="M641" s="125">
        <f t="shared" si="598"/>
        <v>99</v>
      </c>
      <c r="N641" s="133">
        <f t="shared" si="598"/>
        <v>0</v>
      </c>
      <c r="O641" s="133">
        <f t="shared" si="598"/>
        <v>0</v>
      </c>
      <c r="P641" s="125">
        <f t="shared" si="598"/>
        <v>0</v>
      </c>
      <c r="Q641" s="125">
        <f t="shared" si="598"/>
        <v>0</v>
      </c>
      <c r="R641" s="125">
        <f t="shared" si="598"/>
        <v>0</v>
      </c>
      <c r="S641" s="125">
        <f t="shared" si="598"/>
        <v>0</v>
      </c>
      <c r="T641" s="125">
        <f t="shared" si="598"/>
        <v>0</v>
      </c>
      <c r="U641" s="125">
        <f t="shared" si="598"/>
        <v>0</v>
      </c>
      <c r="V641" s="125">
        <f t="shared" si="598"/>
        <v>744</v>
      </c>
      <c r="W641" s="125">
        <f t="shared" si="598"/>
        <v>472.2</v>
      </c>
      <c r="X641" s="125">
        <f t="shared" si="598"/>
        <v>0</v>
      </c>
      <c r="Y641" s="125">
        <f t="shared" si="598"/>
        <v>91.8</v>
      </c>
      <c r="Z641" s="125">
        <f t="shared" si="598"/>
        <v>0</v>
      </c>
      <c r="AA641" s="125">
        <f t="shared" si="598"/>
        <v>0</v>
      </c>
      <c r="AB641" s="125">
        <f t="shared" si="598"/>
        <v>0</v>
      </c>
      <c r="AC641" s="125">
        <f t="shared" si="598"/>
        <v>40</v>
      </c>
      <c r="AD641" s="125">
        <f t="shared" si="598"/>
        <v>0</v>
      </c>
      <c r="AE641" s="125">
        <f t="shared" si="598"/>
        <v>0</v>
      </c>
      <c r="AF641" s="970"/>
    </row>
    <row r="642" spans="1:32" s="82" customFormat="1" ht="99" customHeight="1" x14ac:dyDescent="0.25">
      <c r="A642" s="103" t="s">
        <v>28</v>
      </c>
      <c r="B642" s="100"/>
      <c r="C642" s="125"/>
      <c r="D642" s="125"/>
      <c r="E642" s="125">
        <f>I642+K642+M642+O642+Q642+S642+U642+W642+Y642+AA642+AC642+AE642+AG642</f>
        <v>0</v>
      </c>
      <c r="F642" s="160"/>
      <c r="G642" s="160"/>
      <c r="H642" s="160"/>
      <c r="I642" s="160"/>
      <c r="J642" s="160"/>
      <c r="K642" s="160"/>
      <c r="L642" s="160"/>
      <c r="M642" s="160"/>
      <c r="N642" s="287"/>
      <c r="O642" s="287"/>
      <c r="P642" s="160"/>
      <c r="Q642" s="160"/>
      <c r="R642" s="160"/>
      <c r="S642" s="160"/>
      <c r="T642" s="160"/>
      <c r="U642" s="160"/>
      <c r="V642" s="160"/>
      <c r="W642" s="160"/>
      <c r="X642" s="160"/>
      <c r="Y642" s="160"/>
      <c r="Z642" s="160"/>
      <c r="AA642" s="160"/>
      <c r="AB642" s="160"/>
      <c r="AC642" s="160"/>
      <c r="AD642" s="160"/>
      <c r="AE642" s="160"/>
      <c r="AF642" s="970"/>
    </row>
    <row r="643" spans="1:32" s="82" customFormat="1" ht="109.5" customHeight="1" x14ac:dyDescent="0.25">
      <c r="A643" s="103" t="s">
        <v>29</v>
      </c>
      <c r="B643" s="125">
        <f>H643+J643+L643+N643+P643+R643+T643+V643+X643+Z643+AB643+AD643</f>
        <v>1043</v>
      </c>
      <c r="C643" s="125">
        <f>H643+J643+L643+N643+P643+R643+T643+V643+X643+Z643</f>
        <v>1043</v>
      </c>
      <c r="D643" s="125">
        <f>I643+K643+M643+O643+Q643+S643+U643+W643+Y643+AA643+AC643</f>
        <v>903</v>
      </c>
      <c r="E643" s="125">
        <f>I643+K643+M643+O643+Q643+S643+U643+W643+Y643+AA643+AC643+AE643+AG643</f>
        <v>903</v>
      </c>
      <c r="F643" s="125">
        <f>E643/B643*100</f>
        <v>86.577181208053688</v>
      </c>
      <c r="G643" s="279">
        <f>E643/C643*100</f>
        <v>86.577181208053688</v>
      </c>
      <c r="H643" s="160"/>
      <c r="I643" s="160"/>
      <c r="J643" s="125">
        <v>299</v>
      </c>
      <c r="K643" s="125">
        <v>200</v>
      </c>
      <c r="L643" s="160"/>
      <c r="M643" s="125">
        <v>99</v>
      </c>
      <c r="N643" s="287"/>
      <c r="O643" s="287"/>
      <c r="P643" s="160"/>
      <c r="Q643" s="160"/>
      <c r="R643" s="160"/>
      <c r="S643" s="160"/>
      <c r="T643" s="160"/>
      <c r="U643" s="160"/>
      <c r="V643" s="125">
        <v>744</v>
      </c>
      <c r="W643" s="125">
        <v>472.2</v>
      </c>
      <c r="X643" s="160"/>
      <c r="Y643" s="125">
        <v>91.8</v>
      </c>
      <c r="Z643" s="160"/>
      <c r="AA643" s="160"/>
      <c r="AB643" s="160"/>
      <c r="AC643" s="125">
        <v>40</v>
      </c>
      <c r="AD643" s="160"/>
      <c r="AE643" s="160"/>
      <c r="AF643" s="970"/>
    </row>
    <row r="644" spans="1:32" s="82" customFormat="1" ht="127.5" customHeight="1" x14ac:dyDescent="0.25">
      <c r="A644" s="103" t="s">
        <v>30</v>
      </c>
      <c r="B644" s="100"/>
      <c r="C644" s="125"/>
      <c r="D644" s="125"/>
      <c r="E644" s="125"/>
      <c r="F644" s="160"/>
      <c r="G644" s="160"/>
      <c r="H644" s="160"/>
      <c r="I644" s="160"/>
      <c r="J644" s="160"/>
      <c r="K644" s="160"/>
      <c r="L644" s="160"/>
      <c r="M644" s="160"/>
      <c r="N644" s="287"/>
      <c r="O644" s="287"/>
      <c r="P644" s="160"/>
      <c r="Q644" s="160"/>
      <c r="R644" s="160"/>
      <c r="S644" s="160"/>
      <c r="T644" s="160"/>
      <c r="U644" s="160"/>
      <c r="V644" s="160"/>
      <c r="W644" s="160"/>
      <c r="X644" s="160"/>
      <c r="Y644" s="160"/>
      <c r="Z644" s="160"/>
      <c r="AA644" s="160"/>
      <c r="AB644" s="160"/>
      <c r="AC644" s="160"/>
      <c r="AD644" s="160"/>
      <c r="AE644" s="160"/>
      <c r="AF644" s="971"/>
    </row>
    <row r="645" spans="1:32" s="82" customFormat="1" ht="24" customHeight="1" x14ac:dyDescent="0.25">
      <c r="A645" s="103" t="s">
        <v>31</v>
      </c>
      <c r="B645" s="100"/>
      <c r="C645" s="125"/>
      <c r="D645" s="125"/>
      <c r="E645" s="125"/>
      <c r="F645" s="160"/>
      <c r="G645" s="160"/>
      <c r="H645" s="160"/>
      <c r="I645" s="160"/>
      <c r="J645" s="160"/>
      <c r="K645" s="160"/>
      <c r="L645" s="160"/>
      <c r="M645" s="160"/>
      <c r="N645" s="287"/>
      <c r="O645" s="287"/>
      <c r="P645" s="160"/>
      <c r="Q645" s="160"/>
      <c r="R645" s="160"/>
      <c r="S645" s="160"/>
      <c r="T645" s="160"/>
      <c r="U645" s="160"/>
      <c r="V645" s="160"/>
      <c r="W645" s="160"/>
      <c r="X645" s="160"/>
      <c r="Y645" s="160"/>
      <c r="Z645" s="160"/>
      <c r="AA645" s="160"/>
      <c r="AB645" s="160"/>
      <c r="AC645" s="160"/>
      <c r="AD645" s="160"/>
      <c r="AE645" s="160"/>
      <c r="AF645" s="89"/>
    </row>
    <row r="646" spans="1:32" ht="270" customHeight="1" x14ac:dyDescent="0.25">
      <c r="A646" s="277" t="s">
        <v>590</v>
      </c>
      <c r="B646" s="129" t="s">
        <v>214</v>
      </c>
      <c r="C646" s="129" t="s">
        <v>214</v>
      </c>
      <c r="D646" s="129" t="s">
        <v>214</v>
      </c>
      <c r="E646" s="129" t="s">
        <v>214</v>
      </c>
      <c r="F646" s="129">
        <f>E646/B646*100</f>
        <v>100</v>
      </c>
      <c r="G646" s="169">
        <f t="shared" ref="G646" si="599">G647</f>
        <v>100</v>
      </c>
      <c r="H646" s="261"/>
      <c r="I646" s="261"/>
      <c r="J646" s="261"/>
      <c r="K646" s="261"/>
      <c r="L646" s="261"/>
      <c r="M646" s="261"/>
      <c r="N646" s="261"/>
      <c r="O646" s="129"/>
      <c r="P646" s="129"/>
      <c r="Q646" s="129"/>
      <c r="R646" s="129"/>
      <c r="S646" s="129"/>
      <c r="T646" s="129"/>
      <c r="U646" s="129"/>
      <c r="V646" s="129" t="s">
        <v>214</v>
      </c>
      <c r="W646" s="129" t="s">
        <v>214</v>
      </c>
      <c r="X646" s="129"/>
      <c r="Y646" s="129"/>
      <c r="Z646" s="169"/>
      <c r="AA646" s="169"/>
      <c r="AB646" s="169"/>
      <c r="AC646" s="169"/>
      <c r="AD646" s="283"/>
      <c r="AE646" s="283"/>
      <c r="AF646" s="114" t="s">
        <v>591</v>
      </c>
    </row>
    <row r="647" spans="1:32" ht="18.75" x14ac:dyDescent="0.3">
      <c r="A647" s="137" t="s">
        <v>27</v>
      </c>
      <c r="B647" s="100">
        <f>B648+B649+B650</f>
        <v>886.4</v>
      </c>
      <c r="C647" s="125">
        <f>C648+C649+C650+C651</f>
        <v>886.4</v>
      </c>
      <c r="D647" s="125">
        <f>D648+D649+D650+D651</f>
        <v>886.4</v>
      </c>
      <c r="E647" s="125">
        <f>E648+E649+E650+E651</f>
        <v>886.4</v>
      </c>
      <c r="F647" s="125">
        <f>E647/B647*100</f>
        <v>100</v>
      </c>
      <c r="G647" s="279">
        <f>E647/C647*100</f>
        <v>100</v>
      </c>
      <c r="H647" s="160"/>
      <c r="I647" s="160"/>
      <c r="J647" s="160"/>
      <c r="K647" s="160"/>
      <c r="L647" s="160"/>
      <c r="M647" s="160"/>
      <c r="N647" s="287"/>
      <c r="O647" s="287"/>
      <c r="P647" s="160"/>
      <c r="Q647" s="160"/>
      <c r="R647" s="160"/>
      <c r="S647" s="160"/>
      <c r="T647" s="160"/>
      <c r="U647" s="160"/>
      <c r="V647" s="125">
        <f>V648+V649+V650</f>
        <v>886.4</v>
      </c>
      <c r="W647" s="125">
        <f>W648+W649+W650+W651</f>
        <v>886.4</v>
      </c>
      <c r="X647" s="160"/>
      <c r="Y647" s="160"/>
      <c r="Z647" s="160"/>
      <c r="AA647" s="160"/>
      <c r="AB647" s="160"/>
      <c r="AC647" s="160"/>
      <c r="AD647" s="160"/>
      <c r="AE647" s="160"/>
      <c r="AF647" s="89"/>
    </row>
    <row r="648" spans="1:32" s="82" customFormat="1" ht="18.75" x14ac:dyDescent="0.25">
      <c r="A648" s="103" t="s">
        <v>28</v>
      </c>
      <c r="B648" s="100">
        <f>H648+J648+L648+N648+P648+R648+T648+V648+X648+Z648+AB648+AD648</f>
        <v>0</v>
      </c>
      <c r="C648" s="125"/>
      <c r="D648" s="125"/>
      <c r="E648" s="125"/>
      <c r="F648" s="160"/>
      <c r="G648" s="160"/>
      <c r="H648" s="160"/>
      <c r="I648" s="160"/>
      <c r="J648" s="160"/>
      <c r="K648" s="160"/>
      <c r="L648" s="160"/>
      <c r="M648" s="160"/>
      <c r="N648" s="287"/>
      <c r="O648" s="287"/>
      <c r="P648" s="160"/>
      <c r="Q648" s="160"/>
      <c r="R648" s="160"/>
      <c r="S648" s="160"/>
      <c r="T648" s="160"/>
      <c r="U648" s="160"/>
      <c r="V648" s="125"/>
      <c r="W648" s="160"/>
      <c r="X648" s="160"/>
      <c r="Y648" s="160"/>
      <c r="Z648" s="160"/>
      <c r="AA648" s="160"/>
      <c r="AB648" s="160"/>
      <c r="AC648" s="160"/>
      <c r="AD648" s="160"/>
      <c r="AE648" s="160"/>
      <c r="AF648" s="89"/>
    </row>
    <row r="649" spans="1:32" s="82" customFormat="1" ht="18.75" x14ac:dyDescent="0.25">
      <c r="A649" s="103" t="s">
        <v>29</v>
      </c>
      <c r="B649" s="125">
        <f>H649+J649+L649+N649+P649+R649+T649+V649+X649+Z649+AB649+AD649</f>
        <v>886.4</v>
      </c>
      <c r="C649" s="125">
        <f>H649+J649+L649+N649+P649+R649+T649+V649</f>
        <v>886.4</v>
      </c>
      <c r="D649" s="125">
        <f>I649+K649+M649+O649+Q649+S649+U649+W649+AA649</f>
        <v>886.4</v>
      </c>
      <c r="E649" s="125">
        <f>I649+K649+M649+O649+Q649+S649+U649+W649+Y649+AA649+AC649+AE649+AG649</f>
        <v>886.4</v>
      </c>
      <c r="F649" s="125">
        <f>E649/B649*100</f>
        <v>100</v>
      </c>
      <c r="G649" s="279">
        <f>E649/C649*100</f>
        <v>100</v>
      </c>
      <c r="H649" s="160"/>
      <c r="I649" s="160"/>
      <c r="J649" s="160"/>
      <c r="K649" s="160"/>
      <c r="L649" s="160"/>
      <c r="M649" s="160"/>
      <c r="N649" s="287"/>
      <c r="O649" s="287"/>
      <c r="P649" s="160"/>
      <c r="Q649" s="160"/>
      <c r="R649" s="160"/>
      <c r="S649" s="160"/>
      <c r="T649" s="160"/>
      <c r="U649" s="160"/>
      <c r="V649" s="125">
        <v>886.4</v>
      </c>
      <c r="W649" s="125">
        <v>886.4</v>
      </c>
      <c r="X649" s="160"/>
      <c r="Y649" s="160"/>
      <c r="Z649" s="160"/>
      <c r="AA649" s="160"/>
      <c r="AB649" s="160"/>
      <c r="AC649" s="160"/>
      <c r="AD649" s="160"/>
      <c r="AE649" s="160"/>
      <c r="AF649" s="89"/>
    </row>
    <row r="650" spans="1:32" s="82" customFormat="1" ht="18.75" x14ac:dyDescent="0.25">
      <c r="A650" s="103" t="s">
        <v>30</v>
      </c>
      <c r="B650" s="100"/>
      <c r="C650" s="125"/>
      <c r="D650" s="125"/>
      <c r="E650" s="125"/>
      <c r="F650" s="160"/>
      <c r="G650" s="160"/>
      <c r="H650" s="160"/>
      <c r="I650" s="160"/>
      <c r="J650" s="160"/>
      <c r="K650" s="160"/>
      <c r="L650" s="160"/>
      <c r="M650" s="160"/>
      <c r="N650" s="287"/>
      <c r="O650" s="287"/>
      <c r="P650" s="160"/>
      <c r="Q650" s="160"/>
      <c r="R650" s="160"/>
      <c r="S650" s="160"/>
      <c r="T650" s="160"/>
      <c r="U650" s="160"/>
      <c r="V650" s="160"/>
      <c r="W650" s="160"/>
      <c r="X650" s="160"/>
      <c r="Y650" s="160"/>
      <c r="Z650" s="160"/>
      <c r="AA650" s="160"/>
      <c r="AB650" s="160"/>
      <c r="AC650" s="160"/>
      <c r="AD650" s="160"/>
      <c r="AE650" s="160"/>
      <c r="AF650" s="89"/>
    </row>
    <row r="651" spans="1:32" s="82" customFormat="1" ht="18.75" x14ac:dyDescent="0.25">
      <c r="A651" s="103" t="s">
        <v>31</v>
      </c>
      <c r="B651" s="100"/>
      <c r="C651" s="125"/>
      <c r="D651" s="125"/>
      <c r="E651" s="125"/>
      <c r="F651" s="160"/>
      <c r="G651" s="160"/>
      <c r="H651" s="160"/>
      <c r="I651" s="160"/>
      <c r="J651" s="160"/>
      <c r="K651" s="160"/>
      <c r="L651" s="160"/>
      <c r="M651" s="160"/>
      <c r="N651" s="287"/>
      <c r="O651" s="287"/>
      <c r="P651" s="160"/>
      <c r="Q651" s="160"/>
      <c r="R651" s="160"/>
      <c r="S651" s="160"/>
      <c r="T651" s="160"/>
      <c r="U651" s="160"/>
      <c r="V651" s="160"/>
      <c r="W651" s="160"/>
      <c r="X651" s="160"/>
      <c r="Y651" s="160"/>
      <c r="Z651" s="160"/>
      <c r="AA651" s="160"/>
      <c r="AB651" s="160"/>
      <c r="AC651" s="160"/>
      <c r="AD651" s="160"/>
      <c r="AE651" s="160"/>
      <c r="AF651" s="89"/>
    </row>
    <row r="652" spans="1:32" ht="131.25" x14ac:dyDescent="0.25">
      <c r="A652" s="277" t="s">
        <v>215</v>
      </c>
      <c r="B652" s="95">
        <f>B653</f>
        <v>495</v>
      </c>
      <c r="C652" s="95">
        <f t="shared" ref="C652:AE652" si="600">C653</f>
        <v>495</v>
      </c>
      <c r="D652" s="95">
        <f t="shared" si="600"/>
        <v>0</v>
      </c>
      <c r="E652" s="95">
        <f t="shared" si="600"/>
        <v>0</v>
      </c>
      <c r="F652" s="95">
        <f t="shared" si="600"/>
        <v>0</v>
      </c>
      <c r="G652" s="95">
        <f t="shared" si="600"/>
        <v>0</v>
      </c>
      <c r="H652" s="95">
        <f t="shared" si="600"/>
        <v>0</v>
      </c>
      <c r="I652" s="95">
        <f t="shared" si="600"/>
        <v>0</v>
      </c>
      <c r="J652" s="95">
        <f t="shared" si="600"/>
        <v>0</v>
      </c>
      <c r="K652" s="95">
        <f t="shared" si="600"/>
        <v>0</v>
      </c>
      <c r="L652" s="95">
        <f t="shared" si="600"/>
        <v>0</v>
      </c>
      <c r="M652" s="95">
        <f t="shared" si="600"/>
        <v>0</v>
      </c>
      <c r="N652" s="95">
        <f t="shared" si="600"/>
        <v>0</v>
      </c>
      <c r="O652" s="95">
        <f t="shared" si="600"/>
        <v>0</v>
      </c>
      <c r="P652" s="95">
        <f t="shared" si="600"/>
        <v>0</v>
      </c>
      <c r="Q652" s="95">
        <f t="shared" si="600"/>
        <v>0</v>
      </c>
      <c r="R652" s="95">
        <f t="shared" si="600"/>
        <v>0</v>
      </c>
      <c r="S652" s="95">
        <f t="shared" si="600"/>
        <v>0</v>
      </c>
      <c r="T652" s="95">
        <f t="shared" si="600"/>
        <v>0</v>
      </c>
      <c r="U652" s="95">
        <f t="shared" si="600"/>
        <v>0</v>
      </c>
      <c r="V652" s="95">
        <f t="shared" si="600"/>
        <v>0</v>
      </c>
      <c r="W652" s="95">
        <f t="shared" si="600"/>
        <v>0</v>
      </c>
      <c r="X652" s="129">
        <f t="shared" si="600"/>
        <v>495</v>
      </c>
      <c r="Y652" s="129">
        <f t="shared" si="600"/>
        <v>0</v>
      </c>
      <c r="Z652" s="169">
        <f t="shared" si="600"/>
        <v>0</v>
      </c>
      <c r="AA652" s="169">
        <f t="shared" si="600"/>
        <v>0</v>
      </c>
      <c r="AB652" s="169">
        <f t="shared" si="600"/>
        <v>0</v>
      </c>
      <c r="AC652" s="169">
        <f t="shared" si="600"/>
        <v>0</v>
      </c>
      <c r="AD652" s="100">
        <f t="shared" si="600"/>
        <v>0</v>
      </c>
      <c r="AE652" s="100">
        <f t="shared" si="600"/>
        <v>0</v>
      </c>
      <c r="AF652" s="114" t="s">
        <v>626</v>
      </c>
    </row>
    <row r="653" spans="1:32" ht="18.75" x14ac:dyDescent="0.3">
      <c r="A653" s="137" t="s">
        <v>27</v>
      </c>
      <c r="B653" s="100">
        <f>B654+B655+B656</f>
        <v>495</v>
      </c>
      <c r="C653" s="100">
        <f t="shared" ref="C653:AE653" si="601">C654+C655+C656</f>
        <v>495</v>
      </c>
      <c r="D653" s="100">
        <f t="shared" si="601"/>
        <v>0</v>
      </c>
      <c r="E653" s="100">
        <f t="shared" si="601"/>
        <v>0</v>
      </c>
      <c r="F653" s="100">
        <f t="shared" si="601"/>
        <v>0</v>
      </c>
      <c r="G653" s="100">
        <f t="shared" si="601"/>
        <v>0</v>
      </c>
      <c r="H653" s="100">
        <f t="shared" si="601"/>
        <v>0</v>
      </c>
      <c r="I653" s="100">
        <f t="shared" si="601"/>
        <v>0</v>
      </c>
      <c r="J653" s="100">
        <f t="shared" si="601"/>
        <v>0</v>
      </c>
      <c r="K653" s="100">
        <f t="shared" si="601"/>
        <v>0</v>
      </c>
      <c r="L653" s="100">
        <f t="shared" si="601"/>
        <v>0</v>
      </c>
      <c r="M653" s="100">
        <f t="shared" si="601"/>
        <v>0</v>
      </c>
      <c r="N653" s="133">
        <f t="shared" si="601"/>
        <v>0</v>
      </c>
      <c r="O653" s="133">
        <f t="shared" si="601"/>
        <v>0</v>
      </c>
      <c r="P653" s="100">
        <f t="shared" si="601"/>
        <v>0</v>
      </c>
      <c r="Q653" s="100">
        <f t="shared" si="601"/>
        <v>0</v>
      </c>
      <c r="R653" s="100">
        <f t="shared" si="601"/>
        <v>0</v>
      </c>
      <c r="S653" s="100">
        <f t="shared" si="601"/>
        <v>0</v>
      </c>
      <c r="T653" s="100">
        <f t="shared" si="601"/>
        <v>0</v>
      </c>
      <c r="U653" s="100">
        <f t="shared" si="601"/>
        <v>0</v>
      </c>
      <c r="V653" s="100">
        <f t="shared" si="601"/>
        <v>0</v>
      </c>
      <c r="W653" s="100">
        <f t="shared" si="601"/>
        <v>0</v>
      </c>
      <c r="X653" s="100">
        <f t="shared" si="601"/>
        <v>495</v>
      </c>
      <c r="Y653" s="100">
        <f t="shared" si="601"/>
        <v>0</v>
      </c>
      <c r="Z653" s="100">
        <f t="shared" si="601"/>
        <v>0</v>
      </c>
      <c r="AA653" s="100">
        <f t="shared" si="601"/>
        <v>0</v>
      </c>
      <c r="AB653" s="100">
        <f t="shared" si="601"/>
        <v>0</v>
      </c>
      <c r="AC653" s="100">
        <f t="shared" si="601"/>
        <v>0</v>
      </c>
      <c r="AD653" s="100">
        <f t="shared" si="601"/>
        <v>0</v>
      </c>
      <c r="AE653" s="100">
        <f t="shared" si="601"/>
        <v>0</v>
      </c>
      <c r="AF653" s="89"/>
    </row>
    <row r="654" spans="1:32" s="82" customFormat="1" ht="18.75" x14ac:dyDescent="0.25">
      <c r="A654" s="103" t="s">
        <v>28</v>
      </c>
      <c r="B654" s="100">
        <f>H654+J654+L654+N654+P654+R654+T654+V654+X654+Z654+AB654+AD654</f>
        <v>0</v>
      </c>
      <c r="C654" s="125"/>
      <c r="D654" s="125"/>
      <c r="E654" s="125"/>
      <c r="F654" s="160"/>
      <c r="G654" s="160"/>
      <c r="H654" s="160"/>
      <c r="I654" s="160"/>
      <c r="J654" s="160"/>
      <c r="K654" s="160"/>
      <c r="L654" s="160"/>
      <c r="M654" s="160"/>
      <c r="N654" s="287"/>
      <c r="O654" s="287"/>
      <c r="P654" s="160"/>
      <c r="Q654" s="160"/>
      <c r="R654" s="160"/>
      <c r="S654" s="160"/>
      <c r="T654" s="160"/>
      <c r="U654" s="160"/>
      <c r="V654" s="125"/>
      <c r="W654" s="160"/>
      <c r="X654" s="160"/>
      <c r="Y654" s="160"/>
      <c r="Z654" s="160"/>
      <c r="AA654" s="160"/>
      <c r="AB654" s="160"/>
      <c r="AC654" s="160"/>
      <c r="AD654" s="160"/>
      <c r="AE654" s="160"/>
      <c r="AF654" s="89"/>
    </row>
    <row r="655" spans="1:32" s="82" customFormat="1" ht="18.75" x14ac:dyDescent="0.25">
      <c r="A655" s="103" t="s">
        <v>29</v>
      </c>
      <c r="B655" s="125">
        <f>H655+J655+L655+N655+P655+R655+T655+V655+X655+Z655+AB655+AD655</f>
        <v>495</v>
      </c>
      <c r="C655" s="125">
        <f>X655</f>
        <v>495</v>
      </c>
      <c r="D655" s="125"/>
      <c r="E655" s="125"/>
      <c r="F655" s="160"/>
      <c r="G655" s="160"/>
      <c r="H655" s="160"/>
      <c r="I655" s="160"/>
      <c r="J655" s="160"/>
      <c r="K655" s="160"/>
      <c r="L655" s="160"/>
      <c r="M655" s="160"/>
      <c r="N655" s="287"/>
      <c r="O655" s="287"/>
      <c r="P655" s="160"/>
      <c r="Q655" s="160"/>
      <c r="R655" s="160"/>
      <c r="S655" s="160"/>
      <c r="T655" s="160"/>
      <c r="U655" s="160"/>
      <c r="V655" s="125"/>
      <c r="W655" s="160"/>
      <c r="X655" s="125">
        <v>495</v>
      </c>
      <c r="Y655" s="160"/>
      <c r="Z655" s="160"/>
      <c r="AA655" s="160"/>
      <c r="AB655" s="160"/>
      <c r="AC655" s="160"/>
      <c r="AD655" s="160"/>
      <c r="AE655" s="160"/>
      <c r="AF655" s="89"/>
    </row>
    <row r="656" spans="1:32" s="82" customFormat="1" ht="18.75" x14ac:dyDescent="0.25">
      <c r="A656" s="103" t="s">
        <v>30</v>
      </c>
      <c r="B656" s="100"/>
      <c r="C656" s="125"/>
      <c r="D656" s="125"/>
      <c r="E656" s="125"/>
      <c r="F656" s="160"/>
      <c r="G656" s="160"/>
      <c r="H656" s="160"/>
      <c r="I656" s="160"/>
      <c r="J656" s="160"/>
      <c r="K656" s="160"/>
      <c r="L656" s="160"/>
      <c r="M656" s="160"/>
      <c r="N656" s="287"/>
      <c r="O656" s="287"/>
      <c r="P656" s="160"/>
      <c r="Q656" s="160"/>
      <c r="R656" s="160"/>
      <c r="S656" s="160"/>
      <c r="T656" s="160"/>
      <c r="U656" s="160"/>
      <c r="V656" s="160"/>
      <c r="W656" s="160"/>
      <c r="X656" s="160"/>
      <c r="Y656" s="160"/>
      <c r="Z656" s="160"/>
      <c r="AA656" s="160"/>
      <c r="AB656" s="160"/>
      <c r="AC656" s="160"/>
      <c r="AD656" s="160"/>
      <c r="AE656" s="160"/>
      <c r="AF656" s="89"/>
    </row>
    <row r="657" spans="1:32" s="82" customFormat="1" ht="18.75" x14ac:dyDescent="0.25">
      <c r="A657" s="103" t="s">
        <v>31</v>
      </c>
      <c r="B657" s="100"/>
      <c r="C657" s="125"/>
      <c r="D657" s="125"/>
      <c r="E657" s="125"/>
      <c r="F657" s="160"/>
      <c r="G657" s="160"/>
      <c r="H657" s="160"/>
      <c r="I657" s="160"/>
      <c r="J657" s="160"/>
      <c r="K657" s="160"/>
      <c r="L657" s="160"/>
      <c r="M657" s="160"/>
      <c r="N657" s="287"/>
      <c r="O657" s="287"/>
      <c r="P657" s="160"/>
      <c r="Q657" s="160"/>
      <c r="R657" s="160"/>
      <c r="S657" s="160"/>
      <c r="T657" s="160"/>
      <c r="U657" s="160"/>
      <c r="V657" s="160"/>
      <c r="W657" s="160"/>
      <c r="X657" s="160"/>
      <c r="Y657" s="160"/>
      <c r="Z657" s="160"/>
      <c r="AA657" s="160"/>
      <c r="AB657" s="160"/>
      <c r="AC657" s="160"/>
      <c r="AD657" s="160"/>
      <c r="AE657" s="160"/>
      <c r="AF657" s="89"/>
    </row>
    <row r="658" spans="1:32" ht="75" x14ac:dyDescent="0.25">
      <c r="A658" s="277" t="s">
        <v>216</v>
      </c>
      <c r="B658" s="95">
        <f>B659</f>
        <v>491.8</v>
      </c>
      <c r="C658" s="95">
        <f>C659</f>
        <v>491.8</v>
      </c>
      <c r="D658" s="95">
        <f>D659</f>
        <v>491.8</v>
      </c>
      <c r="E658" s="95">
        <f>E659</f>
        <v>491.8</v>
      </c>
      <c r="F658" s="95">
        <f>E658/B658*100</f>
        <v>100</v>
      </c>
      <c r="G658" s="95">
        <f t="shared" ref="G658" si="602">G659</f>
        <v>100</v>
      </c>
      <c r="H658" s="95"/>
      <c r="I658" s="95"/>
      <c r="J658" s="95"/>
      <c r="K658" s="95"/>
      <c r="L658" s="95"/>
      <c r="M658" s="95"/>
      <c r="N658" s="95"/>
      <c r="O658" s="95"/>
      <c r="P658" s="95"/>
      <c r="Q658" s="95"/>
      <c r="R658" s="95"/>
      <c r="S658" s="95"/>
      <c r="T658" s="95"/>
      <c r="U658" s="95"/>
      <c r="V658" s="95"/>
      <c r="W658" s="95"/>
      <c r="X658" s="129"/>
      <c r="Y658" s="129"/>
      <c r="Z658" s="169" t="s">
        <v>217</v>
      </c>
      <c r="AA658" s="169" t="s">
        <v>217</v>
      </c>
      <c r="AB658" s="169"/>
      <c r="AC658" s="169"/>
      <c r="AD658" s="100"/>
      <c r="AE658" s="100"/>
      <c r="AF658" s="114" t="s">
        <v>627</v>
      </c>
    </row>
    <row r="659" spans="1:32" ht="18.75" x14ac:dyDescent="0.3">
      <c r="A659" s="137" t="s">
        <v>27</v>
      </c>
      <c r="B659" s="100">
        <f>B660+B661+B662+B663+B687</f>
        <v>491.8</v>
      </c>
      <c r="C659" s="125">
        <f>C661</f>
        <v>491.8</v>
      </c>
      <c r="D659" s="125">
        <f>D661</f>
        <v>491.8</v>
      </c>
      <c r="E659" s="125">
        <f>E661</f>
        <v>491.8</v>
      </c>
      <c r="F659" s="125">
        <f>E659/B659*100</f>
        <v>100</v>
      </c>
      <c r="G659" s="279">
        <f>E659/C659*100</f>
        <v>100</v>
      </c>
      <c r="H659" s="160"/>
      <c r="I659" s="160"/>
      <c r="J659" s="160"/>
      <c r="K659" s="160"/>
      <c r="L659" s="160"/>
      <c r="M659" s="160"/>
      <c r="N659" s="287"/>
      <c r="O659" s="287"/>
      <c r="P659" s="160"/>
      <c r="Q659" s="160"/>
      <c r="R659" s="160"/>
      <c r="S659" s="160"/>
      <c r="T659" s="160"/>
      <c r="U659" s="160"/>
      <c r="V659" s="160"/>
      <c r="W659" s="160"/>
      <c r="X659" s="160"/>
      <c r="Y659" s="160"/>
      <c r="Z659" s="125">
        <f>Z660+Z661+Z663</f>
        <v>491.8</v>
      </c>
      <c r="AA659" s="125">
        <f>AA661</f>
        <v>491.8</v>
      </c>
      <c r="AB659" s="160"/>
      <c r="AC659" s="160"/>
      <c r="AD659" s="160"/>
      <c r="AE659" s="160"/>
      <c r="AF659" s="89"/>
    </row>
    <row r="660" spans="1:32" s="82" customFormat="1" ht="18.75" x14ac:dyDescent="0.25">
      <c r="A660" s="103" t="s">
        <v>28</v>
      </c>
      <c r="B660" s="100"/>
      <c r="C660" s="125"/>
      <c r="D660" s="125"/>
      <c r="E660" s="125"/>
      <c r="F660" s="160"/>
      <c r="G660" s="160"/>
      <c r="H660" s="160"/>
      <c r="I660" s="160"/>
      <c r="J660" s="160"/>
      <c r="K660" s="160"/>
      <c r="L660" s="160"/>
      <c r="M660" s="160"/>
      <c r="N660" s="287"/>
      <c r="O660" s="287"/>
      <c r="P660" s="160"/>
      <c r="Q660" s="160"/>
      <c r="R660" s="160"/>
      <c r="S660" s="160"/>
      <c r="T660" s="160"/>
      <c r="U660" s="160"/>
      <c r="V660" s="160"/>
      <c r="W660" s="160"/>
      <c r="X660" s="160"/>
      <c r="Y660" s="160"/>
      <c r="Z660" s="160"/>
      <c r="AA660" s="125"/>
      <c r="AB660" s="160"/>
      <c r="AC660" s="160"/>
      <c r="AD660" s="160"/>
      <c r="AE660" s="160"/>
      <c r="AF660" s="89"/>
    </row>
    <row r="661" spans="1:32" s="82" customFormat="1" ht="18.75" x14ac:dyDescent="0.25">
      <c r="A661" s="103" t="s">
        <v>29</v>
      </c>
      <c r="B661" s="125">
        <f>H661+J661+L661+N661+P661+R661+T661+V661+X661+Z661+AB661+AD661</f>
        <v>491.8</v>
      </c>
      <c r="C661" s="125">
        <f>Z661</f>
        <v>491.8</v>
      </c>
      <c r="D661" s="125">
        <f>AA661</f>
        <v>491.8</v>
      </c>
      <c r="E661" s="125">
        <f>I661+K661+M661+O661+Q661+S661+U661+W661+Y661+AA661+AC661+AE661+AG661</f>
        <v>491.8</v>
      </c>
      <c r="F661" s="125">
        <f>E661/B661*100</f>
        <v>100</v>
      </c>
      <c r="G661" s="279">
        <f>E661/C661*100</f>
        <v>100</v>
      </c>
      <c r="H661" s="160"/>
      <c r="I661" s="160"/>
      <c r="J661" s="160"/>
      <c r="K661" s="160"/>
      <c r="L661" s="160"/>
      <c r="M661" s="160"/>
      <c r="N661" s="287"/>
      <c r="O661" s="287"/>
      <c r="P661" s="160"/>
      <c r="Q661" s="160"/>
      <c r="R661" s="160"/>
      <c r="S661" s="160"/>
      <c r="T661" s="160"/>
      <c r="U661" s="160"/>
      <c r="V661" s="160"/>
      <c r="W661" s="160"/>
      <c r="X661" s="160"/>
      <c r="Y661" s="160"/>
      <c r="Z661" s="125">
        <v>491.8</v>
      </c>
      <c r="AA661" s="125">
        <v>491.8</v>
      </c>
      <c r="AB661" s="160"/>
      <c r="AC661" s="160"/>
      <c r="AD661" s="160"/>
      <c r="AE661" s="160"/>
      <c r="AF661" s="89"/>
    </row>
    <row r="662" spans="1:32" s="82" customFormat="1" ht="18.75" x14ac:dyDescent="0.25">
      <c r="A662" s="103" t="s">
        <v>30</v>
      </c>
      <c r="B662" s="100"/>
      <c r="C662" s="125"/>
      <c r="D662" s="125"/>
      <c r="E662" s="125"/>
      <c r="F662" s="160"/>
      <c r="G662" s="160"/>
      <c r="H662" s="160"/>
      <c r="I662" s="160"/>
      <c r="J662" s="160"/>
      <c r="K662" s="160"/>
      <c r="L662" s="160"/>
      <c r="M662" s="160"/>
      <c r="N662" s="287"/>
      <c r="O662" s="287"/>
      <c r="P662" s="160"/>
      <c r="Q662" s="160"/>
      <c r="R662" s="160"/>
      <c r="S662" s="160"/>
      <c r="T662" s="160"/>
      <c r="U662" s="160"/>
      <c r="V662" s="160"/>
      <c r="W662" s="160"/>
      <c r="X662" s="160"/>
      <c r="Y662" s="160"/>
      <c r="Z662" s="160"/>
      <c r="AA662" s="160"/>
      <c r="AB662" s="160"/>
      <c r="AC662" s="160"/>
      <c r="AD662" s="160"/>
      <c r="AE662" s="160"/>
      <c r="AF662" s="89"/>
    </row>
    <row r="663" spans="1:32" ht="18.75" x14ac:dyDescent="0.3">
      <c r="A663" s="168" t="s">
        <v>31</v>
      </c>
      <c r="B663" s="100"/>
      <c r="C663" s="125"/>
      <c r="D663" s="125"/>
      <c r="E663" s="125"/>
      <c r="F663" s="160"/>
      <c r="G663" s="160"/>
      <c r="H663" s="160"/>
      <c r="I663" s="160"/>
      <c r="J663" s="160"/>
      <c r="K663" s="160"/>
      <c r="L663" s="160"/>
      <c r="M663" s="160"/>
      <c r="N663" s="287"/>
      <c r="O663" s="287"/>
      <c r="P663" s="160"/>
      <c r="Q663" s="160"/>
      <c r="R663" s="160"/>
      <c r="S663" s="160"/>
      <c r="T663" s="160"/>
      <c r="U663" s="160"/>
      <c r="V663" s="160"/>
      <c r="W663" s="160"/>
      <c r="X663" s="160"/>
      <c r="Y663" s="160"/>
      <c r="Z663" s="160"/>
      <c r="AA663" s="160"/>
      <c r="AB663" s="160"/>
      <c r="AC663" s="160"/>
      <c r="AD663" s="160"/>
      <c r="AE663" s="160"/>
      <c r="AF663" s="89"/>
    </row>
    <row r="664" spans="1:32" ht="125.25" customHeight="1" x14ac:dyDescent="0.25">
      <c r="A664" s="277" t="s">
        <v>218</v>
      </c>
      <c r="B664" s="129" t="s">
        <v>219</v>
      </c>
      <c r="C664" s="95">
        <f>C665</f>
        <v>100</v>
      </c>
      <c r="D664" s="129" t="s">
        <v>219</v>
      </c>
      <c r="E664" s="129" t="s">
        <v>219</v>
      </c>
      <c r="F664" s="95">
        <f>E664/B664*100</f>
        <v>100</v>
      </c>
      <c r="G664" s="95">
        <f>F664/C664*100</f>
        <v>100</v>
      </c>
      <c r="H664" s="277"/>
      <c r="I664" s="277"/>
      <c r="J664" s="277"/>
      <c r="K664" s="277"/>
      <c r="L664" s="277"/>
      <c r="M664" s="277"/>
      <c r="N664" s="277"/>
      <c r="O664" s="277"/>
      <c r="P664" s="277"/>
      <c r="Q664" s="277"/>
      <c r="R664" s="277"/>
      <c r="S664" s="277"/>
      <c r="T664" s="129">
        <f>T665</f>
        <v>33.5</v>
      </c>
      <c r="U664" s="129">
        <f>U665</f>
        <v>33.5</v>
      </c>
      <c r="V664" s="129">
        <f>V665</f>
        <v>33.299999999999997</v>
      </c>
      <c r="W664" s="129">
        <f>W665</f>
        <v>30.9</v>
      </c>
      <c r="X664" s="129">
        <f>X665</f>
        <v>33.200000000000003</v>
      </c>
      <c r="Y664" s="129" t="s">
        <v>220</v>
      </c>
      <c r="Z664" s="169" t="s">
        <v>221</v>
      </c>
      <c r="AA664" s="169" t="s">
        <v>221</v>
      </c>
      <c r="AB664" s="169" t="s">
        <v>221</v>
      </c>
      <c r="AC664" s="169"/>
      <c r="AD664" s="283"/>
      <c r="AE664" s="283"/>
      <c r="AF664" s="293" t="s">
        <v>628</v>
      </c>
    </row>
    <row r="665" spans="1:32" ht="18.75" x14ac:dyDescent="0.3">
      <c r="A665" s="137" t="s">
        <v>27</v>
      </c>
      <c r="B665" s="100">
        <f>B666+B667+B668+B669</f>
        <v>100</v>
      </c>
      <c r="C665" s="125">
        <f>C666+C667+C668+C669</f>
        <v>100</v>
      </c>
      <c r="D665" s="125">
        <f>D666+D667+D668+D669</f>
        <v>100</v>
      </c>
      <c r="E665" s="125">
        <f>E666+E667+E668+E669</f>
        <v>100</v>
      </c>
      <c r="F665" s="125">
        <f>E665/B665*100</f>
        <v>100</v>
      </c>
      <c r="G665" s="279">
        <f>E665/C665*100</f>
        <v>100</v>
      </c>
      <c r="H665" s="160"/>
      <c r="I665" s="160"/>
      <c r="J665" s="160"/>
      <c r="K665" s="160"/>
      <c r="L665" s="160"/>
      <c r="M665" s="160"/>
      <c r="N665" s="287"/>
      <c r="O665" s="287"/>
      <c r="P665" s="160"/>
      <c r="Q665" s="160"/>
      <c r="R665" s="160"/>
      <c r="S665" s="160"/>
      <c r="T665" s="125">
        <f>T666+T667+T668</f>
        <v>33.5</v>
      </c>
      <c r="U665" s="125">
        <f>U666+U667+U668+U669</f>
        <v>33.5</v>
      </c>
      <c r="V665" s="125">
        <f>V666+V667+V668</f>
        <v>33.299999999999997</v>
      </c>
      <c r="W665" s="125">
        <f>W666+W667+W668+W669</f>
        <v>30.9</v>
      </c>
      <c r="X665" s="125">
        <f>X666+X667+X668</f>
        <v>33.200000000000003</v>
      </c>
      <c r="Y665" s="125">
        <f>Y667</f>
        <v>35.6</v>
      </c>
      <c r="Z665" s="160"/>
      <c r="AA665" s="160"/>
      <c r="AB665" s="160"/>
      <c r="AC665" s="160"/>
      <c r="AD665" s="160"/>
      <c r="AE665" s="160"/>
      <c r="AF665" s="89"/>
    </row>
    <row r="666" spans="1:32" s="82" customFormat="1" ht="18.75" x14ac:dyDescent="0.25">
      <c r="A666" s="103" t="s">
        <v>28</v>
      </c>
      <c r="B666" s="100"/>
      <c r="C666" s="125"/>
      <c r="D666" s="125"/>
      <c r="E666" s="125"/>
      <c r="F666" s="160"/>
      <c r="G666" s="160"/>
      <c r="H666" s="160"/>
      <c r="I666" s="160"/>
      <c r="J666" s="160"/>
      <c r="K666" s="160"/>
      <c r="L666" s="160"/>
      <c r="M666" s="160"/>
      <c r="N666" s="287"/>
      <c r="O666" s="287"/>
      <c r="P666" s="160"/>
      <c r="Q666" s="160"/>
      <c r="R666" s="160"/>
      <c r="S666" s="160"/>
      <c r="T666" s="125"/>
      <c r="U666" s="125"/>
      <c r="V666" s="125"/>
      <c r="W666" s="125"/>
      <c r="X666" s="125"/>
      <c r="Y666" s="160"/>
      <c r="Z666" s="160"/>
      <c r="AA666" s="160"/>
      <c r="AB666" s="160"/>
      <c r="AC666" s="160"/>
      <c r="AD666" s="160"/>
      <c r="AE666" s="160"/>
      <c r="AF666" s="89"/>
    </row>
    <row r="667" spans="1:32" s="82" customFormat="1" ht="18.75" x14ac:dyDescent="0.25">
      <c r="A667" s="103" t="s">
        <v>29</v>
      </c>
      <c r="B667" s="125">
        <f>H667+J667+L667+N667+P667+R667+T667+V667+X667+Z667+AB667+AD667</f>
        <v>100</v>
      </c>
      <c r="C667" s="125">
        <f>H667+J667+L667+N667+P667+R667+T667+V667+X667+Z667</f>
        <v>100</v>
      </c>
      <c r="D667" s="125">
        <f>I667+K667+M667+O667+Q667+S667+U667+W667+Y667+AA667</f>
        <v>100</v>
      </c>
      <c r="E667" s="125">
        <f>I667+K667+M667+O667+Q667+S667+U667+W667+Y667+AA667+AC667+AE667+AG667</f>
        <v>100</v>
      </c>
      <c r="F667" s="125">
        <f>E667/B667*100</f>
        <v>100</v>
      </c>
      <c r="G667" s="279">
        <f>E667/C667*100</f>
        <v>100</v>
      </c>
      <c r="H667" s="160"/>
      <c r="I667" s="160"/>
      <c r="J667" s="160"/>
      <c r="K667" s="160"/>
      <c r="L667" s="160"/>
      <c r="M667" s="160"/>
      <c r="N667" s="287"/>
      <c r="O667" s="287"/>
      <c r="P667" s="160"/>
      <c r="Q667" s="160"/>
      <c r="R667" s="160"/>
      <c r="S667" s="160"/>
      <c r="T667" s="125">
        <v>33.5</v>
      </c>
      <c r="U667" s="125">
        <v>33.5</v>
      </c>
      <c r="V667" s="125">
        <v>33.299999999999997</v>
      </c>
      <c r="W667" s="125">
        <v>30.9</v>
      </c>
      <c r="X667" s="125">
        <v>33.200000000000003</v>
      </c>
      <c r="Y667" s="125">
        <v>35.6</v>
      </c>
      <c r="Z667" s="160"/>
      <c r="AA667" s="160"/>
      <c r="AB667" s="160"/>
      <c r="AC667" s="160"/>
      <c r="AD667" s="160"/>
      <c r="AE667" s="160"/>
      <c r="AF667" s="89"/>
    </row>
    <row r="668" spans="1:32" s="82" customFormat="1" ht="18.75" x14ac:dyDescent="0.25">
      <c r="A668" s="103" t="s">
        <v>30</v>
      </c>
      <c r="B668" s="100"/>
      <c r="C668" s="125"/>
      <c r="D668" s="125"/>
      <c r="E668" s="125"/>
      <c r="F668" s="160"/>
      <c r="G668" s="160"/>
      <c r="H668" s="160"/>
      <c r="I668" s="160"/>
      <c r="J668" s="160"/>
      <c r="K668" s="160"/>
      <c r="L668" s="160"/>
      <c r="M668" s="160"/>
      <c r="N668" s="287"/>
      <c r="O668" s="287"/>
      <c r="P668" s="160"/>
      <c r="Q668" s="160"/>
      <c r="R668" s="160"/>
      <c r="S668" s="160"/>
      <c r="T668" s="125"/>
      <c r="U668" s="125"/>
      <c r="V668" s="125"/>
      <c r="W668" s="125"/>
      <c r="X668" s="125"/>
      <c r="Y668" s="160"/>
      <c r="Z668" s="160"/>
      <c r="AA668" s="160"/>
      <c r="AB668" s="160"/>
      <c r="AC668" s="160"/>
      <c r="AD668" s="160"/>
      <c r="AE668" s="160"/>
      <c r="AF668" s="89"/>
    </row>
    <row r="669" spans="1:32" s="82" customFormat="1" ht="18.75" x14ac:dyDescent="0.25">
      <c r="A669" s="103" t="s">
        <v>31</v>
      </c>
      <c r="B669" s="100"/>
      <c r="C669" s="125"/>
      <c r="D669" s="125"/>
      <c r="E669" s="125"/>
      <c r="F669" s="160"/>
      <c r="G669" s="160"/>
      <c r="H669" s="160"/>
      <c r="I669" s="160"/>
      <c r="J669" s="160"/>
      <c r="K669" s="160"/>
      <c r="L669" s="160"/>
      <c r="M669" s="160"/>
      <c r="N669" s="287"/>
      <c r="O669" s="287"/>
      <c r="P669" s="160"/>
      <c r="Q669" s="160"/>
      <c r="R669" s="160"/>
      <c r="S669" s="160"/>
      <c r="T669" s="160"/>
      <c r="U669" s="160"/>
      <c r="V669" s="160"/>
      <c r="W669" s="160"/>
      <c r="X669" s="160"/>
      <c r="Y669" s="160"/>
      <c r="Z669" s="160"/>
      <c r="AA669" s="160"/>
      <c r="AB669" s="160"/>
      <c r="AC669" s="160"/>
      <c r="AD669" s="160"/>
      <c r="AE669" s="160"/>
      <c r="AF669" s="89"/>
    </row>
    <row r="670" spans="1:32" ht="150" x14ac:dyDescent="0.25">
      <c r="A670" s="277" t="s">
        <v>606</v>
      </c>
      <c r="B670" s="95">
        <f>B671</f>
        <v>901.7</v>
      </c>
      <c r="C670" s="129" t="s">
        <v>222</v>
      </c>
      <c r="D670" s="129" t="s">
        <v>222</v>
      </c>
      <c r="E670" s="129" t="s">
        <v>222</v>
      </c>
      <c r="F670" s="95">
        <f>E670/B670*100</f>
        <v>100</v>
      </c>
      <c r="G670" s="95">
        <f t="shared" ref="G670" si="603">G671</f>
        <v>100</v>
      </c>
      <c r="H670" s="129"/>
      <c r="I670" s="129"/>
      <c r="J670" s="129"/>
      <c r="K670" s="129"/>
      <c r="L670" s="129"/>
      <c r="M670" s="129"/>
      <c r="N670" s="129"/>
      <c r="O670" s="129"/>
      <c r="P670" s="129"/>
      <c r="Q670" s="129"/>
      <c r="R670" s="129"/>
      <c r="S670" s="129"/>
      <c r="T670" s="129"/>
      <c r="U670" s="129"/>
      <c r="V670" s="129"/>
      <c r="W670" s="129"/>
      <c r="X670" s="129"/>
      <c r="Y670" s="129"/>
      <c r="Z670" s="169"/>
      <c r="AA670" s="169"/>
      <c r="AB670" s="169" t="s">
        <v>222</v>
      </c>
      <c r="AC670" s="169" t="s">
        <v>222</v>
      </c>
      <c r="AD670" s="120"/>
      <c r="AE670" s="120"/>
      <c r="AF670" s="293" t="s">
        <v>592</v>
      </c>
    </row>
    <row r="671" spans="1:32" ht="18.75" x14ac:dyDescent="0.3">
      <c r="A671" s="137" t="s">
        <v>27</v>
      </c>
      <c r="B671" s="100">
        <f>B672+B673+B674+B675</f>
        <v>901.7</v>
      </c>
      <c r="C671" s="125">
        <f>C673</f>
        <v>901.7</v>
      </c>
      <c r="D671" s="125">
        <f>D673</f>
        <v>901.7</v>
      </c>
      <c r="E671" s="125">
        <f>E673</f>
        <v>901.7</v>
      </c>
      <c r="F671" s="125">
        <f>E671/B671*100</f>
        <v>100</v>
      </c>
      <c r="G671" s="279">
        <f>E671/C671*100</f>
        <v>100</v>
      </c>
      <c r="H671" s="160"/>
      <c r="I671" s="160"/>
      <c r="J671" s="160"/>
      <c r="K671" s="160"/>
      <c r="L671" s="160"/>
      <c r="M671" s="160"/>
      <c r="N671" s="287"/>
      <c r="O671" s="287"/>
      <c r="P671" s="160"/>
      <c r="Q671" s="160"/>
      <c r="R671" s="160"/>
      <c r="S671" s="160"/>
      <c r="T671" s="160"/>
      <c r="U671" s="160"/>
      <c r="V671" s="160"/>
      <c r="W671" s="160"/>
      <c r="X671" s="160"/>
      <c r="Y671" s="160"/>
      <c r="Z671" s="160"/>
      <c r="AA671" s="160"/>
      <c r="AB671" s="125">
        <f>AB672+AB673+AB674+AB675</f>
        <v>901.7</v>
      </c>
      <c r="AC671" s="125">
        <f>AC673</f>
        <v>901.7</v>
      </c>
      <c r="AD671" s="160"/>
      <c r="AE671" s="160"/>
      <c r="AF671" s="89"/>
    </row>
    <row r="672" spans="1:32" s="82" customFormat="1" ht="18.75" x14ac:dyDescent="0.25">
      <c r="A672" s="103" t="s">
        <v>28</v>
      </c>
      <c r="B672" s="100"/>
      <c r="C672" s="125"/>
      <c r="D672" s="125"/>
      <c r="E672" s="125"/>
      <c r="F672" s="160"/>
      <c r="G672" s="160"/>
      <c r="H672" s="160"/>
      <c r="I672" s="160"/>
      <c r="J672" s="160"/>
      <c r="K672" s="160"/>
      <c r="L672" s="160"/>
      <c r="M672" s="160"/>
      <c r="N672" s="287"/>
      <c r="O672" s="287"/>
      <c r="P672" s="160"/>
      <c r="Q672" s="160"/>
      <c r="R672" s="160"/>
      <c r="S672" s="160"/>
      <c r="T672" s="160"/>
      <c r="U672" s="160"/>
      <c r="V672" s="160"/>
      <c r="W672" s="160"/>
      <c r="X672" s="160"/>
      <c r="Y672" s="294"/>
      <c r="Z672" s="160"/>
      <c r="AA672" s="160"/>
      <c r="AB672" s="125"/>
      <c r="AC672" s="125"/>
      <c r="AD672" s="160"/>
      <c r="AE672" s="160"/>
      <c r="AF672" s="89"/>
    </row>
    <row r="673" spans="1:32" s="82" customFormat="1" ht="18.75" x14ac:dyDescent="0.25">
      <c r="A673" s="103" t="s">
        <v>29</v>
      </c>
      <c r="B673" s="125">
        <f>H673+J673+L673+N673+P673+R673+T673+V673+X673+Z673+AB673+AD673</f>
        <v>901.7</v>
      </c>
      <c r="C673" s="125">
        <f>AB673</f>
        <v>901.7</v>
      </c>
      <c r="D673" s="125">
        <f>AC673</f>
        <v>901.7</v>
      </c>
      <c r="E673" s="125">
        <f>I673+K673+M673+O673+Q673+S673+U673+W673+Y673+AA673+AC673+AE673+AG673</f>
        <v>901.7</v>
      </c>
      <c r="F673" s="125">
        <f>E673/B673*100</f>
        <v>100</v>
      </c>
      <c r="G673" s="279">
        <f>E673/C673*100</f>
        <v>100</v>
      </c>
      <c r="H673" s="160"/>
      <c r="I673" s="160"/>
      <c r="J673" s="160"/>
      <c r="K673" s="160"/>
      <c r="L673" s="160"/>
      <c r="M673" s="160"/>
      <c r="N673" s="287"/>
      <c r="O673" s="287"/>
      <c r="P673" s="160"/>
      <c r="Q673" s="160"/>
      <c r="R673" s="160"/>
      <c r="S673" s="160"/>
      <c r="T673" s="160"/>
      <c r="U673" s="160"/>
      <c r="V673" s="160"/>
      <c r="W673" s="160"/>
      <c r="X673" s="160"/>
      <c r="Y673" s="160"/>
      <c r="Z673" s="160"/>
      <c r="AA673" s="160"/>
      <c r="AB673" s="125">
        <v>901.7</v>
      </c>
      <c r="AC673" s="125">
        <v>901.7</v>
      </c>
      <c r="AD673" s="160"/>
      <c r="AE673" s="160"/>
      <c r="AF673" s="89"/>
    </row>
    <row r="674" spans="1:32" s="82" customFormat="1" ht="18.75" x14ac:dyDescent="0.25">
      <c r="A674" s="103" t="s">
        <v>30</v>
      </c>
      <c r="B674" s="100"/>
      <c r="C674" s="125"/>
      <c r="D674" s="125"/>
      <c r="E674" s="125"/>
      <c r="F674" s="160"/>
      <c r="G674" s="160"/>
      <c r="H674" s="160"/>
      <c r="I674" s="160"/>
      <c r="J674" s="160"/>
      <c r="K674" s="160"/>
      <c r="L674" s="160"/>
      <c r="M674" s="160"/>
      <c r="N674" s="287"/>
      <c r="O674" s="287"/>
      <c r="P674" s="160"/>
      <c r="Q674" s="160"/>
      <c r="R674" s="160"/>
      <c r="S674" s="160"/>
      <c r="T674" s="160"/>
      <c r="U674" s="160"/>
      <c r="V674" s="160"/>
      <c r="W674" s="160"/>
      <c r="X674" s="160"/>
      <c r="Y674" s="160"/>
      <c r="Z674" s="160"/>
      <c r="AA674" s="160"/>
      <c r="AB674" s="160"/>
      <c r="AC674" s="160"/>
      <c r="AD674" s="160"/>
      <c r="AE674" s="160"/>
      <c r="AF674" s="89"/>
    </row>
    <row r="675" spans="1:32" s="82" customFormat="1" ht="18.75" x14ac:dyDescent="0.25">
      <c r="A675" s="103" t="s">
        <v>31</v>
      </c>
      <c r="B675" s="100"/>
      <c r="C675" s="125"/>
      <c r="D675" s="125"/>
      <c r="E675" s="125"/>
      <c r="F675" s="160"/>
      <c r="G675" s="160"/>
      <c r="H675" s="160"/>
      <c r="I675" s="160"/>
      <c r="J675" s="160"/>
      <c r="K675" s="160"/>
      <c r="L675" s="160"/>
      <c r="M675" s="160"/>
      <c r="N675" s="287"/>
      <c r="O675" s="287"/>
      <c r="P675" s="160"/>
      <c r="Q675" s="160"/>
      <c r="R675" s="160"/>
      <c r="S675" s="160"/>
      <c r="T675" s="160"/>
      <c r="U675" s="160"/>
      <c r="V675" s="160"/>
      <c r="W675" s="160"/>
      <c r="X675" s="160"/>
      <c r="Y675" s="160"/>
      <c r="Z675" s="160"/>
      <c r="AA675" s="160"/>
      <c r="AB675" s="160"/>
      <c r="AC675" s="160"/>
      <c r="AD675" s="160"/>
      <c r="AE675" s="160"/>
      <c r="AF675" s="89"/>
    </row>
    <row r="676" spans="1:32" ht="56.25" x14ac:dyDescent="0.25">
      <c r="A676" s="277" t="s">
        <v>629</v>
      </c>
      <c r="B676" s="95">
        <f>B677</f>
        <v>11493.86</v>
      </c>
      <c r="C676" s="95">
        <f>C677</f>
        <v>11493.86</v>
      </c>
      <c r="D676" s="277"/>
      <c r="E676" s="277"/>
      <c r="F676" s="277"/>
      <c r="G676" s="277"/>
      <c r="H676" s="277"/>
      <c r="I676" s="277"/>
      <c r="J676" s="277"/>
      <c r="K676" s="277"/>
      <c r="L676" s="277"/>
      <c r="M676" s="277"/>
      <c r="N676" s="277"/>
      <c r="O676" s="277"/>
      <c r="P676" s="277"/>
      <c r="Q676" s="277"/>
      <c r="R676" s="277"/>
      <c r="S676" s="277"/>
      <c r="T676" s="277"/>
      <c r="U676" s="277"/>
      <c r="V676" s="277"/>
      <c r="W676" s="277"/>
      <c r="X676" s="277"/>
      <c r="Y676" s="277"/>
      <c r="Z676" s="169"/>
      <c r="AA676" s="169"/>
      <c r="AB676" s="169" t="s">
        <v>223</v>
      </c>
      <c r="AC676" s="169"/>
      <c r="AD676" s="100">
        <f>AD677</f>
        <v>9393.86</v>
      </c>
      <c r="AE676" s="283"/>
      <c r="AF676" s="293" t="s">
        <v>224</v>
      </c>
    </row>
    <row r="677" spans="1:32" ht="18.75" x14ac:dyDescent="0.3">
      <c r="A677" s="137" t="s">
        <v>27</v>
      </c>
      <c r="B677" s="100">
        <f>B678+B679+B680+B681</f>
        <v>11493.86</v>
      </c>
      <c r="C677" s="125">
        <f>C681+C679</f>
        <v>11493.86</v>
      </c>
      <c r="D677" s="125"/>
      <c r="E677" s="125"/>
      <c r="F677" s="160"/>
      <c r="G677" s="160"/>
      <c r="H677" s="160"/>
      <c r="I677" s="680"/>
      <c r="J677" s="680"/>
      <c r="K677" s="680"/>
      <c r="L677" s="680"/>
      <c r="M677" s="680"/>
      <c r="N677" s="680"/>
      <c r="O677" s="680"/>
      <c r="P677" s="680"/>
      <c r="Q677" s="680"/>
      <c r="R677" s="160"/>
      <c r="S677" s="160"/>
      <c r="T677" s="160"/>
      <c r="U677" s="160"/>
      <c r="V677" s="160"/>
      <c r="W677" s="160"/>
      <c r="X677" s="160"/>
      <c r="Y677" s="160"/>
      <c r="Z677" s="160"/>
      <c r="AA677" s="160"/>
      <c r="AB677" s="125">
        <f>AB678+AB679+AB680+AB681</f>
        <v>2100</v>
      </c>
      <c r="AC677" s="160"/>
      <c r="AD677" s="125">
        <f>AD678+AD679+AD680</f>
        <v>9393.86</v>
      </c>
      <c r="AE677" s="160"/>
      <c r="AF677" s="89"/>
    </row>
    <row r="678" spans="1:32" s="82" customFormat="1" ht="18.75" x14ac:dyDescent="0.25">
      <c r="A678" s="103" t="s">
        <v>28</v>
      </c>
      <c r="B678" s="100"/>
      <c r="C678" s="125"/>
      <c r="D678" s="125"/>
      <c r="E678" s="125"/>
      <c r="F678" s="160"/>
      <c r="G678" s="160"/>
      <c r="H678" s="160"/>
      <c r="I678" s="680"/>
      <c r="J678" s="680"/>
      <c r="K678" s="680"/>
      <c r="L678" s="680"/>
      <c r="M678" s="680"/>
      <c r="N678" s="680"/>
      <c r="O678" s="680"/>
      <c r="P678" s="680"/>
      <c r="Q678" s="680"/>
      <c r="R678" s="160"/>
      <c r="S678" s="160"/>
      <c r="T678" s="160"/>
      <c r="U678" s="160"/>
      <c r="V678" s="160"/>
      <c r="W678" s="160"/>
      <c r="X678" s="160"/>
      <c r="Y678" s="160"/>
      <c r="Z678" s="160"/>
      <c r="AA678" s="160"/>
      <c r="AB678" s="160"/>
      <c r="AC678" s="160"/>
      <c r="AD678" s="160"/>
      <c r="AE678" s="160"/>
      <c r="AF678" s="89"/>
    </row>
    <row r="679" spans="1:32" s="878" customFormat="1" ht="18.75" x14ac:dyDescent="0.25">
      <c r="A679" s="690" t="s">
        <v>29</v>
      </c>
      <c r="B679" s="26">
        <f>H679+J679+L679+N679+P679+R679+T679+V679+X679+Z679+AB679+AD679</f>
        <v>9393.86</v>
      </c>
      <c r="C679" s="26">
        <f>AD679</f>
        <v>9393.86</v>
      </c>
      <c r="D679" s="26"/>
      <c r="E679" s="26"/>
      <c r="F679" s="680"/>
      <c r="G679" s="680"/>
      <c r="H679" s="680"/>
      <c r="I679" s="680"/>
      <c r="J679" s="680"/>
      <c r="K679" s="680"/>
      <c r="L679" s="680"/>
      <c r="M679" s="680"/>
      <c r="N679" s="680"/>
      <c r="O679" s="680"/>
      <c r="P679" s="680"/>
      <c r="Q679" s="680"/>
      <c r="R679" s="680"/>
      <c r="S679" s="680"/>
      <c r="T679" s="680"/>
      <c r="U679" s="680"/>
      <c r="V679" s="680"/>
      <c r="W679" s="680"/>
      <c r="X679" s="680"/>
      <c r="Y679" s="680"/>
      <c r="Z679" s="680"/>
      <c r="AA679" s="680"/>
      <c r="AB679" s="680"/>
      <c r="AC679" s="680"/>
      <c r="AD679" s="26">
        <v>9393.86</v>
      </c>
      <c r="AE679" s="680"/>
      <c r="AF679" s="684"/>
    </row>
    <row r="680" spans="1:32" s="82" customFormat="1" ht="18.75" x14ac:dyDescent="0.25">
      <c r="A680" s="103" t="s">
        <v>30</v>
      </c>
      <c r="B680" s="100"/>
      <c r="C680" s="125"/>
      <c r="D680" s="125"/>
      <c r="E680" s="125"/>
      <c r="F680" s="160"/>
      <c r="G680" s="160"/>
      <c r="H680" s="160"/>
      <c r="I680" s="680"/>
      <c r="J680" s="680"/>
      <c r="K680" s="680"/>
      <c r="L680" s="680"/>
      <c r="M680" s="680"/>
      <c r="N680" s="680"/>
      <c r="O680" s="680"/>
      <c r="P680" s="680"/>
      <c r="Q680" s="680"/>
      <c r="R680" s="160"/>
      <c r="S680" s="160"/>
      <c r="T680" s="160"/>
      <c r="U680" s="160"/>
      <c r="V680" s="160"/>
      <c r="W680" s="160"/>
      <c r="X680" s="160"/>
      <c r="Y680" s="160"/>
      <c r="Z680" s="160"/>
      <c r="AA680" s="160"/>
      <c r="AB680" s="160"/>
      <c r="AC680" s="160"/>
      <c r="AD680" s="160"/>
      <c r="AE680" s="160"/>
      <c r="AF680" s="89"/>
    </row>
    <row r="681" spans="1:32" s="82" customFormat="1" ht="18.75" x14ac:dyDescent="0.25">
      <c r="A681" s="103" t="s">
        <v>31</v>
      </c>
      <c r="B681" s="100">
        <f>AB681+AD681</f>
        <v>2100</v>
      </c>
      <c r="C681" s="125">
        <f>AB681</f>
        <v>2100</v>
      </c>
      <c r="D681" s="125"/>
      <c r="E681" s="125"/>
      <c r="F681" s="160"/>
      <c r="G681" s="160"/>
      <c r="H681" s="160"/>
      <c r="I681" s="680"/>
      <c r="J681" s="680"/>
      <c r="K681" s="680"/>
      <c r="L681" s="680"/>
      <c r="M681" s="680"/>
      <c r="N681" s="680"/>
      <c r="O681" s="680"/>
      <c r="P681" s="680"/>
      <c r="Q681" s="680"/>
      <c r="R681" s="160"/>
      <c r="S681" s="160"/>
      <c r="T681" s="160"/>
      <c r="U681" s="160"/>
      <c r="V681" s="160"/>
      <c r="W681" s="160"/>
      <c r="X681" s="160"/>
      <c r="Y681" s="160"/>
      <c r="Z681" s="160"/>
      <c r="AA681" s="160"/>
      <c r="AB681" s="125">
        <v>2100</v>
      </c>
      <c r="AC681" s="160"/>
      <c r="AD681" s="160"/>
      <c r="AE681" s="160"/>
      <c r="AF681" s="89"/>
    </row>
    <row r="682" spans="1:32" ht="75" x14ac:dyDescent="0.25">
      <c r="A682" s="277" t="s">
        <v>225</v>
      </c>
      <c r="B682" s="95">
        <f>B683</f>
        <v>454.95</v>
      </c>
      <c r="C682" s="95">
        <f>C683</f>
        <v>454.95</v>
      </c>
      <c r="D682" s="95">
        <f>D683</f>
        <v>99.9</v>
      </c>
      <c r="E682" s="95">
        <f>E683</f>
        <v>99.9</v>
      </c>
      <c r="F682" s="95">
        <f>E682/B682*100</f>
        <v>21.958456973293767</v>
      </c>
      <c r="G682" s="95">
        <f t="shared" ref="G682" si="604">G683</f>
        <v>21.958456973293767</v>
      </c>
      <c r="H682" s="295"/>
      <c r="I682" s="295"/>
      <c r="J682" s="295"/>
      <c r="K682" s="295"/>
      <c r="L682" s="295"/>
      <c r="M682" s="295"/>
      <c r="N682" s="295"/>
      <c r="O682" s="295"/>
      <c r="P682" s="295"/>
      <c r="Q682" s="295"/>
      <c r="R682" s="295"/>
      <c r="S682" s="295"/>
      <c r="T682" s="295"/>
      <c r="U682" s="295"/>
      <c r="V682" s="295"/>
      <c r="W682" s="295"/>
      <c r="X682" s="277"/>
      <c r="Y682" s="277"/>
      <c r="Z682" s="169"/>
      <c r="AA682" s="169"/>
      <c r="AB682" s="169"/>
      <c r="AC682" s="169"/>
      <c r="AD682" s="100">
        <f>AD683</f>
        <v>454.95</v>
      </c>
      <c r="AE682" s="100">
        <f>AE683</f>
        <v>99.9</v>
      </c>
      <c r="AF682" s="295" t="s">
        <v>226</v>
      </c>
    </row>
    <row r="683" spans="1:32" ht="18.75" x14ac:dyDescent="0.3">
      <c r="A683" s="137" t="s">
        <v>27</v>
      </c>
      <c r="B683" s="100">
        <f>B684+B685+B686+B687</f>
        <v>454.95</v>
      </c>
      <c r="C683" s="125">
        <f>C685</f>
        <v>454.95</v>
      </c>
      <c r="D683" s="125">
        <f>D685</f>
        <v>99.9</v>
      </c>
      <c r="E683" s="125">
        <f>E685</f>
        <v>99.9</v>
      </c>
      <c r="F683" s="125">
        <f>E683/B683*100</f>
        <v>21.958456973293767</v>
      </c>
      <c r="G683" s="279">
        <f>E683/C683*100</f>
        <v>21.958456973293767</v>
      </c>
      <c r="H683" s="160"/>
      <c r="I683" s="160"/>
      <c r="J683" s="160"/>
      <c r="K683" s="160"/>
      <c r="L683" s="160"/>
      <c r="M683" s="160"/>
      <c r="N683" s="287"/>
      <c r="O683" s="287"/>
      <c r="P683" s="160"/>
      <c r="Q683" s="160"/>
      <c r="R683" s="160"/>
      <c r="S683" s="160"/>
      <c r="T683" s="160"/>
      <c r="U683" s="160"/>
      <c r="V683" s="160"/>
      <c r="W683" s="160"/>
      <c r="X683" s="160"/>
      <c r="Y683" s="160"/>
      <c r="Z683" s="160"/>
      <c r="AA683" s="160"/>
      <c r="AB683" s="160"/>
      <c r="AC683" s="160"/>
      <c r="AD683" s="125">
        <f>AD684+AD685+AD686</f>
        <v>454.95</v>
      </c>
      <c r="AE683" s="125">
        <f>AE685</f>
        <v>99.9</v>
      </c>
      <c r="AF683" s="89"/>
    </row>
    <row r="684" spans="1:32" s="82" customFormat="1" ht="18.75" x14ac:dyDescent="0.25">
      <c r="A684" s="103" t="s">
        <v>28</v>
      </c>
      <c r="B684" s="100"/>
      <c r="C684" s="125"/>
      <c r="D684" s="125"/>
      <c r="E684" s="125"/>
      <c r="F684" s="160"/>
      <c r="G684" s="160"/>
      <c r="H684" s="160"/>
      <c r="I684" s="160"/>
      <c r="J684" s="160"/>
      <c r="K684" s="160"/>
      <c r="L684" s="160"/>
      <c r="M684" s="160"/>
      <c r="N684" s="287"/>
      <c r="O684" s="287"/>
      <c r="P684" s="160"/>
      <c r="Q684" s="160"/>
      <c r="R684" s="160"/>
      <c r="S684" s="160"/>
      <c r="T684" s="160"/>
      <c r="U684" s="160"/>
      <c r="V684" s="160"/>
      <c r="W684" s="160"/>
      <c r="X684" s="160"/>
      <c r="Y684" s="160"/>
      <c r="Z684" s="160"/>
      <c r="AA684" s="160"/>
      <c r="AB684" s="160"/>
      <c r="AC684" s="160"/>
      <c r="AD684" s="125"/>
      <c r="AE684" s="125"/>
      <c r="AF684" s="89"/>
    </row>
    <row r="685" spans="1:32" s="82" customFormat="1" ht="18.75" x14ac:dyDescent="0.25">
      <c r="A685" s="103" t="s">
        <v>29</v>
      </c>
      <c r="B685" s="125">
        <f>H685+J685+L685+N685+P685+R685+T685+V685+X685+Z685+AB685+AD685</f>
        <v>454.95</v>
      </c>
      <c r="C685" s="125">
        <f>AD685</f>
        <v>454.95</v>
      </c>
      <c r="D685" s="125">
        <f>AE685</f>
        <v>99.9</v>
      </c>
      <c r="E685" s="125">
        <f>AE685</f>
        <v>99.9</v>
      </c>
      <c r="F685" s="125">
        <f>E685/B685*100</f>
        <v>21.958456973293767</v>
      </c>
      <c r="G685" s="279">
        <f>E685/C685*100</f>
        <v>21.958456973293767</v>
      </c>
      <c r="H685" s="160"/>
      <c r="I685" s="160"/>
      <c r="J685" s="160"/>
      <c r="K685" s="160"/>
      <c r="L685" s="160"/>
      <c r="M685" s="160"/>
      <c r="N685" s="287"/>
      <c r="O685" s="287"/>
      <c r="P685" s="160"/>
      <c r="Q685" s="160"/>
      <c r="R685" s="160"/>
      <c r="S685" s="160"/>
      <c r="T685" s="160"/>
      <c r="U685" s="160"/>
      <c r="V685" s="160"/>
      <c r="W685" s="160"/>
      <c r="X685" s="160"/>
      <c r="Y685" s="160"/>
      <c r="Z685" s="160"/>
      <c r="AA685" s="160"/>
      <c r="AB685" s="160"/>
      <c r="AC685" s="160"/>
      <c r="AD685" s="125">
        <v>454.95</v>
      </c>
      <c r="AE685" s="125">
        <v>99.9</v>
      </c>
      <c r="AF685" s="89"/>
    </row>
    <row r="686" spans="1:32" s="82" customFormat="1" ht="18.75" x14ac:dyDescent="0.25">
      <c r="A686" s="103" t="s">
        <v>30</v>
      </c>
      <c r="B686" s="100"/>
      <c r="C686" s="125"/>
      <c r="D686" s="125"/>
      <c r="E686" s="125"/>
      <c r="F686" s="160"/>
      <c r="G686" s="160"/>
      <c r="H686" s="160"/>
      <c r="I686" s="160"/>
      <c r="J686" s="160"/>
      <c r="K686" s="160"/>
      <c r="L686" s="160"/>
      <c r="M686" s="160"/>
      <c r="N686" s="287"/>
      <c r="O686" s="287"/>
      <c r="P686" s="160"/>
      <c r="Q686" s="160"/>
      <c r="R686" s="160"/>
      <c r="S686" s="160"/>
      <c r="T686" s="160"/>
      <c r="U686" s="160"/>
      <c r="V686" s="160"/>
      <c r="W686" s="160"/>
      <c r="X686" s="160"/>
      <c r="Y686" s="160"/>
      <c r="Z686" s="160"/>
      <c r="AA686" s="160"/>
      <c r="AB686" s="160"/>
      <c r="AC686" s="160"/>
      <c r="AD686" s="160"/>
      <c r="AE686" s="160"/>
      <c r="AF686" s="89"/>
    </row>
    <row r="687" spans="1:32" s="82" customFormat="1" ht="18.75" x14ac:dyDescent="0.25">
      <c r="A687" s="103" t="s">
        <v>31</v>
      </c>
      <c r="B687" s="100"/>
      <c r="C687" s="125"/>
      <c r="D687" s="125"/>
      <c r="E687" s="125"/>
      <c r="F687" s="160"/>
      <c r="G687" s="160"/>
      <c r="H687" s="160"/>
      <c r="I687" s="160"/>
      <c r="J687" s="160"/>
      <c r="K687" s="160"/>
      <c r="L687" s="160"/>
      <c r="M687" s="160"/>
      <c r="N687" s="287"/>
      <c r="O687" s="287"/>
      <c r="P687" s="160"/>
      <c r="Q687" s="160"/>
      <c r="R687" s="160"/>
      <c r="S687" s="160"/>
      <c r="T687" s="160"/>
      <c r="U687" s="160"/>
      <c r="V687" s="160"/>
      <c r="W687" s="160"/>
      <c r="X687" s="160"/>
      <c r="Y687" s="160"/>
      <c r="Z687" s="160"/>
      <c r="AA687" s="160"/>
      <c r="AB687" s="160"/>
      <c r="AC687" s="160"/>
      <c r="AD687" s="160"/>
      <c r="AE687" s="160"/>
      <c r="AF687" s="89"/>
    </row>
    <row r="688" spans="1:32" ht="187.5" x14ac:dyDescent="0.25">
      <c r="A688" s="277" t="s">
        <v>227</v>
      </c>
      <c r="B688" s="129" t="s">
        <v>228</v>
      </c>
      <c r="C688" s="129" t="s">
        <v>228</v>
      </c>
      <c r="D688" s="129" t="s">
        <v>228</v>
      </c>
      <c r="E688" s="129" t="s">
        <v>228</v>
      </c>
      <c r="F688" s="95">
        <f>E688/B688*100</f>
        <v>100</v>
      </c>
      <c r="G688" s="95">
        <f t="shared" ref="G688" si="605">G689</f>
        <v>100</v>
      </c>
      <c r="H688" s="277"/>
      <c r="I688" s="277"/>
      <c r="J688" s="277"/>
      <c r="K688" s="277"/>
      <c r="L688" s="277"/>
      <c r="M688" s="277"/>
      <c r="N688" s="277"/>
      <c r="O688" s="277"/>
      <c r="P688" s="277"/>
      <c r="Q688" s="277"/>
      <c r="R688" s="95">
        <f>R689</f>
        <v>83.5</v>
      </c>
      <c r="S688" s="277"/>
      <c r="T688" s="277"/>
      <c r="U688" s="277"/>
      <c r="V688" s="277"/>
      <c r="W688" s="277"/>
      <c r="X688" s="277"/>
      <c r="Y688" s="277"/>
      <c r="Z688" s="169"/>
      <c r="AA688" s="169" t="s">
        <v>228</v>
      </c>
      <c r="AB688" s="169"/>
      <c r="AC688" s="169"/>
      <c r="AD688" s="283"/>
      <c r="AE688" s="283"/>
      <c r="AF688" s="277" t="s">
        <v>630</v>
      </c>
    </row>
    <row r="689" spans="1:34" ht="18.75" x14ac:dyDescent="0.3">
      <c r="A689" s="137" t="s">
        <v>27</v>
      </c>
      <c r="B689" s="100">
        <f>B691</f>
        <v>83.5</v>
      </c>
      <c r="C689" s="125">
        <f>C691</f>
        <v>83.5</v>
      </c>
      <c r="D689" s="125">
        <f>D691</f>
        <v>83.5</v>
      </c>
      <c r="E689" s="125">
        <f>E691</f>
        <v>83.5</v>
      </c>
      <c r="F689" s="125">
        <f>E689/B689*100</f>
        <v>100</v>
      </c>
      <c r="G689" s="279">
        <f>E689/C689*100</f>
        <v>100</v>
      </c>
      <c r="H689" s="160"/>
      <c r="I689" s="160"/>
      <c r="J689" s="160"/>
      <c r="K689" s="160"/>
      <c r="L689" s="160"/>
      <c r="M689" s="160"/>
      <c r="N689" s="287"/>
      <c r="O689" s="287"/>
      <c r="P689" s="160"/>
      <c r="Q689" s="160"/>
      <c r="R689" s="125">
        <f>R691</f>
        <v>83.5</v>
      </c>
      <c r="S689" s="160"/>
      <c r="T689" s="160"/>
      <c r="U689" s="160"/>
      <c r="V689" s="160"/>
      <c r="W689" s="160"/>
      <c r="X689" s="160"/>
      <c r="Y689" s="160"/>
      <c r="Z689" s="160"/>
      <c r="AA689" s="125">
        <f>AA691</f>
        <v>83.5</v>
      </c>
      <c r="AB689" s="160"/>
      <c r="AC689" s="160"/>
      <c r="AD689" s="160"/>
      <c r="AE689" s="160"/>
      <c r="AF689" s="89"/>
    </row>
    <row r="690" spans="1:34" s="82" customFormat="1" ht="18.75" x14ac:dyDescent="0.25">
      <c r="A690" s="103" t="s">
        <v>28</v>
      </c>
      <c r="B690" s="100"/>
      <c r="C690" s="125"/>
      <c r="D690" s="125"/>
      <c r="E690" s="125"/>
      <c r="F690" s="160"/>
      <c r="G690" s="160"/>
      <c r="H690" s="160"/>
      <c r="I690" s="160"/>
      <c r="J690" s="160"/>
      <c r="K690" s="160"/>
      <c r="L690" s="160"/>
      <c r="M690" s="160"/>
      <c r="N690" s="287"/>
      <c r="O690" s="287"/>
      <c r="P690" s="160"/>
      <c r="Q690" s="160"/>
      <c r="R690" s="125"/>
      <c r="S690" s="160"/>
      <c r="T690" s="160"/>
      <c r="U690" s="160"/>
      <c r="V690" s="160"/>
      <c r="W690" s="160"/>
      <c r="X690" s="160"/>
      <c r="Y690" s="160"/>
      <c r="Z690" s="160"/>
      <c r="AA690" s="125"/>
      <c r="AB690" s="160"/>
      <c r="AC690" s="160"/>
      <c r="AD690" s="160"/>
      <c r="AE690" s="160"/>
      <c r="AF690" s="89"/>
    </row>
    <row r="691" spans="1:34" s="82" customFormat="1" ht="18.75" x14ac:dyDescent="0.25">
      <c r="A691" s="103" t="s">
        <v>29</v>
      </c>
      <c r="B691" s="125">
        <f>H691+J691+L691+N691+P691+R691+T691+V691+X691+Z691+AB691+AD691</f>
        <v>83.5</v>
      </c>
      <c r="C691" s="125">
        <f>R691</f>
        <v>83.5</v>
      </c>
      <c r="D691" s="125">
        <f>AA691</f>
        <v>83.5</v>
      </c>
      <c r="E691" s="125">
        <f>I691+K691+M691+O691+Q691+S691+U691+W691+Y691+AA691+AC691+AE691+AG691</f>
        <v>83.5</v>
      </c>
      <c r="F691" s="125">
        <f>E691/B691*100</f>
        <v>100</v>
      </c>
      <c r="G691" s="279">
        <f>E691/C691*100</f>
        <v>100</v>
      </c>
      <c r="H691" s="160"/>
      <c r="I691" s="160"/>
      <c r="J691" s="160"/>
      <c r="K691" s="160"/>
      <c r="L691" s="160"/>
      <c r="M691" s="160"/>
      <c r="N691" s="287"/>
      <c r="O691" s="287"/>
      <c r="P691" s="160"/>
      <c r="Q691" s="160"/>
      <c r="R691" s="125">
        <v>83.5</v>
      </c>
      <c r="S691" s="160"/>
      <c r="T691" s="160"/>
      <c r="U691" s="160"/>
      <c r="V691" s="160"/>
      <c r="W691" s="160"/>
      <c r="X691" s="160"/>
      <c r="Y691" s="160"/>
      <c r="Z691" s="160"/>
      <c r="AA691" s="125">
        <v>83.5</v>
      </c>
      <c r="AB691" s="160"/>
      <c r="AC691" s="160"/>
      <c r="AD691" s="160"/>
      <c r="AE691" s="160"/>
      <c r="AF691" s="89"/>
    </row>
    <row r="692" spans="1:34" s="82" customFormat="1" ht="18.75" x14ac:dyDescent="0.25">
      <c r="A692" s="103" t="s">
        <v>30</v>
      </c>
      <c r="B692" s="100"/>
      <c r="C692" s="125"/>
      <c r="D692" s="125"/>
      <c r="E692" s="125"/>
      <c r="F692" s="160"/>
      <c r="G692" s="160"/>
      <c r="H692" s="160"/>
      <c r="I692" s="160"/>
      <c r="J692" s="160"/>
      <c r="K692" s="160"/>
      <c r="L692" s="160"/>
      <c r="M692" s="160"/>
      <c r="N692" s="287"/>
      <c r="O692" s="287"/>
      <c r="P692" s="160"/>
      <c r="Q692" s="160"/>
      <c r="R692" s="160"/>
      <c r="S692" s="160"/>
      <c r="T692" s="160"/>
      <c r="U692" s="160"/>
      <c r="V692" s="160"/>
      <c r="W692" s="160"/>
      <c r="X692" s="160"/>
      <c r="Y692" s="160"/>
      <c r="Z692" s="160"/>
      <c r="AA692" s="160"/>
      <c r="AB692" s="160"/>
      <c r="AC692" s="160"/>
      <c r="AD692" s="160"/>
      <c r="AE692" s="160"/>
      <c r="AF692" s="89"/>
    </row>
    <row r="693" spans="1:34" s="82" customFormat="1" ht="18.75" x14ac:dyDescent="0.25">
      <c r="A693" s="103" t="s">
        <v>31</v>
      </c>
      <c r="B693" s="100"/>
      <c r="C693" s="125"/>
      <c r="D693" s="125"/>
      <c r="E693" s="125"/>
      <c r="F693" s="160"/>
      <c r="G693" s="160"/>
      <c r="H693" s="160"/>
      <c r="I693" s="160"/>
      <c r="J693" s="160"/>
      <c r="K693" s="160"/>
      <c r="L693" s="160"/>
      <c r="M693" s="160"/>
      <c r="N693" s="287"/>
      <c r="O693" s="287"/>
      <c r="P693" s="160"/>
      <c r="Q693" s="160"/>
      <c r="R693" s="160"/>
      <c r="S693" s="160"/>
      <c r="T693" s="160"/>
      <c r="U693" s="160"/>
      <c r="V693" s="160"/>
      <c r="W693" s="160"/>
      <c r="X693" s="160"/>
      <c r="Y693" s="160"/>
      <c r="Z693" s="160"/>
      <c r="AA693" s="160"/>
      <c r="AB693" s="160"/>
      <c r="AC693" s="160"/>
      <c r="AD693" s="160"/>
      <c r="AE693" s="160"/>
      <c r="AF693" s="89"/>
    </row>
    <row r="694" spans="1:34" s="82" customFormat="1" ht="18.75" x14ac:dyDescent="0.25">
      <c r="A694" s="92" t="s">
        <v>62</v>
      </c>
      <c r="B694" s="160">
        <f>B559+B617+B625</f>
        <v>142060.18600000002</v>
      </c>
      <c r="C694" s="160">
        <f>C559+C617+C625</f>
        <v>142060.18600000002</v>
      </c>
      <c r="D694" s="160">
        <f>D559+D617+D625</f>
        <v>118009.87999999999</v>
      </c>
      <c r="E694" s="160">
        <f>E559+E617+E625</f>
        <v>118009.87999999999</v>
      </c>
      <c r="F694" s="272">
        <f>E694/B694*100</f>
        <v>83.070340341522552</v>
      </c>
      <c r="G694" s="272">
        <f>E694/C694*100</f>
        <v>83.070340341522552</v>
      </c>
      <c r="H694" s="160">
        <f t="shared" ref="H694:Q694" si="606">H559+H617+H625</f>
        <v>8109.0800000000008</v>
      </c>
      <c r="I694" s="160">
        <f t="shared" si="606"/>
        <v>7522.4400000000005</v>
      </c>
      <c r="J694" s="160">
        <f t="shared" si="606"/>
        <v>8845.0300000000007</v>
      </c>
      <c r="K694" s="160">
        <f t="shared" si="606"/>
        <v>9335.9500000000007</v>
      </c>
      <c r="L694" s="160">
        <f t="shared" si="606"/>
        <v>6732.39</v>
      </c>
      <c r="M694" s="160">
        <f t="shared" si="606"/>
        <v>6358.0599999999995</v>
      </c>
      <c r="N694" s="287">
        <f t="shared" si="606"/>
        <v>8604.34</v>
      </c>
      <c r="O694" s="287">
        <f t="shared" si="606"/>
        <v>8500.51</v>
      </c>
      <c r="P694" s="160">
        <f t="shared" si="606"/>
        <v>6733.6</v>
      </c>
      <c r="Q694" s="160">
        <f t="shared" si="606"/>
        <v>6787.29</v>
      </c>
      <c r="R694" s="160">
        <f>R559+R617+R625</f>
        <v>6134.9000000000005</v>
      </c>
      <c r="S694" s="160">
        <f t="shared" ref="S694:V694" si="607">S559+S617+S625</f>
        <v>5908.3099999999995</v>
      </c>
      <c r="T694" s="160">
        <f t="shared" si="607"/>
        <v>6422.17</v>
      </c>
      <c r="U694" s="287">
        <f>U559+U617+U625</f>
        <v>6024.35</v>
      </c>
      <c r="V694" s="160">
        <f t="shared" si="607"/>
        <v>11323.02</v>
      </c>
      <c r="W694" s="160">
        <f>W559+W617+W625</f>
        <v>5639.22</v>
      </c>
      <c r="X694" s="160">
        <f>X560+X585+X598+X618+X626+X633</f>
        <v>25940.98</v>
      </c>
      <c r="Y694" s="160">
        <f t="shared" ref="Y694:AC694" si="608">Y559+Y617+Y625</f>
        <v>27482.319999999996</v>
      </c>
      <c r="Z694" s="160">
        <f t="shared" si="608"/>
        <v>17038.761999999999</v>
      </c>
      <c r="AA694" s="160">
        <f t="shared" si="608"/>
        <v>19108.12</v>
      </c>
      <c r="AB694" s="160">
        <f t="shared" si="608"/>
        <v>9567.7139999999999</v>
      </c>
      <c r="AC694" s="160">
        <f t="shared" si="608"/>
        <v>8213.1200000000008</v>
      </c>
      <c r="AD694" s="160">
        <f>AD559+AD617+AD625</f>
        <v>26608.199999999997</v>
      </c>
      <c r="AE694" s="160">
        <f>AE559+AE617+AE625</f>
        <v>7130.1900000000005</v>
      </c>
      <c r="AF694" s="89"/>
      <c r="AG694" s="39">
        <f>H694+J694+L694+N694+P694+R694+T694+V694+X694+Z694+AB694+AD694</f>
        <v>142060.18599999999</v>
      </c>
      <c r="AH694" s="40">
        <f>AE694+AC694+AA694+Y694+W694+U694+S694+Q694+O694+M694+K694+I694</f>
        <v>118009.87999999999</v>
      </c>
    </row>
    <row r="695" spans="1:34" ht="18.75" x14ac:dyDescent="0.3">
      <c r="A695" s="168" t="s">
        <v>28</v>
      </c>
      <c r="B695" s="100">
        <f>AD695</f>
        <v>5860</v>
      </c>
      <c r="C695" s="100">
        <f>AD695</f>
        <v>5860</v>
      </c>
      <c r="D695" s="125"/>
      <c r="E695" s="160"/>
      <c r="F695" s="272"/>
      <c r="G695" s="272"/>
      <c r="H695" s="160"/>
      <c r="I695" s="160"/>
      <c r="J695" s="160"/>
      <c r="K695" s="160"/>
      <c r="L695" s="160"/>
      <c r="M695" s="160"/>
      <c r="N695" s="287"/>
      <c r="O695" s="287"/>
      <c r="P695" s="160"/>
      <c r="Q695" s="160"/>
      <c r="R695" s="160"/>
      <c r="S695" s="160"/>
      <c r="T695" s="160"/>
      <c r="U695" s="160"/>
      <c r="V695" s="160"/>
      <c r="W695" s="160"/>
      <c r="X695" s="160"/>
      <c r="Y695" s="160"/>
      <c r="Z695" s="160"/>
      <c r="AA695" s="160"/>
      <c r="AB695" s="160"/>
      <c r="AC695" s="160"/>
      <c r="AD695" s="125">
        <f>AD581</f>
        <v>5860</v>
      </c>
      <c r="AE695" s="100"/>
      <c r="AF695" s="100"/>
      <c r="AG695" s="31"/>
    </row>
    <row r="696" spans="1:34" s="82" customFormat="1" ht="18.75" x14ac:dyDescent="0.25">
      <c r="A696" s="103" t="s">
        <v>29</v>
      </c>
      <c r="B696" s="125">
        <f>H696+J696+L696+N696+P696+R696+T696+V696+X696+Z696+AB696+AD696</f>
        <v>132356.18600000002</v>
      </c>
      <c r="C696" s="125">
        <f>H696+J696+L696+N696+P696+R696+T696+V696+X696+Z696+AB696+AD696</f>
        <v>132356.18600000002</v>
      </c>
      <c r="D696" s="125">
        <f>I696+K696+M696+O696+Q696+S696+U696+W696+Y696+AA696+AC696+AE696</f>
        <v>117137.87999999999</v>
      </c>
      <c r="E696" s="125">
        <f>I696+K696+M696+O696+Q696+S696+U696+W696+Y696+AA696+AC696+AE696</f>
        <v>117137.87999999999</v>
      </c>
      <c r="F696" s="279">
        <f>E696/B696*100</f>
        <v>88.502006245480644</v>
      </c>
      <c r="G696" s="279">
        <f>E696/C696*100</f>
        <v>88.502006245480644</v>
      </c>
      <c r="H696" s="125">
        <f t="shared" ref="H696:Q696" si="609">H655+H649+H643+H637+H630+H622+H614+H608+H602+H595+H589+H564</f>
        <v>8109.08</v>
      </c>
      <c r="I696" s="125">
        <f t="shared" si="609"/>
        <v>7522.4400000000005</v>
      </c>
      <c r="J696" s="125">
        <f t="shared" si="609"/>
        <v>8845.0300000000007</v>
      </c>
      <c r="K696" s="125">
        <f t="shared" si="609"/>
        <v>9335.9500000000007</v>
      </c>
      <c r="L696" s="125">
        <f t="shared" si="609"/>
        <v>6732.3899999999994</v>
      </c>
      <c r="M696" s="125">
        <f t="shared" si="609"/>
        <v>6358.0599999999995</v>
      </c>
      <c r="N696" s="133">
        <f t="shared" si="609"/>
        <v>8604.34</v>
      </c>
      <c r="O696" s="133">
        <f t="shared" si="609"/>
        <v>8500.51</v>
      </c>
      <c r="P696" s="125">
        <f t="shared" si="609"/>
        <v>6733.6</v>
      </c>
      <c r="Q696" s="125">
        <f t="shared" si="609"/>
        <v>6787.29</v>
      </c>
      <c r="R696" s="125">
        <f>R655+R649+R643+R637+R630+R622+R614+R608+R602+R595+R589+R564+R691</f>
        <v>6134.9</v>
      </c>
      <c r="S696" s="125">
        <f>S655+S649+S643+S637+S630+S622+S614+S608+S602+S595+S589+S564</f>
        <v>5908.3099999999995</v>
      </c>
      <c r="T696" s="125">
        <f>T564+T589+T595+T602+T608+T614+T622+T630+T637+T643+T649+T655+T661+T667+T673+T679+T685</f>
        <v>6422.1699999999992</v>
      </c>
      <c r="U696" s="125">
        <f>U564+U570+U589+U595+U602+U608+U614+U622+U630+U637+U643+U649+U655+U661+U667+U673+U679+U685</f>
        <v>6024.35</v>
      </c>
      <c r="V696" s="125">
        <f>V564+V589+V595+V602+V608+V614+V622+V630+V637+V643+V649+V655+V661+V667+V673+V679+V685</f>
        <v>11323.019999999999</v>
      </c>
      <c r="W696" s="125">
        <f>W685+W679+W673+W667+W661+W655+W649+W643+W637+W630+W622+W614+W608+W602+W595+W589+W570+W564</f>
        <v>5639.22</v>
      </c>
      <c r="X696" s="125">
        <f>X564+X589+X595+X602+X608+X614+X630+X655+X667</f>
        <v>25940.979999999996</v>
      </c>
      <c r="Y696" s="125">
        <f>Y564+Y589+Y595+Y602+Y608+Y614+Y622+Y630+Y643+Y667</f>
        <v>27482.319999999996</v>
      </c>
      <c r="Z696" s="125">
        <f>Z564+Z589+Z595+Z602+Z608+Z614+Z622+Z630+Z637+Z643+Z649+Z655+Z661+Z667+Z673+Z679+Z685+Z570</f>
        <v>17038.762000000002</v>
      </c>
      <c r="AA696" s="125">
        <f>AA564+AA589+AA595+AA602+AA608+AA614+AA622+AA630+AA661+AA691+AA570</f>
        <v>19108.12</v>
      </c>
      <c r="AB696" s="125">
        <f>AB564+AB589+AB595+AB602+AB608+AB614+AB622+AB630+AB673</f>
        <v>7467.7139999999999</v>
      </c>
      <c r="AC696" s="125">
        <f>AC564+AC589+AC595+AC602+AC608+AC614+AC622+AC630+AC643+AC673</f>
        <v>8213.119999999999</v>
      </c>
      <c r="AD696" s="125">
        <f>AD564+AD589+AD595+AD602+AD608+AD614+AD622+AD630+AD637+AD643+AD649+AD655+AD661+AD667+AD673+AD679+AD685</f>
        <v>19004.2</v>
      </c>
      <c r="AE696" s="125">
        <f>AE564+AE589+AE595+AE602+AE608+AE614+AE622+AE630+AE685</f>
        <v>6258.1900000000005</v>
      </c>
      <c r="AF696" s="100"/>
    </row>
    <row r="697" spans="1:34" s="82" customFormat="1" ht="18.75" x14ac:dyDescent="0.25">
      <c r="A697" s="103" t="s">
        <v>30</v>
      </c>
      <c r="B697" s="100"/>
      <c r="C697" s="125"/>
      <c r="D697" s="125"/>
      <c r="E697" s="160"/>
      <c r="F697" s="160"/>
      <c r="G697" s="160"/>
      <c r="H697" s="160"/>
      <c r="I697" s="160"/>
      <c r="J697" s="160"/>
      <c r="K697" s="160"/>
      <c r="L697" s="160"/>
      <c r="M697" s="160"/>
      <c r="N697" s="287"/>
      <c r="O697" s="287"/>
      <c r="P697" s="160"/>
      <c r="Q697" s="160"/>
      <c r="R697" s="160"/>
      <c r="S697" s="160"/>
      <c r="T697" s="160"/>
      <c r="U697" s="160"/>
      <c r="V697" s="160"/>
      <c r="W697" s="160"/>
      <c r="X697" s="160"/>
      <c r="Y697" s="160"/>
      <c r="Z697" s="160"/>
      <c r="AA697" s="160"/>
      <c r="AB697" s="160"/>
      <c r="AC697" s="160"/>
      <c r="AD697" s="160"/>
      <c r="AE697" s="160"/>
      <c r="AF697" s="89"/>
    </row>
    <row r="698" spans="1:34" s="82" customFormat="1" ht="18.75" x14ac:dyDescent="0.25">
      <c r="A698" s="103" t="s">
        <v>31</v>
      </c>
      <c r="B698" s="100">
        <f>H698+J698+L698+N698+P698+R698+T698+V698+X698+Z698+AB698+AD698</f>
        <v>3844</v>
      </c>
      <c r="C698" s="125">
        <f>AB698+AD698</f>
        <v>3844</v>
      </c>
      <c r="D698" s="125">
        <f>AE698</f>
        <v>872</v>
      </c>
      <c r="E698" s="125">
        <f>AE698</f>
        <v>872</v>
      </c>
      <c r="F698" s="279">
        <f>E698/B698*100</f>
        <v>22.684703433922998</v>
      </c>
      <c r="G698" s="279">
        <f>E698/C698*100</f>
        <v>22.684703433922998</v>
      </c>
      <c r="H698" s="125">
        <f>H657+H651+H645+H639+H632+H624+H616+H610+H604+H597+H591+H566</f>
        <v>0</v>
      </c>
      <c r="I698" s="125">
        <f>I657+I651+I645+I639+I632+I624+I616+I610+I604+I597+I591+I566</f>
        <v>0</v>
      </c>
      <c r="J698" s="160"/>
      <c r="K698" s="160"/>
      <c r="L698" s="160"/>
      <c r="M698" s="160"/>
      <c r="N698" s="287"/>
      <c r="O698" s="287"/>
      <c r="P698" s="160"/>
      <c r="Q698" s="160"/>
      <c r="R698" s="160"/>
      <c r="S698" s="160"/>
      <c r="T698" s="160"/>
      <c r="U698" s="160"/>
      <c r="V698" s="160"/>
      <c r="W698" s="160"/>
      <c r="X698" s="160"/>
      <c r="Y698" s="160"/>
      <c r="Z698" s="160"/>
      <c r="AA698" s="160"/>
      <c r="AB698" s="125">
        <f>AB681</f>
        <v>2100</v>
      </c>
      <c r="AC698" s="160"/>
      <c r="AD698" s="160">
        <f>AD578</f>
        <v>1744</v>
      </c>
      <c r="AE698" s="125">
        <f>AE578</f>
        <v>872</v>
      </c>
      <c r="AF698" s="100"/>
    </row>
    <row r="699" spans="1:34" ht="18.75" x14ac:dyDescent="0.25">
      <c r="A699" s="972" t="s">
        <v>593</v>
      </c>
      <c r="B699" s="973"/>
      <c r="C699" s="973"/>
      <c r="D699" s="973"/>
      <c r="E699" s="973"/>
      <c r="F699" s="973"/>
      <c r="G699" s="973"/>
      <c r="H699" s="973"/>
      <c r="I699" s="973"/>
      <c r="J699" s="973"/>
      <c r="K699" s="973"/>
      <c r="L699" s="973"/>
      <c r="M699" s="973"/>
      <c r="N699" s="973"/>
      <c r="O699" s="973"/>
      <c r="P699" s="973"/>
      <c r="Q699" s="973"/>
      <c r="R699" s="973"/>
      <c r="S699" s="973"/>
      <c r="T699" s="973"/>
      <c r="U699" s="973"/>
      <c r="V699" s="973"/>
      <c r="W699" s="973"/>
      <c r="X699" s="973"/>
      <c r="Y699" s="973"/>
      <c r="Z699" s="973"/>
      <c r="AA699" s="973"/>
      <c r="AB699" s="973"/>
      <c r="AC699" s="973"/>
      <c r="AD699" s="973"/>
      <c r="AE699" s="973"/>
      <c r="AF699" s="974"/>
    </row>
    <row r="700" spans="1:34" s="82" customFormat="1" ht="56.25" x14ac:dyDescent="0.25">
      <c r="A700" s="374" t="s">
        <v>229</v>
      </c>
      <c r="B700" s="89">
        <f>B701+B707+B713</f>
        <v>11986.25</v>
      </c>
      <c r="C700" s="89">
        <f>C701+C707+C713</f>
        <v>11986.23</v>
      </c>
      <c r="D700" s="89">
        <f>D701+D707+D713</f>
        <v>7724.4100000000008</v>
      </c>
      <c r="E700" s="89">
        <f>E701+E707+E713</f>
        <v>7724.4100000000008</v>
      </c>
      <c r="F700" s="90">
        <f>E700/B700*100</f>
        <v>64.443925331108559</v>
      </c>
      <c r="G700" s="90">
        <f>E700/C700*100</f>
        <v>64.444032861041393</v>
      </c>
      <c r="H700" s="89">
        <f t="shared" ref="H700:AE700" si="610">H701+H707+H713</f>
        <v>10.8</v>
      </c>
      <c r="I700" s="89">
        <f t="shared" si="610"/>
        <v>10.8</v>
      </c>
      <c r="J700" s="89">
        <f t="shared" si="610"/>
        <v>196.41000000000003</v>
      </c>
      <c r="K700" s="89">
        <f t="shared" si="610"/>
        <v>196.41000000000003</v>
      </c>
      <c r="L700" s="89">
        <f t="shared" si="610"/>
        <v>11.4</v>
      </c>
      <c r="M700" s="89">
        <f t="shared" si="610"/>
        <v>11.4</v>
      </c>
      <c r="N700" s="91">
        <f t="shared" si="610"/>
        <v>11.3</v>
      </c>
      <c r="O700" s="91">
        <f t="shared" si="610"/>
        <v>11.3</v>
      </c>
      <c r="P700" s="89">
        <f t="shared" si="610"/>
        <v>1576.91</v>
      </c>
      <c r="Q700" s="89">
        <f t="shared" si="610"/>
        <v>11.4</v>
      </c>
      <c r="R700" s="89">
        <f t="shared" si="610"/>
        <v>11.3</v>
      </c>
      <c r="S700" s="89">
        <f t="shared" si="610"/>
        <v>11.3</v>
      </c>
      <c r="T700" s="89">
        <f t="shared" si="610"/>
        <v>11.4</v>
      </c>
      <c r="U700" s="89">
        <f t="shared" si="610"/>
        <v>11.4</v>
      </c>
      <c r="V700" s="89">
        <f t="shared" si="610"/>
        <v>8968.4699999999993</v>
      </c>
      <c r="W700" s="89">
        <f t="shared" si="610"/>
        <v>11.3</v>
      </c>
      <c r="X700" s="89">
        <f t="shared" si="610"/>
        <v>1154.2400000000002</v>
      </c>
      <c r="Y700" s="89">
        <f t="shared" si="610"/>
        <v>11.39</v>
      </c>
      <c r="Z700" s="89">
        <f t="shared" si="610"/>
        <v>11.3</v>
      </c>
      <c r="AA700" s="89">
        <f t="shared" si="610"/>
        <v>6620.17</v>
      </c>
      <c r="AB700" s="89">
        <f t="shared" si="610"/>
        <v>11.3</v>
      </c>
      <c r="AC700" s="89">
        <f t="shared" si="610"/>
        <v>11.29</v>
      </c>
      <c r="AD700" s="89">
        <f t="shared" si="610"/>
        <v>11.42</v>
      </c>
      <c r="AE700" s="89">
        <f t="shared" si="610"/>
        <v>806.25</v>
      </c>
      <c r="AF700" s="89"/>
    </row>
    <row r="701" spans="1:34" ht="102" customHeight="1" x14ac:dyDescent="0.25">
      <c r="A701" s="295" t="s">
        <v>594</v>
      </c>
      <c r="B701" s="95">
        <f t="shared" ref="B701:AD701" si="611">B702</f>
        <v>7936.8499999999995</v>
      </c>
      <c r="C701" s="95">
        <f t="shared" si="611"/>
        <v>7936.8499999999995</v>
      </c>
      <c r="D701" s="95">
        <f t="shared" si="611"/>
        <v>7588.9400000000005</v>
      </c>
      <c r="E701" s="95">
        <f t="shared" si="611"/>
        <v>7588.9400000000005</v>
      </c>
      <c r="F701" s="95">
        <f t="shared" si="611"/>
        <v>95.616522927861823</v>
      </c>
      <c r="G701" s="95">
        <f t="shared" si="611"/>
        <v>95.616522927861823</v>
      </c>
      <c r="H701" s="95">
        <f>H702</f>
        <v>0</v>
      </c>
      <c r="I701" s="95">
        <f t="shared" si="611"/>
        <v>0</v>
      </c>
      <c r="J701" s="95">
        <f t="shared" si="611"/>
        <v>185.11</v>
      </c>
      <c r="K701" s="95">
        <f t="shared" si="611"/>
        <v>185.11</v>
      </c>
      <c r="L701" s="95">
        <f t="shared" si="611"/>
        <v>0</v>
      </c>
      <c r="M701" s="95">
        <f t="shared" si="611"/>
        <v>0</v>
      </c>
      <c r="N701" s="95">
        <f t="shared" si="611"/>
        <v>0</v>
      </c>
      <c r="O701" s="95">
        <f t="shared" si="611"/>
        <v>0</v>
      </c>
      <c r="P701" s="95">
        <f t="shared" si="611"/>
        <v>0</v>
      </c>
      <c r="Q701" s="95">
        <f t="shared" si="611"/>
        <v>0</v>
      </c>
      <c r="R701" s="95">
        <f t="shared" si="611"/>
        <v>0</v>
      </c>
      <c r="S701" s="95">
        <f t="shared" si="611"/>
        <v>0</v>
      </c>
      <c r="T701" s="95">
        <f t="shared" si="611"/>
        <v>0</v>
      </c>
      <c r="U701" s="95">
        <f t="shared" si="611"/>
        <v>0</v>
      </c>
      <c r="V701" s="95">
        <f t="shared" si="611"/>
        <v>6608.9</v>
      </c>
      <c r="W701" s="95">
        <f t="shared" si="611"/>
        <v>0</v>
      </c>
      <c r="X701" s="95">
        <f t="shared" si="611"/>
        <v>1142.8400000000001</v>
      </c>
      <c r="Y701" s="95">
        <f t="shared" si="611"/>
        <v>0</v>
      </c>
      <c r="Z701" s="95">
        <f t="shared" si="611"/>
        <v>0</v>
      </c>
      <c r="AA701" s="95">
        <f t="shared" si="611"/>
        <v>6608.88</v>
      </c>
      <c r="AB701" s="95">
        <f t="shared" si="611"/>
        <v>0</v>
      </c>
      <c r="AC701" s="95">
        <f t="shared" si="611"/>
        <v>0</v>
      </c>
      <c r="AD701" s="100">
        <f t="shared" si="611"/>
        <v>0</v>
      </c>
      <c r="AE701" s="100">
        <f>AE702</f>
        <v>794.95</v>
      </c>
      <c r="AF701" s="320" t="s">
        <v>683</v>
      </c>
    </row>
    <row r="702" spans="1:34" ht="18.75" x14ac:dyDescent="0.3">
      <c r="A702" s="137" t="s">
        <v>27</v>
      </c>
      <c r="B702" s="100">
        <f t="shared" ref="B702:K702" si="612">B703+B704+B705+B706</f>
        <v>7936.8499999999995</v>
      </c>
      <c r="C702" s="100">
        <f t="shared" si="612"/>
        <v>7936.8499999999995</v>
      </c>
      <c r="D702" s="100">
        <f t="shared" si="612"/>
        <v>7588.9400000000005</v>
      </c>
      <c r="E702" s="100">
        <f t="shared" si="612"/>
        <v>7588.9400000000005</v>
      </c>
      <c r="F702" s="125">
        <f>E702/B702*100</f>
        <v>95.616522927861823</v>
      </c>
      <c r="G702" s="125">
        <f>E702/C702*100</f>
        <v>95.616522927861823</v>
      </c>
      <c r="H702" s="100">
        <f t="shared" si="612"/>
        <v>0</v>
      </c>
      <c r="I702" s="100">
        <f t="shared" si="612"/>
        <v>0</v>
      </c>
      <c r="J702" s="100">
        <f t="shared" si="612"/>
        <v>185.11</v>
      </c>
      <c r="K702" s="100">
        <f t="shared" si="612"/>
        <v>185.11</v>
      </c>
      <c r="L702" s="100">
        <f>L703+L704+L705+L706</f>
        <v>0</v>
      </c>
      <c r="M702" s="100"/>
      <c r="N702" s="101">
        <f>N703+N704+N705+N706</f>
        <v>0</v>
      </c>
      <c r="O702" s="101"/>
      <c r="P702" s="100">
        <f>P703+P704+P705+P706</f>
        <v>0</v>
      </c>
      <c r="Q702" s="100"/>
      <c r="R702" s="100">
        <f>R703+R704+R705+R706</f>
        <v>0</v>
      </c>
      <c r="S702" s="100"/>
      <c r="T702" s="100">
        <f>T703+T704+T705+T706</f>
        <v>0</v>
      </c>
      <c r="U702" s="100"/>
      <c r="V702" s="100">
        <f>V703+V704+V705+V706</f>
        <v>6608.9</v>
      </c>
      <c r="W702" s="100"/>
      <c r="X702" s="100">
        <f>X703+X704+X705+X706</f>
        <v>1142.8400000000001</v>
      </c>
      <c r="Y702" s="100"/>
      <c r="Z702" s="100">
        <f>Z703+Z704+Z705+Z706</f>
        <v>0</v>
      </c>
      <c r="AA702" s="100">
        <f>AA703</f>
        <v>6608.88</v>
      </c>
      <c r="AB702" s="100">
        <f>AB703+AB704+AB705+AB706</f>
        <v>0</v>
      </c>
      <c r="AC702" s="100"/>
      <c r="AD702" s="100">
        <f>AD703+AD704+AD705+AD706</f>
        <v>0</v>
      </c>
      <c r="AE702" s="125">
        <f>AE703+AE704</f>
        <v>794.95</v>
      </c>
      <c r="AF702" s="471"/>
    </row>
    <row r="703" spans="1:34" s="82" customFormat="1" ht="18.75" x14ac:dyDescent="0.25">
      <c r="A703" s="103" t="s">
        <v>28</v>
      </c>
      <c r="B703" s="100">
        <f>H703+J703+L703+N703+P703+R703+T703+V703+X703+Z703+AB703+AD703</f>
        <v>7539.91</v>
      </c>
      <c r="C703" s="100">
        <f>H703+J703+L703+N703+P703+R703+T703+V703+X703+Z703+AB703</f>
        <v>7539.91</v>
      </c>
      <c r="D703" s="100">
        <f>I703+K703+M703+O703+Q703+S703+U703+W703+Y703+AA703+AE703</f>
        <v>7539.89</v>
      </c>
      <c r="E703" s="100">
        <f>I703+K703+M703+O703+Q703+S703+U703+W703+Y703+AA703+AC703+AE703+AG703</f>
        <v>7539.89</v>
      </c>
      <c r="F703" s="125">
        <f>E703/B703*100</f>
        <v>99.999734744844432</v>
      </c>
      <c r="G703" s="125">
        <f>E703/C703*100</f>
        <v>99.999734744844432</v>
      </c>
      <c r="H703" s="100"/>
      <c r="I703" s="100"/>
      <c r="J703" s="100">
        <v>175.81</v>
      </c>
      <c r="K703" s="100">
        <v>175.81</v>
      </c>
      <c r="L703" s="100"/>
      <c r="M703" s="100"/>
      <c r="N703" s="101"/>
      <c r="O703" s="101"/>
      <c r="P703" s="100"/>
      <c r="Q703" s="100"/>
      <c r="R703" s="100"/>
      <c r="S703" s="100"/>
      <c r="T703" s="100"/>
      <c r="U703" s="100"/>
      <c r="V703" s="100">
        <v>6608.9</v>
      </c>
      <c r="W703" s="100"/>
      <c r="X703" s="100">
        <v>755.2</v>
      </c>
      <c r="Y703" s="100"/>
      <c r="Z703" s="100"/>
      <c r="AA703" s="100">
        <v>6608.88</v>
      </c>
      <c r="AB703" s="100"/>
      <c r="AC703" s="100"/>
      <c r="AD703" s="100"/>
      <c r="AE703" s="100">
        <v>755.2</v>
      </c>
      <c r="AF703" s="472"/>
    </row>
    <row r="704" spans="1:34" s="82" customFormat="1" ht="18.75" x14ac:dyDescent="0.25">
      <c r="A704" s="103" t="s">
        <v>29</v>
      </c>
      <c r="B704" s="100">
        <f>H704+J704+L704+N704+P704+R704+T704+V704+X704+Z704+AB704+AD704</f>
        <v>396.94</v>
      </c>
      <c r="C704" s="100">
        <f>H704+J704+L704+N704+P704+R704+T704+V704+X704+Z704+AB704</f>
        <v>396.94</v>
      </c>
      <c r="D704" s="100">
        <f>I704+K704+M704+O704+Q704+S704+U704+W704+Y704+AE704</f>
        <v>49.05</v>
      </c>
      <c r="E704" s="100">
        <f>I704+K704+M704+O704+Q704+S704+U704+W704+Y704+AA704+AC704+AE704+AG704</f>
        <v>49.05</v>
      </c>
      <c r="F704" s="125">
        <f>E704/B704*100</f>
        <v>12.357031289363631</v>
      </c>
      <c r="G704" s="125">
        <f>E704/C704*100</f>
        <v>12.357031289363631</v>
      </c>
      <c r="H704" s="100"/>
      <c r="I704" s="100"/>
      <c r="J704" s="100">
        <v>9.3000000000000007</v>
      </c>
      <c r="K704" s="100">
        <v>9.3000000000000007</v>
      </c>
      <c r="L704" s="100"/>
      <c r="M704" s="100"/>
      <c r="N704" s="101"/>
      <c r="O704" s="101"/>
      <c r="P704" s="100"/>
      <c r="Q704" s="100"/>
      <c r="R704" s="100"/>
      <c r="S704" s="100"/>
      <c r="T704" s="100"/>
      <c r="U704" s="100"/>
      <c r="V704" s="100">
        <v>0</v>
      </c>
      <c r="W704" s="100"/>
      <c r="X704" s="100">
        <v>387.64</v>
      </c>
      <c r="Y704" s="100"/>
      <c r="Z704" s="100"/>
      <c r="AA704" s="100"/>
      <c r="AB704" s="100"/>
      <c r="AC704" s="100"/>
      <c r="AD704" s="100">
        <v>0</v>
      </c>
      <c r="AE704" s="125">
        <v>39.75</v>
      </c>
      <c r="AF704" s="472"/>
    </row>
    <row r="705" spans="1:32" s="82" customFormat="1" ht="18.75" x14ac:dyDescent="0.25">
      <c r="A705" s="103" t="s">
        <v>30</v>
      </c>
      <c r="B705" s="100"/>
      <c r="C705" s="100"/>
      <c r="D705" s="100"/>
      <c r="E705" s="100">
        <f>I705+K705+M705+O705+Q705+S705+U705+W705+Y705+AA705+AC705+AE705+AG705</f>
        <v>0</v>
      </c>
      <c r="F705" s="100"/>
      <c r="G705" s="100"/>
      <c r="H705" s="100"/>
      <c r="I705" s="100"/>
      <c r="J705" s="100"/>
      <c r="K705" s="100"/>
      <c r="L705" s="100"/>
      <c r="M705" s="100"/>
      <c r="N705" s="101"/>
      <c r="O705" s="101"/>
      <c r="P705" s="100"/>
      <c r="Q705" s="100"/>
      <c r="R705" s="100"/>
      <c r="S705" s="100"/>
      <c r="T705" s="100"/>
      <c r="U705" s="100"/>
      <c r="V705" s="100"/>
      <c r="W705" s="100"/>
      <c r="X705" s="100"/>
      <c r="Y705" s="100"/>
      <c r="Z705" s="100"/>
      <c r="AA705" s="100"/>
      <c r="AB705" s="100"/>
      <c r="AC705" s="100"/>
      <c r="AD705" s="100"/>
      <c r="AE705" s="160"/>
      <c r="AF705" s="472"/>
    </row>
    <row r="706" spans="1:32" s="82" customFormat="1" ht="18.75" x14ac:dyDescent="0.25">
      <c r="A706" s="103" t="s">
        <v>31</v>
      </c>
      <c r="B706" s="100"/>
      <c r="C706" s="100"/>
      <c r="D706" s="100"/>
      <c r="E706" s="100">
        <f>I706+K706+M706+O706+Q706+S706+U706+W706+Y706+AA706+AC706+AE706+AG706</f>
        <v>0</v>
      </c>
      <c r="F706" s="100"/>
      <c r="G706" s="100"/>
      <c r="H706" s="100"/>
      <c r="I706" s="100"/>
      <c r="J706" s="100"/>
      <c r="K706" s="100"/>
      <c r="L706" s="100"/>
      <c r="M706" s="100"/>
      <c r="N706" s="101"/>
      <c r="O706" s="101"/>
      <c r="P706" s="100"/>
      <c r="Q706" s="100"/>
      <c r="R706" s="100"/>
      <c r="S706" s="100"/>
      <c r="T706" s="100"/>
      <c r="U706" s="100"/>
      <c r="V706" s="100"/>
      <c r="W706" s="100"/>
      <c r="X706" s="100"/>
      <c r="Y706" s="100"/>
      <c r="Z706" s="100"/>
      <c r="AA706" s="100"/>
      <c r="AB706" s="100"/>
      <c r="AC706" s="100"/>
      <c r="AD706" s="100"/>
      <c r="AE706" s="473"/>
      <c r="AF706" s="474"/>
    </row>
    <row r="707" spans="1:32" ht="75" x14ac:dyDescent="0.25">
      <c r="A707" s="114" t="s">
        <v>230</v>
      </c>
      <c r="B707" s="95">
        <f t="shared" ref="B707:AD707" si="613">B708</f>
        <v>135.6</v>
      </c>
      <c r="C707" s="95">
        <f t="shared" si="613"/>
        <v>135.6</v>
      </c>
      <c r="D707" s="95">
        <f t="shared" si="613"/>
        <v>135.47</v>
      </c>
      <c r="E707" s="95">
        <f t="shared" si="613"/>
        <v>135.47</v>
      </c>
      <c r="F707" s="95">
        <f t="shared" si="613"/>
        <v>99.904129793510336</v>
      </c>
      <c r="G707" s="95">
        <f t="shared" si="613"/>
        <v>99.904129793510336</v>
      </c>
      <c r="H707" s="95">
        <f t="shared" si="613"/>
        <v>10.8</v>
      </c>
      <c r="I707" s="95">
        <f t="shared" si="613"/>
        <v>10.8</v>
      </c>
      <c r="J707" s="95">
        <f t="shared" si="613"/>
        <v>11.3</v>
      </c>
      <c r="K707" s="95">
        <f t="shared" si="613"/>
        <v>11.3</v>
      </c>
      <c r="L707" s="95">
        <f t="shared" si="613"/>
        <v>11.4</v>
      </c>
      <c r="M707" s="95">
        <v>11.4</v>
      </c>
      <c r="N707" s="95">
        <f t="shared" si="613"/>
        <v>11.3</v>
      </c>
      <c r="O707" s="95">
        <f t="shared" si="613"/>
        <v>11.3</v>
      </c>
      <c r="P707" s="95">
        <f t="shared" si="613"/>
        <v>11.4</v>
      </c>
      <c r="Q707" s="95">
        <f t="shared" si="613"/>
        <v>11.4</v>
      </c>
      <c r="R707" s="95">
        <f t="shared" si="613"/>
        <v>11.3</v>
      </c>
      <c r="S707" s="95">
        <f t="shared" si="613"/>
        <v>11.3</v>
      </c>
      <c r="T707" s="95">
        <f t="shared" si="613"/>
        <v>11.4</v>
      </c>
      <c r="U707" s="95">
        <f t="shared" si="613"/>
        <v>11.4</v>
      </c>
      <c r="V707" s="95">
        <f t="shared" si="613"/>
        <v>11.3</v>
      </c>
      <c r="W707" s="95">
        <f t="shared" si="613"/>
        <v>11.3</v>
      </c>
      <c r="X707" s="95">
        <f t="shared" si="613"/>
        <v>11.4</v>
      </c>
      <c r="Y707" s="95">
        <f t="shared" si="613"/>
        <v>11.39</v>
      </c>
      <c r="Z707" s="95">
        <f t="shared" si="613"/>
        <v>11.3</v>
      </c>
      <c r="AA707" s="95">
        <f t="shared" si="613"/>
        <v>11.29</v>
      </c>
      <c r="AB707" s="95">
        <f t="shared" si="613"/>
        <v>11.3</v>
      </c>
      <c r="AC707" s="95">
        <f t="shared" si="613"/>
        <v>11.29</v>
      </c>
      <c r="AD707" s="100">
        <f t="shared" si="613"/>
        <v>11.4</v>
      </c>
      <c r="AE707" s="100">
        <f>AE708</f>
        <v>11.3</v>
      </c>
      <c r="AF707" s="475"/>
    </row>
    <row r="708" spans="1:32" ht="18.75" x14ac:dyDescent="0.3">
      <c r="A708" s="476" t="s">
        <v>27</v>
      </c>
      <c r="B708" s="100">
        <f t="shared" ref="B708:AD708" si="614">B709+B710+B711+B712</f>
        <v>135.6</v>
      </c>
      <c r="C708" s="100">
        <f t="shared" si="614"/>
        <v>135.6</v>
      </c>
      <c r="D708" s="100">
        <f t="shared" si="614"/>
        <v>135.47</v>
      </c>
      <c r="E708" s="100">
        <f t="shared" si="614"/>
        <v>135.47</v>
      </c>
      <c r="F708" s="100">
        <f>E708/B708*100</f>
        <v>99.904129793510336</v>
      </c>
      <c r="G708" s="100">
        <f>E708/C708*100</f>
        <v>99.904129793510336</v>
      </c>
      <c r="H708" s="100">
        <f t="shared" si="614"/>
        <v>10.8</v>
      </c>
      <c r="I708" s="100">
        <f t="shared" si="614"/>
        <v>10.8</v>
      </c>
      <c r="J708" s="100">
        <f t="shared" si="614"/>
        <v>11.3</v>
      </c>
      <c r="K708" s="100">
        <f t="shared" si="614"/>
        <v>11.3</v>
      </c>
      <c r="L708" s="100">
        <f t="shared" si="614"/>
        <v>11.4</v>
      </c>
      <c r="M708" s="100">
        <f t="shared" si="614"/>
        <v>11.4</v>
      </c>
      <c r="N708" s="101">
        <f t="shared" si="614"/>
        <v>11.3</v>
      </c>
      <c r="O708" s="101">
        <f t="shared" si="614"/>
        <v>11.3</v>
      </c>
      <c r="P708" s="100">
        <f t="shared" si="614"/>
        <v>11.4</v>
      </c>
      <c r="Q708" s="100">
        <f t="shared" si="614"/>
        <v>11.4</v>
      </c>
      <c r="R708" s="100">
        <f t="shared" si="614"/>
        <v>11.3</v>
      </c>
      <c r="S708" s="100">
        <f t="shared" si="614"/>
        <v>11.3</v>
      </c>
      <c r="T708" s="100">
        <f t="shared" si="614"/>
        <v>11.4</v>
      </c>
      <c r="U708" s="100">
        <f t="shared" si="614"/>
        <v>11.4</v>
      </c>
      <c r="V708" s="100">
        <f t="shared" si="614"/>
        <v>11.3</v>
      </c>
      <c r="W708" s="100">
        <f t="shared" si="614"/>
        <v>11.3</v>
      </c>
      <c r="X708" s="100">
        <f t="shared" si="614"/>
        <v>11.4</v>
      </c>
      <c r="Y708" s="100">
        <f t="shared" si="614"/>
        <v>11.39</v>
      </c>
      <c r="Z708" s="100">
        <f t="shared" si="614"/>
        <v>11.3</v>
      </c>
      <c r="AA708" s="100">
        <f t="shared" si="614"/>
        <v>11.29</v>
      </c>
      <c r="AB708" s="100">
        <f t="shared" si="614"/>
        <v>11.3</v>
      </c>
      <c r="AC708" s="100">
        <f t="shared" si="614"/>
        <v>11.29</v>
      </c>
      <c r="AD708" s="100">
        <f t="shared" si="614"/>
        <v>11.4</v>
      </c>
      <c r="AE708" s="125">
        <f>AE710</f>
        <v>11.3</v>
      </c>
      <c r="AF708" s="89"/>
    </row>
    <row r="709" spans="1:32" s="82" customFormat="1" ht="18.75" x14ac:dyDescent="0.25">
      <c r="A709" s="123" t="s">
        <v>28</v>
      </c>
      <c r="B709" s="100"/>
      <c r="C709" s="125"/>
      <c r="D709" s="125"/>
      <c r="E709" s="100">
        <f>I709+K709+M709+O709+Q709+S709+U709+W709+Y709+AA709+AC709+AE709+AG709</f>
        <v>0</v>
      </c>
      <c r="F709" s="100"/>
      <c r="G709" s="100"/>
      <c r="H709" s="160"/>
      <c r="I709" s="160"/>
      <c r="J709" s="160"/>
      <c r="K709" s="160"/>
      <c r="L709" s="160"/>
      <c r="M709" s="160"/>
      <c r="N709" s="287"/>
      <c r="O709" s="287"/>
      <c r="P709" s="160"/>
      <c r="Q709" s="160"/>
      <c r="R709" s="160"/>
      <c r="S709" s="160"/>
      <c r="T709" s="160"/>
      <c r="U709" s="160"/>
      <c r="V709" s="160"/>
      <c r="W709" s="160"/>
      <c r="X709" s="125"/>
      <c r="Y709" s="160"/>
      <c r="Z709" s="160"/>
      <c r="AA709" s="160"/>
      <c r="AB709" s="160"/>
      <c r="AC709" s="160"/>
      <c r="AD709" s="160"/>
      <c r="AE709" s="125"/>
      <c r="AF709" s="89"/>
    </row>
    <row r="710" spans="1:32" s="82" customFormat="1" ht="18.75" x14ac:dyDescent="0.25">
      <c r="A710" s="123" t="s">
        <v>29</v>
      </c>
      <c r="B710" s="100">
        <f>H710+J710+L710+N710+P710+R710+T710+V710+X710+Z710+AB710+AD710</f>
        <v>135.6</v>
      </c>
      <c r="C710" s="100">
        <f>H710+J710+L710+N710+P710+R710+T710+V710+X710+Z710+AB710+AD710</f>
        <v>135.6</v>
      </c>
      <c r="D710" s="100">
        <f>I710+K710+M710+O710+Q710+S710+U710+W710+Y710+AA710+AC710+AE710</f>
        <v>135.47</v>
      </c>
      <c r="E710" s="100">
        <f>I710+K710+M710+O710+Q710+S710+U710+W710+Y710+AA710+AC710+AE710+AG710</f>
        <v>135.47</v>
      </c>
      <c r="F710" s="100">
        <f>E710/B710*100</f>
        <v>99.904129793510336</v>
      </c>
      <c r="G710" s="125">
        <f>E710/C710*100</f>
        <v>99.904129793510336</v>
      </c>
      <c r="H710" s="100">
        <v>10.8</v>
      </c>
      <c r="I710" s="100">
        <v>10.8</v>
      </c>
      <c r="J710" s="100">
        <v>11.3</v>
      </c>
      <c r="K710" s="100">
        <v>11.3</v>
      </c>
      <c r="L710" s="100">
        <v>11.4</v>
      </c>
      <c r="M710" s="100">
        <v>11.4</v>
      </c>
      <c r="N710" s="101">
        <v>11.3</v>
      </c>
      <c r="O710" s="101">
        <v>11.3</v>
      </c>
      <c r="P710" s="100">
        <v>11.4</v>
      </c>
      <c r="Q710" s="100">
        <v>11.4</v>
      </c>
      <c r="R710" s="100">
        <v>11.3</v>
      </c>
      <c r="S710" s="100">
        <v>11.3</v>
      </c>
      <c r="T710" s="100">
        <v>11.4</v>
      </c>
      <c r="U710" s="100">
        <v>11.4</v>
      </c>
      <c r="V710" s="100">
        <v>11.3</v>
      </c>
      <c r="W710" s="100">
        <v>11.3</v>
      </c>
      <c r="X710" s="100">
        <v>11.4</v>
      </c>
      <c r="Y710" s="100">
        <v>11.39</v>
      </c>
      <c r="Z710" s="100">
        <v>11.3</v>
      </c>
      <c r="AA710" s="100">
        <v>11.29</v>
      </c>
      <c r="AB710" s="100">
        <v>11.3</v>
      </c>
      <c r="AC710" s="100">
        <v>11.29</v>
      </c>
      <c r="AD710" s="100">
        <v>11.4</v>
      </c>
      <c r="AE710" s="100">
        <v>11.3</v>
      </c>
      <c r="AF710" s="100"/>
    </row>
    <row r="711" spans="1:32" s="82" customFormat="1" ht="18.75" x14ac:dyDescent="0.25">
      <c r="A711" s="123" t="s">
        <v>30</v>
      </c>
      <c r="B711" s="100"/>
      <c r="C711" s="125"/>
      <c r="D711" s="125"/>
      <c r="E711" s="100">
        <f>I711+K711+M711+O711+Q711+S711+U711+W711+Y711+AA711+AC711+AE711+AG711</f>
        <v>0</v>
      </c>
      <c r="F711" s="160"/>
      <c r="G711" s="160"/>
      <c r="H711" s="160"/>
      <c r="I711" s="160"/>
      <c r="J711" s="160"/>
      <c r="K711" s="160"/>
      <c r="L711" s="160"/>
      <c r="M711" s="160"/>
      <c r="N711" s="287"/>
      <c r="O711" s="287"/>
      <c r="P711" s="160"/>
      <c r="Q711" s="160"/>
      <c r="R711" s="160"/>
      <c r="S711" s="160"/>
      <c r="T711" s="160"/>
      <c r="U711" s="160"/>
      <c r="V711" s="160"/>
      <c r="W711" s="160"/>
      <c r="X711" s="125"/>
      <c r="Y711" s="160"/>
      <c r="Z711" s="160"/>
      <c r="AA711" s="160"/>
      <c r="AB711" s="160"/>
      <c r="AC711" s="160"/>
      <c r="AD711" s="160"/>
      <c r="AE711" s="160"/>
      <c r="AF711" s="89"/>
    </row>
    <row r="712" spans="1:32" s="82" customFormat="1" ht="18.75" x14ac:dyDescent="0.25">
      <c r="A712" s="123" t="s">
        <v>31</v>
      </c>
      <c r="B712" s="100"/>
      <c r="C712" s="125"/>
      <c r="D712" s="125"/>
      <c r="E712" s="100">
        <f>I712+K712+M712+O712+Q712+S712+U712+W712+Y712+AA712+AC712+AE712+AG712</f>
        <v>0</v>
      </c>
      <c r="F712" s="160"/>
      <c r="G712" s="160"/>
      <c r="H712" s="160"/>
      <c r="I712" s="160"/>
      <c r="J712" s="160"/>
      <c r="K712" s="160"/>
      <c r="L712" s="160"/>
      <c r="M712" s="160"/>
      <c r="N712" s="287"/>
      <c r="O712" s="287"/>
      <c r="P712" s="160"/>
      <c r="Q712" s="160"/>
      <c r="R712" s="160"/>
      <c r="S712" s="160"/>
      <c r="T712" s="160"/>
      <c r="U712" s="160"/>
      <c r="V712" s="160"/>
      <c r="W712" s="160"/>
      <c r="X712" s="125"/>
      <c r="Y712" s="160"/>
      <c r="Z712" s="160"/>
      <c r="AA712" s="160"/>
      <c r="AB712" s="160"/>
      <c r="AC712" s="160"/>
      <c r="AD712" s="160"/>
      <c r="AE712" s="160"/>
      <c r="AF712" s="89"/>
    </row>
    <row r="713" spans="1:32" ht="299.25" x14ac:dyDescent="0.25">
      <c r="A713" s="114" t="s">
        <v>595</v>
      </c>
      <c r="B713" s="95">
        <f>B714</f>
        <v>3913.8</v>
      </c>
      <c r="C713" s="95">
        <f t="shared" ref="C713:AE713" si="615">C714</f>
        <v>3913.7799999999997</v>
      </c>
      <c r="D713" s="95">
        <f t="shared" si="615"/>
        <v>0</v>
      </c>
      <c r="E713" s="95">
        <f t="shared" si="615"/>
        <v>0</v>
      </c>
      <c r="F713" s="95">
        <f t="shared" si="615"/>
        <v>0</v>
      </c>
      <c r="G713" s="95">
        <f t="shared" si="615"/>
        <v>0</v>
      </c>
      <c r="H713" s="95">
        <f t="shared" si="615"/>
        <v>0</v>
      </c>
      <c r="I713" s="95">
        <f t="shared" si="615"/>
        <v>0</v>
      </c>
      <c r="J713" s="95">
        <f t="shared" si="615"/>
        <v>0</v>
      </c>
      <c r="K713" s="95">
        <f t="shared" si="615"/>
        <v>0</v>
      </c>
      <c r="L713" s="95">
        <f t="shared" si="615"/>
        <v>0</v>
      </c>
      <c r="M713" s="95">
        <f t="shared" si="615"/>
        <v>0</v>
      </c>
      <c r="N713" s="95">
        <f t="shared" si="615"/>
        <v>0</v>
      </c>
      <c r="O713" s="95">
        <f t="shared" si="615"/>
        <v>0</v>
      </c>
      <c r="P713" s="95">
        <f t="shared" si="615"/>
        <v>1565.51</v>
      </c>
      <c r="Q713" s="95">
        <f t="shared" si="615"/>
        <v>0</v>
      </c>
      <c r="R713" s="95">
        <f t="shared" si="615"/>
        <v>0</v>
      </c>
      <c r="S713" s="95">
        <f t="shared" si="615"/>
        <v>0</v>
      </c>
      <c r="T713" s="95">
        <f t="shared" si="615"/>
        <v>0</v>
      </c>
      <c r="U713" s="95">
        <f t="shared" si="615"/>
        <v>0</v>
      </c>
      <c r="V713" s="95">
        <f t="shared" si="615"/>
        <v>2348.27</v>
      </c>
      <c r="W713" s="95">
        <f t="shared" si="615"/>
        <v>0</v>
      </c>
      <c r="X713" s="95">
        <f t="shared" si="615"/>
        <v>0</v>
      </c>
      <c r="Y713" s="95">
        <f t="shared" si="615"/>
        <v>0</v>
      </c>
      <c r="Z713" s="95">
        <f t="shared" si="615"/>
        <v>0</v>
      </c>
      <c r="AA713" s="95">
        <f t="shared" si="615"/>
        <v>0</v>
      </c>
      <c r="AB713" s="95">
        <f t="shared" si="615"/>
        <v>0</v>
      </c>
      <c r="AC713" s="95">
        <f t="shared" si="615"/>
        <v>0</v>
      </c>
      <c r="AD713" s="100">
        <f t="shared" si="615"/>
        <v>0.02</v>
      </c>
      <c r="AE713" s="100">
        <f t="shared" si="615"/>
        <v>0</v>
      </c>
      <c r="AF713" s="200" t="s">
        <v>596</v>
      </c>
    </row>
    <row r="714" spans="1:32" ht="18.75" x14ac:dyDescent="0.3">
      <c r="A714" s="476" t="s">
        <v>27</v>
      </c>
      <c r="B714" s="100">
        <f t="shared" ref="B714:AD714" si="616">B715+B716+B717+B718</f>
        <v>3913.8</v>
      </c>
      <c r="C714" s="100">
        <f t="shared" si="616"/>
        <v>3913.7799999999997</v>
      </c>
      <c r="D714" s="100">
        <f t="shared" si="616"/>
        <v>0</v>
      </c>
      <c r="E714" s="100">
        <f t="shared" si="616"/>
        <v>0</v>
      </c>
      <c r="F714" s="100">
        <f t="shared" si="616"/>
        <v>0</v>
      </c>
      <c r="G714" s="100">
        <f t="shared" si="616"/>
        <v>0</v>
      </c>
      <c r="H714" s="100">
        <f t="shared" si="616"/>
        <v>0</v>
      </c>
      <c r="I714" s="100">
        <f t="shared" si="616"/>
        <v>0</v>
      </c>
      <c r="J714" s="100">
        <f t="shared" si="616"/>
        <v>0</v>
      </c>
      <c r="K714" s="100">
        <f t="shared" si="616"/>
        <v>0</v>
      </c>
      <c r="L714" s="100">
        <f t="shared" si="616"/>
        <v>0</v>
      </c>
      <c r="M714" s="100">
        <f t="shared" si="616"/>
        <v>0</v>
      </c>
      <c r="N714" s="101">
        <f t="shared" si="616"/>
        <v>0</v>
      </c>
      <c r="O714" s="101">
        <f t="shared" si="616"/>
        <v>0</v>
      </c>
      <c r="P714" s="100">
        <f t="shared" si="616"/>
        <v>1565.51</v>
      </c>
      <c r="Q714" s="100"/>
      <c r="R714" s="100">
        <f t="shared" si="616"/>
        <v>0</v>
      </c>
      <c r="S714" s="100"/>
      <c r="T714" s="100">
        <f t="shared" si="616"/>
        <v>0</v>
      </c>
      <c r="U714" s="100"/>
      <c r="V714" s="100">
        <f t="shared" si="616"/>
        <v>2348.27</v>
      </c>
      <c r="W714" s="100"/>
      <c r="X714" s="100">
        <f t="shared" si="616"/>
        <v>0</v>
      </c>
      <c r="Y714" s="100"/>
      <c r="Z714" s="100">
        <f t="shared" si="616"/>
        <v>0</v>
      </c>
      <c r="AA714" s="100"/>
      <c r="AB714" s="100">
        <f t="shared" si="616"/>
        <v>0</v>
      </c>
      <c r="AC714" s="100"/>
      <c r="AD714" s="100">
        <f t="shared" si="616"/>
        <v>0.02</v>
      </c>
      <c r="AE714" s="100"/>
      <c r="AF714" s="477"/>
    </row>
    <row r="715" spans="1:32" s="82" customFormat="1" ht="18.75" x14ac:dyDescent="0.25">
      <c r="A715" s="123" t="s">
        <v>28</v>
      </c>
      <c r="B715" s="100">
        <f>H715+J715+L715+N715+P715+R715+T715+V715+X715+Z715+AB715+AD715</f>
        <v>3522</v>
      </c>
      <c r="C715" s="125">
        <f>H715+J715+L715+N715+P715+R715+T715+V715+X715+Z715+AB715</f>
        <v>3522</v>
      </c>
      <c r="D715" s="125"/>
      <c r="E715" s="100">
        <f>I715+K715+M715+O715+Q715+S715+U715+W715+Y715+AA715+AC715+AE715+AG715</f>
        <v>0</v>
      </c>
      <c r="F715" s="160"/>
      <c r="G715" s="160"/>
      <c r="H715" s="160"/>
      <c r="I715" s="160"/>
      <c r="J715" s="160"/>
      <c r="K715" s="160"/>
      <c r="L715" s="160"/>
      <c r="M715" s="160"/>
      <c r="N715" s="287"/>
      <c r="O715" s="287"/>
      <c r="P715" s="125">
        <v>1173.73</v>
      </c>
      <c r="Q715" s="160"/>
      <c r="R715" s="160"/>
      <c r="S715" s="160"/>
      <c r="T715" s="160"/>
      <c r="U715" s="160"/>
      <c r="V715" s="125">
        <v>2348.27</v>
      </c>
      <c r="W715" s="160"/>
      <c r="X715" s="125"/>
      <c r="Y715" s="160"/>
      <c r="Z715" s="160"/>
      <c r="AA715" s="160"/>
      <c r="AB715" s="160"/>
      <c r="AC715" s="160"/>
      <c r="AD715" s="160"/>
      <c r="AE715" s="160"/>
      <c r="AF715" s="478"/>
    </row>
    <row r="716" spans="1:32" s="82" customFormat="1" ht="18.75" x14ac:dyDescent="0.25">
      <c r="A716" s="123" t="s">
        <v>29</v>
      </c>
      <c r="B716" s="100">
        <f>H716+J716+L716+N716+P716+R716+T716+V716+X716+Z716+AB716+AD716</f>
        <v>391.79999999999995</v>
      </c>
      <c r="C716" s="125">
        <f>H716+J716+L716+N716+P716+R716+T716+V716+Y716</f>
        <v>391.78</v>
      </c>
      <c r="D716" s="125"/>
      <c r="E716" s="100">
        <f>I716+K716+M716+O716+Q716+S716+U716+W716+Y716+AA716+AC716+AE716+AG716</f>
        <v>0</v>
      </c>
      <c r="F716" s="160"/>
      <c r="G716" s="160"/>
      <c r="H716" s="160"/>
      <c r="I716" s="160"/>
      <c r="J716" s="160"/>
      <c r="K716" s="160"/>
      <c r="L716" s="160"/>
      <c r="M716" s="160"/>
      <c r="N716" s="287"/>
      <c r="O716" s="287"/>
      <c r="P716" s="125">
        <v>391.78</v>
      </c>
      <c r="Q716" s="160"/>
      <c r="R716" s="160"/>
      <c r="S716" s="160"/>
      <c r="T716" s="160"/>
      <c r="U716" s="160"/>
      <c r="V716" s="125">
        <v>0</v>
      </c>
      <c r="W716" s="160"/>
      <c r="X716" s="125"/>
      <c r="Y716" s="160"/>
      <c r="Z716" s="160"/>
      <c r="AA716" s="160"/>
      <c r="AB716" s="160"/>
      <c r="AC716" s="160"/>
      <c r="AD716" s="125">
        <v>0.02</v>
      </c>
      <c r="AE716" s="160"/>
      <c r="AF716" s="478"/>
    </row>
    <row r="717" spans="1:32" s="82" customFormat="1" ht="18.75" x14ac:dyDescent="0.25">
      <c r="A717" s="123" t="s">
        <v>30</v>
      </c>
      <c r="B717" s="100">
        <f>H717+J717+L717+N717+P717+R717+T717+V717+X717+Z717+AB717+AD717</f>
        <v>0</v>
      </c>
      <c r="C717" s="125"/>
      <c r="D717" s="125"/>
      <c r="E717" s="100">
        <f>I717+K717+M717+O717+Q717+S717+U717+W717+Y717+AA717+AC717+AE717+AG717</f>
        <v>0</v>
      </c>
      <c r="F717" s="160"/>
      <c r="G717" s="160"/>
      <c r="H717" s="160"/>
      <c r="I717" s="160"/>
      <c r="J717" s="160"/>
      <c r="K717" s="160"/>
      <c r="L717" s="160"/>
      <c r="M717" s="160"/>
      <c r="N717" s="287"/>
      <c r="O717" s="287"/>
      <c r="P717" s="160"/>
      <c r="Q717" s="160"/>
      <c r="R717" s="160"/>
      <c r="S717" s="160"/>
      <c r="T717" s="160"/>
      <c r="U717" s="160"/>
      <c r="V717" s="160"/>
      <c r="W717" s="160"/>
      <c r="X717" s="125"/>
      <c r="Y717" s="160"/>
      <c r="Z717" s="160"/>
      <c r="AA717" s="160"/>
      <c r="AB717" s="160"/>
      <c r="AC717" s="160"/>
      <c r="AD717" s="160"/>
      <c r="AE717" s="160"/>
      <c r="AF717" s="478"/>
    </row>
    <row r="718" spans="1:32" s="82" customFormat="1" ht="18.75" x14ac:dyDescent="0.25">
      <c r="A718" s="123" t="s">
        <v>31</v>
      </c>
      <c r="B718" s="100">
        <f>H718+J718+L718+N718+P718+R718+T718+V718+X718+Z718+AB718+AD718</f>
        <v>0</v>
      </c>
      <c r="C718" s="125"/>
      <c r="D718" s="125"/>
      <c r="E718" s="100">
        <f>I718+K718+M718+O718+Q718+S718+U718+W718+Y718+AA718+AC718+AE718+AG718</f>
        <v>0</v>
      </c>
      <c r="F718" s="160"/>
      <c r="G718" s="160"/>
      <c r="H718" s="160"/>
      <c r="I718" s="160"/>
      <c r="J718" s="160"/>
      <c r="K718" s="160"/>
      <c r="L718" s="160"/>
      <c r="M718" s="160"/>
      <c r="N718" s="287"/>
      <c r="O718" s="287"/>
      <c r="P718" s="160"/>
      <c r="Q718" s="160"/>
      <c r="R718" s="160"/>
      <c r="S718" s="160"/>
      <c r="T718" s="160"/>
      <c r="U718" s="160"/>
      <c r="V718" s="160"/>
      <c r="W718" s="160"/>
      <c r="X718" s="125"/>
      <c r="Y718" s="160"/>
      <c r="Z718" s="160"/>
      <c r="AA718" s="160"/>
      <c r="AB718" s="160"/>
      <c r="AC718" s="160"/>
      <c r="AD718" s="160"/>
      <c r="AE718" s="160"/>
      <c r="AF718" s="89"/>
    </row>
    <row r="719" spans="1:32" s="82" customFormat="1" ht="56.25" x14ac:dyDescent="0.25">
      <c r="A719" s="374" t="s">
        <v>231</v>
      </c>
      <c r="B719" s="89">
        <f>B720+B726+B732+B738</f>
        <v>148803.68</v>
      </c>
      <c r="C719" s="89">
        <f>C720+C726+C732+C738</f>
        <v>148803.68</v>
      </c>
      <c r="D719" s="89">
        <f>D720+D726+D732+D738</f>
        <v>134283.63999999998</v>
      </c>
      <c r="E719" s="89">
        <f>E720+E726+E732+E738</f>
        <v>134283.63999999998</v>
      </c>
      <c r="F719" s="89">
        <f t="shared" ref="F719:G719" si="617">F720</f>
        <v>100</v>
      </c>
      <c r="G719" s="89">
        <f t="shared" si="617"/>
        <v>100</v>
      </c>
      <c r="H719" s="89">
        <f t="shared" ref="H719:R719" si="618">H720+H726+H732</f>
        <v>0</v>
      </c>
      <c r="I719" s="89">
        <f t="shared" si="618"/>
        <v>0</v>
      </c>
      <c r="J719" s="89">
        <f t="shared" si="618"/>
        <v>0</v>
      </c>
      <c r="K719" s="89">
        <f t="shared" si="618"/>
        <v>0</v>
      </c>
      <c r="L719" s="89">
        <f t="shared" si="618"/>
        <v>0</v>
      </c>
      <c r="M719" s="89">
        <f t="shared" si="618"/>
        <v>0</v>
      </c>
      <c r="N719" s="287">
        <f t="shared" si="618"/>
        <v>0</v>
      </c>
      <c r="O719" s="287">
        <f t="shared" si="618"/>
        <v>0</v>
      </c>
      <c r="P719" s="89">
        <f t="shared" si="618"/>
        <v>0</v>
      </c>
      <c r="Q719" s="89">
        <f t="shared" si="618"/>
        <v>0</v>
      </c>
      <c r="R719" s="89">
        <f t="shared" si="618"/>
        <v>39000</v>
      </c>
      <c r="S719" s="89">
        <f>S720+S726+S732+S738</f>
        <v>15000</v>
      </c>
      <c r="T719" s="89">
        <f t="shared" ref="T719:W719" si="619">T720+T726+T732</f>
        <v>28517.48</v>
      </c>
      <c r="U719" s="89">
        <f t="shared" si="619"/>
        <v>32517.48</v>
      </c>
      <c r="V719" s="89">
        <f t="shared" si="619"/>
        <v>41469.18</v>
      </c>
      <c r="W719" s="89">
        <f t="shared" si="619"/>
        <v>50030.58</v>
      </c>
      <c r="X719" s="89">
        <f>X720+X726+X732+X738</f>
        <v>25397.02</v>
      </c>
      <c r="Y719" s="89">
        <f t="shared" ref="Y719:AA719" si="620">Y720+Y726+Y732</f>
        <v>24938.780000000002</v>
      </c>
      <c r="Z719" s="89">
        <f t="shared" si="620"/>
        <v>0</v>
      </c>
      <c r="AA719" s="89">
        <f t="shared" si="620"/>
        <v>10075</v>
      </c>
      <c r="AB719" s="89">
        <f>AB720+AB726+AB732</f>
        <v>5660</v>
      </c>
      <c r="AC719" s="89">
        <f t="shared" ref="AC719" si="621">AC720+AC726+AC732</f>
        <v>0</v>
      </c>
      <c r="AD719" s="89">
        <f>AD720+AD726+AD732+AD738</f>
        <v>8760</v>
      </c>
      <c r="AE719" s="89">
        <f>AE720+AE726+AE732+AE738</f>
        <v>0</v>
      </c>
      <c r="AF719" s="89"/>
    </row>
    <row r="720" spans="1:32" ht="76.5" customHeight="1" x14ac:dyDescent="0.25">
      <c r="A720" s="295" t="s">
        <v>232</v>
      </c>
      <c r="B720" s="95">
        <f t="shared" ref="B720:AE720" si="622">B721</f>
        <v>2561.9</v>
      </c>
      <c r="C720" s="95">
        <f>C721</f>
        <v>2561.9</v>
      </c>
      <c r="D720" s="95">
        <f>D721</f>
        <v>2561.9</v>
      </c>
      <c r="E720" s="95">
        <f t="shared" si="622"/>
        <v>2561.9</v>
      </c>
      <c r="F720" s="95">
        <f t="shared" si="622"/>
        <v>100</v>
      </c>
      <c r="G720" s="95">
        <f t="shared" si="622"/>
        <v>100</v>
      </c>
      <c r="H720" s="95">
        <f t="shared" si="622"/>
        <v>0</v>
      </c>
      <c r="I720" s="95">
        <f t="shared" si="622"/>
        <v>0</v>
      </c>
      <c r="J720" s="95">
        <f t="shared" si="622"/>
        <v>0</v>
      </c>
      <c r="K720" s="95">
        <f t="shared" si="622"/>
        <v>0</v>
      </c>
      <c r="L720" s="95">
        <f t="shared" si="622"/>
        <v>0</v>
      </c>
      <c r="M720" s="95">
        <f t="shared" si="622"/>
        <v>0</v>
      </c>
      <c r="N720" s="95">
        <f t="shared" si="622"/>
        <v>0</v>
      </c>
      <c r="O720" s="95">
        <f t="shared" si="622"/>
        <v>0</v>
      </c>
      <c r="P720" s="95">
        <f t="shared" si="622"/>
        <v>0</v>
      </c>
      <c r="Q720" s="95">
        <f t="shared" si="622"/>
        <v>0</v>
      </c>
      <c r="R720" s="95">
        <f t="shared" si="622"/>
        <v>0</v>
      </c>
      <c r="S720" s="95">
        <f t="shared" si="622"/>
        <v>0</v>
      </c>
      <c r="T720" s="95">
        <f t="shared" si="622"/>
        <v>0</v>
      </c>
      <c r="U720" s="95">
        <f t="shared" si="622"/>
        <v>0</v>
      </c>
      <c r="V720" s="95">
        <f t="shared" si="622"/>
        <v>0</v>
      </c>
      <c r="W720" s="95">
        <f t="shared" si="622"/>
        <v>0</v>
      </c>
      <c r="X720" s="95">
        <f t="shared" si="622"/>
        <v>2561.9</v>
      </c>
      <c r="Y720" s="95">
        <f t="shared" si="622"/>
        <v>2561.9</v>
      </c>
      <c r="Z720" s="95">
        <f t="shared" si="622"/>
        <v>0</v>
      </c>
      <c r="AA720" s="95">
        <f t="shared" si="622"/>
        <v>0</v>
      </c>
      <c r="AB720" s="95">
        <f t="shared" si="622"/>
        <v>0</v>
      </c>
      <c r="AC720" s="95">
        <f t="shared" si="622"/>
        <v>0</v>
      </c>
      <c r="AD720" s="100">
        <f t="shared" si="622"/>
        <v>0</v>
      </c>
      <c r="AE720" s="100">
        <f t="shared" si="622"/>
        <v>0</v>
      </c>
      <c r="AF720" s="320" t="s">
        <v>684</v>
      </c>
    </row>
    <row r="721" spans="1:32" ht="18.75" x14ac:dyDescent="0.3">
      <c r="A721" s="476" t="s">
        <v>27</v>
      </c>
      <c r="B721" s="100">
        <f t="shared" ref="B721:AD721" si="623">B722+B723</f>
        <v>2561.9</v>
      </c>
      <c r="C721" s="100">
        <f>C722+C723</f>
        <v>2561.9</v>
      </c>
      <c r="D721" s="100">
        <f>D722+D723</f>
        <v>2561.9</v>
      </c>
      <c r="E721" s="100">
        <f t="shared" si="623"/>
        <v>2561.9</v>
      </c>
      <c r="F721" s="100">
        <f t="shared" si="623"/>
        <v>100</v>
      </c>
      <c r="G721" s="100">
        <f t="shared" si="623"/>
        <v>100</v>
      </c>
      <c r="H721" s="100">
        <f t="shared" si="623"/>
        <v>0</v>
      </c>
      <c r="I721" s="100">
        <f t="shared" si="623"/>
        <v>0</v>
      </c>
      <c r="J721" s="100">
        <f t="shared" si="623"/>
        <v>0</v>
      </c>
      <c r="K721" s="100">
        <f t="shared" si="623"/>
        <v>0</v>
      </c>
      <c r="L721" s="100">
        <f t="shared" si="623"/>
        <v>0</v>
      </c>
      <c r="M721" s="100">
        <f t="shared" si="623"/>
        <v>0</v>
      </c>
      <c r="N721" s="101">
        <f t="shared" si="623"/>
        <v>0</v>
      </c>
      <c r="O721" s="101">
        <f t="shared" si="623"/>
        <v>0</v>
      </c>
      <c r="P721" s="100">
        <f t="shared" si="623"/>
        <v>0</v>
      </c>
      <c r="Q721" s="100">
        <f t="shared" si="623"/>
        <v>0</v>
      </c>
      <c r="R721" s="100">
        <f t="shared" si="623"/>
        <v>0</v>
      </c>
      <c r="S721" s="100">
        <f t="shared" si="623"/>
        <v>0</v>
      </c>
      <c r="T721" s="100">
        <f t="shared" si="623"/>
        <v>0</v>
      </c>
      <c r="U721" s="100">
        <f t="shared" si="623"/>
        <v>0</v>
      </c>
      <c r="V721" s="100">
        <f t="shared" si="623"/>
        <v>0</v>
      </c>
      <c r="W721" s="100">
        <f t="shared" si="623"/>
        <v>0</v>
      </c>
      <c r="X721" s="100">
        <f t="shared" si="623"/>
        <v>2561.9</v>
      </c>
      <c r="Y721" s="100">
        <f t="shared" si="623"/>
        <v>2561.9</v>
      </c>
      <c r="Z721" s="100">
        <f t="shared" si="623"/>
        <v>0</v>
      </c>
      <c r="AA721" s="100">
        <f t="shared" si="623"/>
        <v>0</v>
      </c>
      <c r="AB721" s="100">
        <f t="shared" si="623"/>
        <v>0</v>
      </c>
      <c r="AC721" s="100">
        <f t="shared" si="623"/>
        <v>0</v>
      </c>
      <c r="AD721" s="100">
        <f t="shared" si="623"/>
        <v>0</v>
      </c>
      <c r="AE721" s="125">
        <f>AE722+AE723+AE724+AE725</f>
        <v>0</v>
      </c>
      <c r="AF721" s="125"/>
    </row>
    <row r="722" spans="1:32" s="82" customFormat="1" ht="18.75" x14ac:dyDescent="0.25">
      <c r="A722" s="123" t="s">
        <v>28</v>
      </c>
      <c r="B722" s="100">
        <f>H722+J722+L722+N722+P722+R722+T722+V722+X722+Z722+AB722+AD722</f>
        <v>0</v>
      </c>
      <c r="C722" s="125"/>
      <c r="D722" s="125"/>
      <c r="E722" s="100">
        <f>I722+K722+M722+O722+Q722+S722+U722+W722+Y722+AA722+AC722+AE722+AG722</f>
        <v>0</v>
      </c>
      <c r="F722" s="160"/>
      <c r="G722" s="160"/>
      <c r="H722" s="100"/>
      <c r="I722" s="160"/>
      <c r="J722" s="100"/>
      <c r="K722" s="160"/>
      <c r="L722" s="100"/>
      <c r="M722" s="160"/>
      <c r="N722" s="101"/>
      <c r="O722" s="287"/>
      <c r="P722" s="100"/>
      <c r="Q722" s="160"/>
      <c r="R722" s="100"/>
      <c r="S722" s="160"/>
      <c r="T722" s="100"/>
      <c r="U722" s="160"/>
      <c r="V722" s="100"/>
      <c r="W722" s="160"/>
      <c r="X722" s="100">
        <v>0</v>
      </c>
      <c r="Y722" s="160"/>
      <c r="Z722" s="100"/>
      <c r="AA722" s="160"/>
      <c r="AB722" s="100"/>
      <c r="AC722" s="160"/>
      <c r="AD722" s="100"/>
      <c r="AE722" s="100"/>
      <c r="AF722" s="100"/>
    </row>
    <row r="723" spans="1:32" s="82" customFormat="1" ht="18.75" x14ac:dyDescent="0.25">
      <c r="A723" s="123" t="s">
        <v>29</v>
      </c>
      <c r="B723" s="100">
        <f>H723+J723+L723+N723+P723+R723+T723+V723+X723+Z723+AB723+AD723</f>
        <v>2561.9</v>
      </c>
      <c r="C723" s="125">
        <f>X723</f>
        <v>2561.9</v>
      </c>
      <c r="D723" s="125">
        <f>Y723</f>
        <v>2561.9</v>
      </c>
      <c r="E723" s="100">
        <f>I723+K723+M723+O723+Q723+S723+U723+W723+Y723+AA723+AC723+AE723+AG723</f>
        <v>2561.9</v>
      </c>
      <c r="F723" s="100">
        <f>E723/B723*100</f>
        <v>100</v>
      </c>
      <c r="G723" s="100">
        <f>E723/C723*100</f>
        <v>100</v>
      </c>
      <c r="H723" s="100"/>
      <c r="I723" s="160"/>
      <c r="J723" s="100"/>
      <c r="K723" s="160"/>
      <c r="L723" s="100"/>
      <c r="M723" s="160"/>
      <c r="N723" s="101"/>
      <c r="O723" s="287"/>
      <c r="P723" s="100"/>
      <c r="Q723" s="160"/>
      <c r="R723" s="100"/>
      <c r="S723" s="160"/>
      <c r="T723" s="100"/>
      <c r="U723" s="160"/>
      <c r="V723" s="100"/>
      <c r="W723" s="160"/>
      <c r="X723" s="100">
        <v>2561.9</v>
      </c>
      <c r="Y723" s="125">
        <v>2561.9</v>
      </c>
      <c r="Z723" s="100"/>
      <c r="AA723" s="160"/>
      <c r="AB723" s="100"/>
      <c r="AC723" s="160"/>
      <c r="AD723" s="100"/>
      <c r="AE723" s="125">
        <v>0</v>
      </c>
      <c r="AF723" s="100"/>
    </row>
    <row r="724" spans="1:32" s="82" customFormat="1" ht="18.75" x14ac:dyDescent="0.25">
      <c r="A724" s="123" t="s">
        <v>30</v>
      </c>
      <c r="B724" s="100"/>
      <c r="C724" s="125"/>
      <c r="D724" s="125"/>
      <c r="E724" s="100">
        <f>I724+K724+M724+O724+Q724+S724+U724+W724+Y724+AA724+AC724+AE724+AG724</f>
        <v>0</v>
      </c>
      <c r="F724" s="160"/>
      <c r="G724" s="160"/>
      <c r="H724" s="100"/>
      <c r="I724" s="160"/>
      <c r="J724" s="100"/>
      <c r="K724" s="160"/>
      <c r="L724" s="100"/>
      <c r="M724" s="160"/>
      <c r="N724" s="101"/>
      <c r="O724" s="287"/>
      <c r="P724" s="100"/>
      <c r="Q724" s="160"/>
      <c r="R724" s="100"/>
      <c r="S724" s="160"/>
      <c r="T724" s="100"/>
      <c r="U724" s="160"/>
      <c r="V724" s="100"/>
      <c r="W724" s="160"/>
      <c r="X724" s="100"/>
      <c r="Y724" s="160"/>
      <c r="Z724" s="100"/>
      <c r="AA724" s="160"/>
      <c r="AB724" s="100"/>
      <c r="AC724" s="160"/>
      <c r="AD724" s="100"/>
      <c r="AE724" s="125"/>
      <c r="AF724" s="100"/>
    </row>
    <row r="725" spans="1:32" s="82" customFormat="1" ht="18.75" x14ac:dyDescent="0.25">
      <c r="A725" s="123" t="s">
        <v>31</v>
      </c>
      <c r="B725" s="100"/>
      <c r="C725" s="125"/>
      <c r="D725" s="125"/>
      <c r="E725" s="100">
        <f>I725+K725+M725+O725+Q725+S725+U725+W725+Y725+AA725+AC725+AE725+AG725</f>
        <v>0</v>
      </c>
      <c r="F725" s="160"/>
      <c r="G725" s="160"/>
      <c r="H725" s="100"/>
      <c r="I725" s="160"/>
      <c r="J725" s="100"/>
      <c r="K725" s="160"/>
      <c r="L725" s="100"/>
      <c r="M725" s="160"/>
      <c r="N725" s="101"/>
      <c r="O725" s="287"/>
      <c r="P725" s="100"/>
      <c r="Q725" s="160"/>
      <c r="R725" s="100"/>
      <c r="S725" s="160"/>
      <c r="T725" s="100"/>
      <c r="U725" s="160"/>
      <c r="V725" s="100"/>
      <c r="W725" s="160"/>
      <c r="X725" s="100"/>
      <c r="Y725" s="160"/>
      <c r="Z725" s="100"/>
      <c r="AA725" s="160"/>
      <c r="AB725" s="100"/>
      <c r="AC725" s="160"/>
      <c r="AD725" s="100"/>
      <c r="AE725" s="160"/>
      <c r="AF725" s="89"/>
    </row>
    <row r="726" spans="1:32" ht="75" x14ac:dyDescent="0.25">
      <c r="A726" s="295" t="s">
        <v>544</v>
      </c>
      <c r="B726" s="95">
        <f>B727</f>
        <v>0</v>
      </c>
      <c r="C726" s="95"/>
      <c r="D726" s="95"/>
      <c r="E726" s="95"/>
      <c r="F726" s="95"/>
      <c r="G726" s="95"/>
      <c r="H726" s="261"/>
      <c r="I726" s="261"/>
      <c r="J726" s="261"/>
      <c r="K726" s="261"/>
      <c r="L726" s="261"/>
      <c r="M726" s="261"/>
      <c r="N726" s="261"/>
      <c r="O726" s="261"/>
      <c r="P726" s="261"/>
      <c r="Q726" s="261"/>
      <c r="R726" s="261"/>
      <c r="S726" s="261"/>
      <c r="T726" s="261"/>
      <c r="U726" s="261"/>
      <c r="V726" s="261"/>
      <c r="W726" s="261"/>
      <c r="X726" s="95">
        <f>X727</f>
        <v>0</v>
      </c>
      <c r="Y726" s="95"/>
      <c r="Z726" s="95"/>
      <c r="AA726" s="95"/>
      <c r="AB726" s="95"/>
      <c r="AC726" s="95"/>
      <c r="AD726" s="390"/>
      <c r="AE726" s="390"/>
      <c r="AF726" s="115" t="s">
        <v>233</v>
      </c>
    </row>
    <row r="727" spans="1:32" ht="18.75" x14ac:dyDescent="0.3">
      <c r="A727" s="476" t="s">
        <v>27</v>
      </c>
      <c r="B727" s="100">
        <f>B731</f>
        <v>0</v>
      </c>
      <c r="C727" s="125"/>
      <c r="D727" s="125"/>
      <c r="E727" s="100"/>
      <c r="F727" s="160"/>
      <c r="G727" s="160"/>
      <c r="H727" s="100"/>
      <c r="I727" s="160"/>
      <c r="J727" s="100"/>
      <c r="K727" s="160"/>
      <c r="L727" s="100"/>
      <c r="M727" s="160"/>
      <c r="N727" s="101"/>
      <c r="O727" s="287"/>
      <c r="P727" s="100"/>
      <c r="Q727" s="160"/>
      <c r="R727" s="100"/>
      <c r="S727" s="160"/>
      <c r="T727" s="100"/>
      <c r="U727" s="160"/>
      <c r="V727" s="100"/>
      <c r="W727" s="160"/>
      <c r="X727" s="100">
        <f>X731</f>
        <v>0</v>
      </c>
      <c r="Y727" s="160"/>
      <c r="Z727" s="100"/>
      <c r="AA727" s="160"/>
      <c r="AB727" s="100"/>
      <c r="AC727" s="160"/>
      <c r="AD727" s="100"/>
      <c r="AE727" s="160"/>
      <c r="AF727" s="89"/>
    </row>
    <row r="728" spans="1:32" s="82" customFormat="1" ht="18.75" x14ac:dyDescent="0.25">
      <c r="A728" s="123" t="s">
        <v>28</v>
      </c>
      <c r="B728" s="100"/>
      <c r="C728" s="125"/>
      <c r="D728" s="125"/>
      <c r="E728" s="100"/>
      <c r="F728" s="160"/>
      <c r="G728" s="160"/>
      <c r="H728" s="100"/>
      <c r="I728" s="160"/>
      <c r="J728" s="100"/>
      <c r="K728" s="160"/>
      <c r="L728" s="100"/>
      <c r="M728" s="160"/>
      <c r="N728" s="101"/>
      <c r="O728" s="287"/>
      <c r="P728" s="100"/>
      <c r="Q728" s="160"/>
      <c r="R728" s="100"/>
      <c r="S728" s="160"/>
      <c r="T728" s="100"/>
      <c r="U728" s="160"/>
      <c r="V728" s="100"/>
      <c r="W728" s="160"/>
      <c r="X728" s="100"/>
      <c r="Y728" s="160"/>
      <c r="Z728" s="100"/>
      <c r="AA728" s="160"/>
      <c r="AB728" s="100"/>
      <c r="AC728" s="160"/>
      <c r="AD728" s="100"/>
      <c r="AE728" s="160"/>
      <c r="AF728" s="89"/>
    </row>
    <row r="729" spans="1:32" s="82" customFormat="1" ht="18.75" x14ac:dyDescent="0.25">
      <c r="A729" s="123" t="s">
        <v>29</v>
      </c>
      <c r="B729" s="100"/>
      <c r="C729" s="125"/>
      <c r="D729" s="125"/>
      <c r="E729" s="100"/>
      <c r="F729" s="160"/>
      <c r="G729" s="160"/>
      <c r="H729" s="100"/>
      <c r="I729" s="160"/>
      <c r="J729" s="100"/>
      <c r="K729" s="160"/>
      <c r="L729" s="100"/>
      <c r="M729" s="160"/>
      <c r="N729" s="101"/>
      <c r="O729" s="287"/>
      <c r="P729" s="100"/>
      <c r="Q729" s="160"/>
      <c r="R729" s="100"/>
      <c r="S729" s="160"/>
      <c r="T729" s="100"/>
      <c r="U729" s="160"/>
      <c r="V729" s="100"/>
      <c r="W729" s="160"/>
      <c r="X729" s="100"/>
      <c r="Y729" s="160"/>
      <c r="Z729" s="100"/>
      <c r="AA729" s="160"/>
      <c r="AB729" s="100"/>
      <c r="AC729" s="160"/>
      <c r="AD729" s="100"/>
      <c r="AE729" s="160"/>
      <c r="AF729" s="89"/>
    </row>
    <row r="730" spans="1:32" s="82" customFormat="1" ht="18.75" x14ac:dyDescent="0.25">
      <c r="A730" s="123" t="s">
        <v>30</v>
      </c>
      <c r="B730" s="100"/>
      <c r="C730" s="125"/>
      <c r="D730" s="125"/>
      <c r="E730" s="100"/>
      <c r="F730" s="160"/>
      <c r="G730" s="160"/>
      <c r="H730" s="100"/>
      <c r="I730" s="160"/>
      <c r="J730" s="100"/>
      <c r="K730" s="160"/>
      <c r="L730" s="100"/>
      <c r="M730" s="160"/>
      <c r="N730" s="101"/>
      <c r="O730" s="287"/>
      <c r="P730" s="100"/>
      <c r="Q730" s="160"/>
      <c r="R730" s="100"/>
      <c r="S730" s="160"/>
      <c r="T730" s="100"/>
      <c r="U730" s="160"/>
      <c r="V730" s="100"/>
      <c r="W730" s="160"/>
      <c r="X730" s="100"/>
      <c r="Y730" s="160"/>
      <c r="Z730" s="100"/>
      <c r="AA730" s="160"/>
      <c r="AB730" s="100"/>
      <c r="AC730" s="160"/>
      <c r="AD730" s="100"/>
      <c r="AE730" s="160"/>
      <c r="AF730" s="89"/>
    </row>
    <row r="731" spans="1:32" s="82" customFormat="1" ht="18.75" x14ac:dyDescent="0.25">
      <c r="A731" s="123" t="s">
        <v>31</v>
      </c>
      <c r="B731" s="100">
        <f>H731+J731+L731+N731+P731+R731+T731+V731+X731+Z731+AB731+AD731</f>
        <v>0</v>
      </c>
      <c r="C731" s="125"/>
      <c r="D731" s="125"/>
      <c r="E731" s="100"/>
      <c r="F731" s="160"/>
      <c r="G731" s="160"/>
      <c r="H731" s="100"/>
      <c r="I731" s="160"/>
      <c r="J731" s="100"/>
      <c r="K731" s="160"/>
      <c r="L731" s="100"/>
      <c r="M731" s="160"/>
      <c r="N731" s="101"/>
      <c r="O731" s="287"/>
      <c r="P731" s="100"/>
      <c r="Q731" s="160"/>
      <c r="R731" s="100"/>
      <c r="S731" s="160"/>
      <c r="T731" s="100"/>
      <c r="U731" s="160"/>
      <c r="V731" s="100"/>
      <c r="W731" s="160"/>
      <c r="X731" s="100">
        <v>0</v>
      </c>
      <c r="Y731" s="160"/>
      <c r="Z731" s="100"/>
      <c r="AA731" s="160"/>
      <c r="AB731" s="100"/>
      <c r="AC731" s="160"/>
      <c r="AD731" s="100"/>
      <c r="AE731" s="160"/>
      <c r="AF731" s="89"/>
    </row>
    <row r="732" spans="1:32" ht="54.75" customHeight="1" x14ac:dyDescent="0.25">
      <c r="A732" s="295" t="s">
        <v>234</v>
      </c>
      <c r="B732" s="95">
        <f>B733</f>
        <v>144519.98000000001</v>
      </c>
      <c r="C732" s="95">
        <f>C733</f>
        <v>144519.98000000001</v>
      </c>
      <c r="D732" s="95">
        <f>D733</f>
        <v>129999.94</v>
      </c>
      <c r="E732" s="95">
        <f>E733</f>
        <v>129999.94</v>
      </c>
      <c r="F732" s="95">
        <f>E732/B732*100</f>
        <v>89.952918620664065</v>
      </c>
      <c r="G732" s="95">
        <f>G733</f>
        <v>89.952918620664065</v>
      </c>
      <c r="H732" s="261"/>
      <c r="I732" s="261"/>
      <c r="J732" s="261"/>
      <c r="K732" s="261"/>
      <c r="L732" s="261"/>
      <c r="M732" s="261"/>
      <c r="N732" s="261"/>
      <c r="O732" s="261"/>
      <c r="P732" s="261"/>
      <c r="Q732" s="261"/>
      <c r="R732" s="95">
        <f t="shared" ref="R732:X732" si="624">R733</f>
        <v>39000</v>
      </c>
      <c r="S732" s="95">
        <f t="shared" si="624"/>
        <v>15000</v>
      </c>
      <c r="T732" s="95">
        <f t="shared" si="624"/>
        <v>28517.48</v>
      </c>
      <c r="U732" s="95">
        <f t="shared" si="624"/>
        <v>32517.48</v>
      </c>
      <c r="V732" s="95">
        <f t="shared" si="624"/>
        <v>41469.18</v>
      </c>
      <c r="W732" s="95">
        <f t="shared" si="624"/>
        <v>50030.58</v>
      </c>
      <c r="X732" s="95">
        <f t="shared" si="624"/>
        <v>21113.32</v>
      </c>
      <c r="Y732" s="95">
        <f>Y733</f>
        <v>22376.880000000001</v>
      </c>
      <c r="Z732" s="95">
        <f>Z733</f>
        <v>0</v>
      </c>
      <c r="AA732" s="95">
        <f>AA733</f>
        <v>10075</v>
      </c>
      <c r="AB732" s="95">
        <f>AB733</f>
        <v>5660</v>
      </c>
      <c r="AC732" s="95"/>
      <c r="AD732" s="100">
        <f>AD733</f>
        <v>8760</v>
      </c>
      <c r="AE732" s="390"/>
      <c r="AF732" s="479"/>
    </row>
    <row r="733" spans="1:32" ht="18.75" x14ac:dyDescent="0.3">
      <c r="A733" s="476" t="s">
        <v>27</v>
      </c>
      <c r="B733" s="100">
        <f>B737</f>
        <v>144519.98000000001</v>
      </c>
      <c r="C733" s="125">
        <f>C734+C735+C736+C737</f>
        <v>144519.98000000001</v>
      </c>
      <c r="D733" s="125">
        <f>D734+D735+D736+D737</f>
        <v>129999.94</v>
      </c>
      <c r="E733" s="100">
        <f>E734+E735+E736+E737</f>
        <v>129999.94</v>
      </c>
      <c r="F733" s="96">
        <f>E733/B733*100</f>
        <v>89.952918620664065</v>
      </c>
      <c r="G733" s="96">
        <f>E733/C733*100</f>
        <v>89.952918620664065</v>
      </c>
      <c r="H733" s="100"/>
      <c r="I733" s="160"/>
      <c r="J733" s="100"/>
      <c r="K733" s="160"/>
      <c r="L733" s="100"/>
      <c r="M733" s="160"/>
      <c r="N733" s="101"/>
      <c r="O733" s="287"/>
      <c r="P733" s="100"/>
      <c r="Q733" s="160"/>
      <c r="R733" s="100">
        <f t="shared" ref="R733:X733" si="625">R734+R735+R736+R737</f>
        <v>39000</v>
      </c>
      <c r="S733" s="125">
        <f t="shared" si="625"/>
        <v>15000</v>
      </c>
      <c r="T733" s="100">
        <f t="shared" si="625"/>
        <v>28517.48</v>
      </c>
      <c r="U733" s="125">
        <f t="shared" si="625"/>
        <v>32517.48</v>
      </c>
      <c r="V733" s="100">
        <f t="shared" si="625"/>
        <v>41469.18</v>
      </c>
      <c r="W733" s="125">
        <f t="shared" si="625"/>
        <v>50030.58</v>
      </c>
      <c r="X733" s="100">
        <f t="shared" si="625"/>
        <v>21113.32</v>
      </c>
      <c r="Y733" s="125">
        <f>Y737</f>
        <v>22376.880000000001</v>
      </c>
      <c r="Z733" s="100">
        <f>Z737</f>
        <v>0</v>
      </c>
      <c r="AA733" s="125">
        <f>AA734+AA735+AA736+AA737</f>
        <v>10075</v>
      </c>
      <c r="AB733" s="100">
        <f>AB734+AB735+AB736+AB737</f>
        <v>5660</v>
      </c>
      <c r="AC733" s="160"/>
      <c r="AD733" s="100">
        <f>AD734+AD735+AD736+AD737</f>
        <v>8760</v>
      </c>
      <c r="AE733" s="160"/>
      <c r="AF733" s="89"/>
    </row>
    <row r="734" spans="1:32" s="82" customFormat="1" ht="18.75" x14ac:dyDescent="0.25">
      <c r="A734" s="123" t="s">
        <v>28</v>
      </c>
      <c r="B734" s="100"/>
      <c r="C734" s="125"/>
      <c r="D734" s="125"/>
      <c r="E734" s="100"/>
      <c r="F734" s="125"/>
      <c r="G734" s="125"/>
      <c r="H734" s="100"/>
      <c r="I734" s="160"/>
      <c r="J734" s="100"/>
      <c r="K734" s="160"/>
      <c r="L734" s="100"/>
      <c r="M734" s="160"/>
      <c r="N734" s="101"/>
      <c r="O734" s="287"/>
      <c r="P734" s="100"/>
      <c r="Q734" s="160"/>
      <c r="R734" s="100"/>
      <c r="S734" s="160"/>
      <c r="T734" s="100"/>
      <c r="U734" s="160"/>
      <c r="V734" s="100"/>
      <c r="W734" s="125"/>
      <c r="X734" s="100"/>
      <c r="Y734" s="125"/>
      <c r="Z734" s="100"/>
      <c r="AA734" s="160"/>
      <c r="AB734" s="100"/>
      <c r="AC734" s="160"/>
      <c r="AD734" s="100"/>
      <c r="AE734" s="160"/>
      <c r="AF734" s="374"/>
    </row>
    <row r="735" spans="1:32" s="82" customFormat="1" ht="18.75" x14ac:dyDescent="0.25">
      <c r="A735" s="123" t="s">
        <v>29</v>
      </c>
      <c r="B735" s="100"/>
      <c r="C735" s="125"/>
      <c r="D735" s="125"/>
      <c r="E735" s="100"/>
      <c r="F735" s="125"/>
      <c r="G735" s="125"/>
      <c r="H735" s="100"/>
      <c r="I735" s="160"/>
      <c r="J735" s="100"/>
      <c r="K735" s="160"/>
      <c r="L735" s="100"/>
      <c r="M735" s="160"/>
      <c r="N735" s="101"/>
      <c r="O735" s="287"/>
      <c r="P735" s="100"/>
      <c r="Q735" s="160"/>
      <c r="R735" s="100"/>
      <c r="S735" s="160"/>
      <c r="T735" s="100"/>
      <c r="U735" s="160"/>
      <c r="V735" s="100"/>
      <c r="W735" s="125"/>
      <c r="X735" s="100"/>
      <c r="Y735" s="125"/>
      <c r="Z735" s="100"/>
      <c r="AA735" s="160"/>
      <c r="AB735" s="100"/>
      <c r="AC735" s="160"/>
      <c r="AD735" s="100"/>
      <c r="AE735" s="160"/>
      <c r="AF735" s="89"/>
    </row>
    <row r="736" spans="1:32" s="82" customFormat="1" ht="18.75" x14ac:dyDescent="0.25">
      <c r="A736" s="123" t="s">
        <v>30</v>
      </c>
      <c r="B736" s="100"/>
      <c r="C736" s="125"/>
      <c r="D736" s="125"/>
      <c r="E736" s="100"/>
      <c r="F736" s="125"/>
      <c r="G736" s="125"/>
      <c r="H736" s="100"/>
      <c r="I736" s="160"/>
      <c r="J736" s="100"/>
      <c r="K736" s="160"/>
      <c r="L736" s="100"/>
      <c r="M736" s="160"/>
      <c r="N736" s="101"/>
      <c r="O736" s="287"/>
      <c r="P736" s="100"/>
      <c r="Q736" s="160"/>
      <c r="R736" s="100"/>
      <c r="S736" s="160"/>
      <c r="T736" s="100"/>
      <c r="U736" s="160"/>
      <c r="V736" s="100"/>
      <c r="W736" s="125"/>
      <c r="X736" s="100"/>
      <c r="Y736" s="125"/>
      <c r="Z736" s="100"/>
      <c r="AA736" s="160"/>
      <c r="AB736" s="100"/>
      <c r="AC736" s="160"/>
      <c r="AD736" s="100"/>
      <c r="AE736" s="160"/>
      <c r="AF736" s="89"/>
    </row>
    <row r="737" spans="1:32" s="82" customFormat="1" ht="18.75" x14ac:dyDescent="0.25">
      <c r="A737" s="123" t="s">
        <v>31</v>
      </c>
      <c r="B737" s="100">
        <f>H737+J737+L737+N737+P737+R737+T737+V737+X737+Z737+AB737+AD737</f>
        <v>144519.98000000001</v>
      </c>
      <c r="C737" s="125">
        <f>H737+J737+L737+N737+P737+R737+T737+V737+X737+Z737+AB737+AD737</f>
        <v>144519.98000000001</v>
      </c>
      <c r="D737" s="125">
        <f>I737+K737+M737+O737+Q737+S737+U737+W737+Y737+AA737+AC737</f>
        <v>129999.94</v>
      </c>
      <c r="E737" s="100">
        <f>I737+K737+M737+O737+Q737+S737+U737+W737+Y737+AA737+AC737+AE737</f>
        <v>129999.94</v>
      </c>
      <c r="F737" s="96">
        <f t="shared" ref="F737:F739" si="626">E737/B737*100</f>
        <v>89.952918620664065</v>
      </c>
      <c r="G737" s="96">
        <f>E737/C737*100</f>
        <v>89.952918620664065</v>
      </c>
      <c r="H737" s="100"/>
      <c r="I737" s="160"/>
      <c r="J737" s="100"/>
      <c r="K737" s="160"/>
      <c r="L737" s="100"/>
      <c r="M737" s="160"/>
      <c r="N737" s="101"/>
      <c r="O737" s="287"/>
      <c r="P737" s="100"/>
      <c r="Q737" s="160"/>
      <c r="R737" s="100">
        <v>39000</v>
      </c>
      <c r="S737" s="125">
        <v>15000</v>
      </c>
      <c r="T737" s="100">
        <v>28517.48</v>
      </c>
      <c r="U737" s="125">
        <v>32517.48</v>
      </c>
      <c r="V737" s="100">
        <v>41469.18</v>
      </c>
      <c r="W737" s="125">
        <v>50030.58</v>
      </c>
      <c r="X737" s="100">
        <v>21113.32</v>
      </c>
      <c r="Y737" s="125">
        <v>22376.880000000001</v>
      </c>
      <c r="Z737" s="100">
        <v>0</v>
      </c>
      <c r="AA737" s="125">
        <v>10075</v>
      </c>
      <c r="AB737" s="100">
        <v>5660</v>
      </c>
      <c r="AC737" s="160"/>
      <c r="AD737" s="100">
        <v>8760</v>
      </c>
      <c r="AE737" s="160"/>
      <c r="AF737" s="89"/>
    </row>
    <row r="738" spans="1:32" ht="150" x14ac:dyDescent="0.25">
      <c r="A738" s="295" t="s">
        <v>235</v>
      </c>
      <c r="B738" s="95">
        <f>B739</f>
        <v>1721.8</v>
      </c>
      <c r="C738" s="95">
        <f>C739</f>
        <v>1721.8</v>
      </c>
      <c r="D738" s="95">
        <f>D739</f>
        <v>1721.8</v>
      </c>
      <c r="E738" s="95">
        <f>E739</f>
        <v>1721.8</v>
      </c>
      <c r="F738" s="95">
        <f t="shared" si="626"/>
        <v>100</v>
      </c>
      <c r="G738" s="95">
        <f>G739</f>
        <v>100</v>
      </c>
      <c r="H738" s="295"/>
      <c r="I738" s="295"/>
      <c r="J738" s="295"/>
      <c r="K738" s="295"/>
      <c r="L738" s="295"/>
      <c r="M738" s="295"/>
      <c r="N738" s="295"/>
      <c r="O738" s="295"/>
      <c r="P738" s="295"/>
      <c r="Q738" s="295"/>
      <c r="R738" s="295"/>
      <c r="S738" s="295"/>
      <c r="T738" s="295"/>
      <c r="U738" s="295"/>
      <c r="V738" s="295"/>
      <c r="W738" s="295"/>
      <c r="X738" s="95">
        <f>X739</f>
        <v>1721.8</v>
      </c>
      <c r="Y738" s="95">
        <f>Y739</f>
        <v>1721.8</v>
      </c>
      <c r="Z738" s="95"/>
      <c r="AA738" s="95"/>
      <c r="AB738" s="95"/>
      <c r="AC738" s="95"/>
      <c r="AD738" s="100">
        <f>AD739</f>
        <v>0</v>
      </c>
      <c r="AE738" s="390"/>
      <c r="AF738" s="115" t="s">
        <v>236</v>
      </c>
    </row>
    <row r="739" spans="1:32" ht="18.75" x14ac:dyDescent="0.3">
      <c r="A739" s="476" t="s">
        <v>27</v>
      </c>
      <c r="B739" s="100">
        <f>B740+B741+B742+B743</f>
        <v>1721.8</v>
      </c>
      <c r="C739" s="125">
        <f>C741</f>
        <v>1721.8</v>
      </c>
      <c r="D739" s="125">
        <f>D741</f>
        <v>1721.8</v>
      </c>
      <c r="E739" s="100">
        <f>E741</f>
        <v>1721.8</v>
      </c>
      <c r="F739" s="96">
        <f t="shared" si="626"/>
        <v>100</v>
      </c>
      <c r="G739" s="96">
        <f>E739/C739*100</f>
        <v>100</v>
      </c>
      <c r="H739" s="100"/>
      <c r="I739" s="160"/>
      <c r="J739" s="100"/>
      <c r="K739" s="160"/>
      <c r="L739" s="100"/>
      <c r="M739" s="160"/>
      <c r="N739" s="101"/>
      <c r="O739" s="287"/>
      <c r="P739" s="100"/>
      <c r="Q739" s="160"/>
      <c r="R739" s="100"/>
      <c r="S739" s="125"/>
      <c r="T739" s="100"/>
      <c r="U739" s="160"/>
      <c r="V739" s="100"/>
      <c r="W739" s="160"/>
      <c r="X739" s="100">
        <f>X741</f>
        <v>1721.8</v>
      </c>
      <c r="Y739" s="125">
        <f>Y741</f>
        <v>1721.8</v>
      </c>
      <c r="Z739" s="100"/>
      <c r="AA739" s="160"/>
      <c r="AB739" s="100"/>
      <c r="AC739" s="160"/>
      <c r="AD739" s="100">
        <f>AD740+AD741+AD742+AD743</f>
        <v>0</v>
      </c>
      <c r="AE739" s="160"/>
      <c r="AF739" s="89"/>
    </row>
    <row r="740" spans="1:32" s="82" customFormat="1" ht="18.75" x14ac:dyDescent="0.25">
      <c r="A740" s="123" t="s">
        <v>28</v>
      </c>
      <c r="B740" s="100"/>
      <c r="C740" s="125"/>
      <c r="D740" s="125"/>
      <c r="E740" s="100"/>
      <c r="F740" s="96"/>
      <c r="G740" s="96"/>
      <c r="H740" s="100"/>
      <c r="I740" s="160"/>
      <c r="J740" s="100"/>
      <c r="K740" s="160"/>
      <c r="L740" s="100"/>
      <c r="M740" s="160"/>
      <c r="N740" s="101"/>
      <c r="O740" s="287"/>
      <c r="P740" s="100"/>
      <c r="Q740" s="160"/>
      <c r="R740" s="100"/>
      <c r="S740" s="125"/>
      <c r="T740" s="100"/>
      <c r="U740" s="160"/>
      <c r="V740" s="100"/>
      <c r="W740" s="160"/>
      <c r="X740" s="100"/>
      <c r="Y740" s="125"/>
      <c r="Z740" s="100"/>
      <c r="AA740" s="160"/>
      <c r="AB740" s="100"/>
      <c r="AC740" s="160"/>
      <c r="AD740" s="100"/>
      <c r="AE740" s="160"/>
      <c r="AF740" s="89"/>
    </row>
    <row r="741" spans="1:32" s="82" customFormat="1" ht="18.75" x14ac:dyDescent="0.25">
      <c r="A741" s="123" t="s">
        <v>29</v>
      </c>
      <c r="B741" s="100">
        <f>H741+J741+L741+N741+P741+R741+T741+V741+X741+Z741+AB741+AD741</f>
        <v>1721.8</v>
      </c>
      <c r="C741" s="125">
        <f>X741</f>
        <v>1721.8</v>
      </c>
      <c r="D741" s="125">
        <f>Y741</f>
        <v>1721.8</v>
      </c>
      <c r="E741" s="100">
        <f>I741+K741+M741+O741+Q741+S741+U741+W741+Y741+AA741+AC741+AE741</f>
        <v>1721.8</v>
      </c>
      <c r="F741" s="96">
        <f>E741/B741*100</f>
        <v>100</v>
      </c>
      <c r="G741" s="96">
        <f>E741/C741*100</f>
        <v>100</v>
      </c>
      <c r="H741" s="100"/>
      <c r="I741" s="160"/>
      <c r="J741" s="100"/>
      <c r="K741" s="160"/>
      <c r="L741" s="100"/>
      <c r="M741" s="160"/>
      <c r="N741" s="101"/>
      <c r="O741" s="287"/>
      <c r="P741" s="100"/>
      <c r="Q741" s="160"/>
      <c r="R741" s="100"/>
      <c r="S741" s="125"/>
      <c r="T741" s="100"/>
      <c r="U741" s="160"/>
      <c r="V741" s="100"/>
      <c r="W741" s="160"/>
      <c r="X741" s="100">
        <v>1721.8</v>
      </c>
      <c r="Y741" s="125">
        <v>1721.8</v>
      </c>
      <c r="Z741" s="100"/>
      <c r="AA741" s="160"/>
      <c r="AB741" s="100"/>
      <c r="AC741" s="160"/>
      <c r="AD741" s="100"/>
      <c r="AE741" s="160"/>
      <c r="AF741" s="89"/>
    </row>
    <row r="742" spans="1:32" s="82" customFormat="1" ht="18.75" x14ac:dyDescent="0.25">
      <c r="A742" s="123" t="s">
        <v>30</v>
      </c>
      <c r="B742" s="100"/>
      <c r="C742" s="125"/>
      <c r="D742" s="125"/>
      <c r="E742" s="100"/>
      <c r="F742" s="96"/>
      <c r="G742" s="96"/>
      <c r="H742" s="100"/>
      <c r="I742" s="160"/>
      <c r="J742" s="100"/>
      <c r="K742" s="160"/>
      <c r="L742" s="100"/>
      <c r="M742" s="160"/>
      <c r="N742" s="101"/>
      <c r="O742" s="287"/>
      <c r="P742" s="100"/>
      <c r="Q742" s="160"/>
      <c r="R742" s="100"/>
      <c r="S742" s="125"/>
      <c r="T742" s="100"/>
      <c r="U742" s="160"/>
      <c r="V742" s="100"/>
      <c r="W742" s="160"/>
      <c r="X742" s="100"/>
      <c r="Y742" s="160"/>
      <c r="Z742" s="100"/>
      <c r="AA742" s="160"/>
      <c r="AB742" s="100"/>
      <c r="AC742" s="160"/>
      <c r="AD742" s="100"/>
      <c r="AE742" s="160"/>
      <c r="AF742" s="89"/>
    </row>
    <row r="743" spans="1:32" s="82" customFormat="1" ht="18.75" x14ac:dyDescent="0.25">
      <c r="A743" s="123" t="s">
        <v>31</v>
      </c>
      <c r="B743" s="100">
        <f>H743+J743+L743+N743+P743+R743+T743+V743+X743+Z743+AB743+AD743</f>
        <v>0</v>
      </c>
      <c r="C743" s="125"/>
      <c r="D743" s="125"/>
      <c r="E743" s="100"/>
      <c r="F743" s="96"/>
      <c r="G743" s="96"/>
      <c r="H743" s="100"/>
      <c r="I743" s="160"/>
      <c r="J743" s="100"/>
      <c r="K743" s="160"/>
      <c r="L743" s="100"/>
      <c r="M743" s="160"/>
      <c r="N743" s="101"/>
      <c r="O743" s="287"/>
      <c r="P743" s="100"/>
      <c r="Q743" s="160"/>
      <c r="R743" s="100"/>
      <c r="S743" s="125"/>
      <c r="T743" s="100"/>
      <c r="U743" s="160"/>
      <c r="V743" s="100"/>
      <c r="W743" s="160"/>
      <c r="X743" s="100"/>
      <c r="Y743" s="160"/>
      <c r="Z743" s="100"/>
      <c r="AA743" s="160"/>
      <c r="AB743" s="100"/>
      <c r="AC743" s="160"/>
      <c r="AD743" s="100"/>
      <c r="AE743" s="160"/>
      <c r="AF743" s="89"/>
    </row>
    <row r="744" spans="1:32" s="82" customFormat="1" ht="37.5" x14ac:dyDescent="0.25">
      <c r="A744" s="374" t="s">
        <v>237</v>
      </c>
      <c r="B744" s="89">
        <f>B745+B751+B757+B763</f>
        <v>7021.076</v>
      </c>
      <c r="C744" s="89">
        <f>C745+C751+C757+C763</f>
        <v>7021.076</v>
      </c>
      <c r="D744" s="89">
        <f>D745+D751+D757+D763</f>
        <v>6640.3099999999995</v>
      </c>
      <c r="E744" s="89">
        <f>E745+E751+E757+E763</f>
        <v>6640.3099999999995</v>
      </c>
      <c r="F744" s="90">
        <f>E744/B744*100</f>
        <v>94.576814152132798</v>
      </c>
      <c r="G744" s="90">
        <f>E744/C744*100</f>
        <v>94.576814152132798</v>
      </c>
      <c r="H744" s="89">
        <f t="shared" ref="H744:I744" si="627">H745+H751+H757</f>
        <v>1107.28</v>
      </c>
      <c r="I744" s="89">
        <f t="shared" si="627"/>
        <v>1006.17</v>
      </c>
      <c r="J744" s="89">
        <f>J745+J751+J757+J763</f>
        <v>482.52600000000001</v>
      </c>
      <c r="K744" s="89">
        <f t="shared" ref="K744:W744" si="628">K745+K751+K757</f>
        <v>535.54</v>
      </c>
      <c r="L744" s="89">
        <f t="shared" si="628"/>
        <v>826.37</v>
      </c>
      <c r="M744" s="89">
        <f t="shared" si="628"/>
        <v>460.32</v>
      </c>
      <c r="N744" s="91">
        <f t="shared" si="628"/>
        <v>625.05999999999995</v>
      </c>
      <c r="O744" s="287">
        <f t="shared" si="628"/>
        <v>660.24</v>
      </c>
      <c r="P744" s="89">
        <f t="shared" si="628"/>
        <v>446.7</v>
      </c>
      <c r="Q744" s="89">
        <f t="shared" si="628"/>
        <v>371.89</v>
      </c>
      <c r="R744" s="89">
        <f t="shared" si="628"/>
        <v>786.79399999999998</v>
      </c>
      <c r="S744" s="89">
        <f t="shared" si="628"/>
        <v>529.77</v>
      </c>
      <c r="T744" s="89">
        <f t="shared" si="628"/>
        <v>527.33500000000004</v>
      </c>
      <c r="U744" s="89">
        <f t="shared" si="628"/>
        <v>507.74</v>
      </c>
      <c r="V744" s="89">
        <f t="shared" si="628"/>
        <v>1252.44</v>
      </c>
      <c r="W744" s="89">
        <f t="shared" si="628"/>
        <v>922.88</v>
      </c>
      <c r="X744" s="89">
        <f>X745+X751+X757+X763</f>
        <v>126.04</v>
      </c>
      <c r="Y744" s="89">
        <f t="shared" ref="Y744:AC744" si="629">Y745+Y751+Y757</f>
        <v>440.84000000000003</v>
      </c>
      <c r="Z744" s="89">
        <f t="shared" si="629"/>
        <v>571.23099999999999</v>
      </c>
      <c r="AA744" s="89">
        <f t="shared" si="629"/>
        <v>555</v>
      </c>
      <c r="AB744" s="89">
        <f t="shared" si="629"/>
        <v>165.09</v>
      </c>
      <c r="AC744" s="89">
        <f t="shared" si="629"/>
        <v>232.4</v>
      </c>
      <c r="AD744" s="89">
        <f>AD745+AD751+AD757</f>
        <v>104.21</v>
      </c>
      <c r="AE744" s="89">
        <f>AE745+AE751+AE757+AE763</f>
        <v>417.52</v>
      </c>
      <c r="AF744" s="89"/>
    </row>
    <row r="745" spans="1:32" ht="93.75" x14ac:dyDescent="0.25">
      <c r="A745" s="114" t="s">
        <v>238</v>
      </c>
      <c r="B745" s="95">
        <f t="shared" ref="B745:AD745" si="630">B746</f>
        <v>960</v>
      </c>
      <c r="C745" s="95">
        <f t="shared" si="630"/>
        <v>960</v>
      </c>
      <c r="D745" s="95">
        <f t="shared" si="630"/>
        <v>600</v>
      </c>
      <c r="E745" s="95">
        <f t="shared" si="630"/>
        <v>600</v>
      </c>
      <c r="F745" s="95">
        <f t="shared" si="630"/>
        <v>62.5</v>
      </c>
      <c r="G745" s="95">
        <f t="shared" si="630"/>
        <v>62.5</v>
      </c>
      <c r="H745" s="95">
        <f t="shared" si="630"/>
        <v>0</v>
      </c>
      <c r="I745" s="95">
        <f t="shared" si="630"/>
        <v>0</v>
      </c>
      <c r="J745" s="95">
        <f t="shared" si="630"/>
        <v>0</v>
      </c>
      <c r="K745" s="95">
        <f t="shared" si="630"/>
        <v>0</v>
      </c>
      <c r="L745" s="95">
        <f t="shared" si="630"/>
        <v>0</v>
      </c>
      <c r="M745" s="95">
        <f t="shared" si="630"/>
        <v>0</v>
      </c>
      <c r="N745" s="95">
        <f>N746</f>
        <v>0</v>
      </c>
      <c r="O745" s="95">
        <f>O746</f>
        <v>0</v>
      </c>
      <c r="P745" s="95">
        <f t="shared" si="630"/>
        <v>0</v>
      </c>
      <c r="Q745" s="95">
        <f t="shared" si="630"/>
        <v>0</v>
      </c>
      <c r="R745" s="95">
        <f t="shared" si="630"/>
        <v>0</v>
      </c>
      <c r="S745" s="95">
        <f t="shared" si="630"/>
        <v>0</v>
      </c>
      <c r="T745" s="95">
        <f t="shared" si="630"/>
        <v>0</v>
      </c>
      <c r="U745" s="95">
        <f t="shared" si="630"/>
        <v>0</v>
      </c>
      <c r="V745" s="95">
        <f t="shared" si="630"/>
        <v>960</v>
      </c>
      <c r="W745" s="95">
        <f t="shared" si="630"/>
        <v>600</v>
      </c>
      <c r="X745" s="95">
        <f t="shared" si="630"/>
        <v>0</v>
      </c>
      <c r="Y745" s="95">
        <f t="shared" si="630"/>
        <v>0</v>
      </c>
      <c r="Z745" s="95">
        <f t="shared" si="630"/>
        <v>0</v>
      </c>
      <c r="AA745" s="95">
        <f t="shared" si="630"/>
        <v>0</v>
      </c>
      <c r="AB745" s="95">
        <f t="shared" si="630"/>
        <v>0</v>
      </c>
      <c r="AC745" s="95">
        <f t="shared" si="630"/>
        <v>0</v>
      </c>
      <c r="AD745" s="100">
        <f t="shared" si="630"/>
        <v>0</v>
      </c>
      <c r="AE745" s="100">
        <f>AE746+AE747+AE748+AE749</f>
        <v>0</v>
      </c>
      <c r="AF745" s="115" t="s">
        <v>685</v>
      </c>
    </row>
    <row r="746" spans="1:32" ht="18.75" x14ac:dyDescent="0.3">
      <c r="A746" s="289" t="s">
        <v>27</v>
      </c>
      <c r="B746" s="100">
        <f t="shared" ref="B746:AD746" si="631">B747+B748+B749+B750</f>
        <v>960</v>
      </c>
      <c r="C746" s="100">
        <f t="shared" si="631"/>
        <v>960</v>
      </c>
      <c r="D746" s="100">
        <f t="shared" si="631"/>
        <v>600</v>
      </c>
      <c r="E746" s="100">
        <f t="shared" si="631"/>
        <v>600</v>
      </c>
      <c r="F746" s="100">
        <f>E746/C746*100</f>
        <v>62.5</v>
      </c>
      <c r="G746" s="100">
        <f>E746/C746*100</f>
        <v>62.5</v>
      </c>
      <c r="H746" s="100">
        <f t="shared" si="631"/>
        <v>0</v>
      </c>
      <c r="I746" s="100">
        <f t="shared" si="631"/>
        <v>0</v>
      </c>
      <c r="J746" s="100">
        <f t="shared" si="631"/>
        <v>0</v>
      </c>
      <c r="K746" s="100">
        <f t="shared" si="631"/>
        <v>0</v>
      </c>
      <c r="L746" s="100">
        <f t="shared" si="631"/>
        <v>0</v>
      </c>
      <c r="M746" s="100">
        <f t="shared" si="631"/>
        <v>0</v>
      </c>
      <c r="N746" s="101">
        <f t="shared" si="631"/>
        <v>0</v>
      </c>
      <c r="O746" s="101">
        <f t="shared" si="631"/>
        <v>0</v>
      </c>
      <c r="P746" s="100">
        <f t="shared" si="631"/>
        <v>0</v>
      </c>
      <c r="Q746" s="100">
        <f t="shared" si="631"/>
        <v>0</v>
      </c>
      <c r="R746" s="100">
        <f t="shared" si="631"/>
        <v>0</v>
      </c>
      <c r="S746" s="100">
        <f t="shared" si="631"/>
        <v>0</v>
      </c>
      <c r="T746" s="100">
        <f t="shared" si="631"/>
        <v>0</v>
      </c>
      <c r="U746" s="100">
        <f t="shared" si="631"/>
        <v>0</v>
      </c>
      <c r="V746" s="100">
        <f t="shared" si="631"/>
        <v>960</v>
      </c>
      <c r="W746" s="100">
        <f t="shared" si="631"/>
        <v>600</v>
      </c>
      <c r="X746" s="100">
        <f t="shared" si="631"/>
        <v>0</v>
      </c>
      <c r="Y746" s="100">
        <f t="shared" si="631"/>
        <v>0</v>
      </c>
      <c r="Z746" s="100">
        <f t="shared" si="631"/>
        <v>0</v>
      </c>
      <c r="AA746" s="100">
        <f t="shared" si="631"/>
        <v>0</v>
      </c>
      <c r="AB746" s="100">
        <f t="shared" si="631"/>
        <v>0</v>
      </c>
      <c r="AC746" s="100">
        <f t="shared" si="631"/>
        <v>0</v>
      </c>
      <c r="AD746" s="100">
        <f t="shared" si="631"/>
        <v>0</v>
      </c>
      <c r="AE746" s="125">
        <f>AE747+AE748</f>
        <v>0</v>
      </c>
      <c r="AF746" s="89"/>
    </row>
    <row r="747" spans="1:32" s="82" customFormat="1" ht="18.75" x14ac:dyDescent="0.25">
      <c r="A747" s="290" t="s">
        <v>28</v>
      </c>
      <c r="B747" s="100">
        <f>H747+J747+L747+N747+P747+R747+T747+V747+X747+Z747+AB747+AD747</f>
        <v>360</v>
      </c>
      <c r="C747" s="125">
        <f>H747+J747+L747+N747+P747+R747+T747+V747</f>
        <v>360</v>
      </c>
      <c r="D747" s="125">
        <f>W747+AE747</f>
        <v>360</v>
      </c>
      <c r="E747" s="100">
        <f>I747+K747+M747+O747+Q747+S747+U747+W747+Y747+AA747+AC747+AE747+AG747</f>
        <v>360</v>
      </c>
      <c r="F747" s="96">
        <f>E747/B747*100</f>
        <v>100</v>
      </c>
      <c r="G747" s="96">
        <f>E747/C747*100</f>
        <v>100</v>
      </c>
      <c r="H747" s="100"/>
      <c r="I747" s="160"/>
      <c r="J747" s="100"/>
      <c r="K747" s="160"/>
      <c r="L747" s="100"/>
      <c r="M747" s="160"/>
      <c r="N747" s="101"/>
      <c r="O747" s="287"/>
      <c r="P747" s="100"/>
      <c r="Q747" s="160"/>
      <c r="R747" s="100"/>
      <c r="S747" s="160"/>
      <c r="T747" s="100"/>
      <c r="U747" s="160"/>
      <c r="V747" s="100">
        <v>360</v>
      </c>
      <c r="W747" s="160"/>
      <c r="X747" s="100"/>
      <c r="Y747" s="160"/>
      <c r="Z747" s="100"/>
      <c r="AA747" s="160"/>
      <c r="AB747" s="100"/>
      <c r="AC747" s="160"/>
      <c r="AD747" s="100"/>
      <c r="AE747" s="100">
        <v>360</v>
      </c>
      <c r="AF747" s="100"/>
    </row>
    <row r="748" spans="1:32" s="82" customFormat="1" ht="18.75" x14ac:dyDescent="0.25">
      <c r="A748" s="290" t="s">
        <v>29</v>
      </c>
      <c r="B748" s="100">
        <f>H748+J748+L748+N748+P748+R748+T748+V748+X748+Z748+AB748+AD748</f>
        <v>600</v>
      </c>
      <c r="C748" s="125">
        <f>H748+J748+L748+N748+P748+R748+T748+V748+X748+Z748+AB748</f>
        <v>600</v>
      </c>
      <c r="D748" s="125">
        <f>I748+K748+M748+O748+Q748+S748+U748+W748+AE748</f>
        <v>240</v>
      </c>
      <c r="E748" s="100">
        <f>I748+K748+M748+O748+Q748+S748+U748+W748+Y748+AA748+AC748+AE748+AG748</f>
        <v>240</v>
      </c>
      <c r="F748" s="96">
        <f>E748/B748*100</f>
        <v>40</v>
      </c>
      <c r="G748" s="96">
        <f>E748/C748*100</f>
        <v>40</v>
      </c>
      <c r="H748" s="100"/>
      <c r="I748" s="160"/>
      <c r="J748" s="100"/>
      <c r="K748" s="160"/>
      <c r="L748" s="100"/>
      <c r="M748" s="160"/>
      <c r="N748" s="101"/>
      <c r="O748" s="287"/>
      <c r="P748" s="100"/>
      <c r="Q748" s="160"/>
      <c r="R748" s="100"/>
      <c r="S748" s="160"/>
      <c r="T748" s="100"/>
      <c r="U748" s="160"/>
      <c r="V748" s="100">
        <v>600</v>
      </c>
      <c r="W748" s="125">
        <v>600</v>
      </c>
      <c r="X748" s="100"/>
      <c r="Y748" s="160"/>
      <c r="Z748" s="100"/>
      <c r="AA748" s="160"/>
      <c r="AB748" s="100"/>
      <c r="AC748" s="160"/>
      <c r="AD748" s="100"/>
      <c r="AE748" s="104">
        <v>-360</v>
      </c>
      <c r="AF748" s="127"/>
    </row>
    <row r="749" spans="1:32" s="82" customFormat="1" ht="18.75" x14ac:dyDescent="0.25">
      <c r="A749" s="290" t="s">
        <v>30</v>
      </c>
      <c r="B749" s="100"/>
      <c r="C749" s="125"/>
      <c r="D749" s="125"/>
      <c r="E749" s="100">
        <f>I749+K749+M749+O749+Q749+S749+U749+W749+Y749+AA749+AC749+AE749+AG749</f>
        <v>0</v>
      </c>
      <c r="F749" s="160"/>
      <c r="G749" s="160"/>
      <c r="H749" s="100"/>
      <c r="I749" s="160"/>
      <c r="J749" s="100"/>
      <c r="K749" s="160"/>
      <c r="L749" s="100"/>
      <c r="M749" s="160"/>
      <c r="N749" s="101"/>
      <c r="O749" s="287"/>
      <c r="P749" s="100"/>
      <c r="Q749" s="160"/>
      <c r="R749" s="100"/>
      <c r="S749" s="160"/>
      <c r="T749" s="100"/>
      <c r="U749" s="160"/>
      <c r="V749" s="100"/>
      <c r="W749" s="160"/>
      <c r="X749" s="100"/>
      <c r="Y749" s="160"/>
      <c r="Z749" s="100"/>
      <c r="AA749" s="160"/>
      <c r="AB749" s="100"/>
      <c r="AC749" s="160"/>
      <c r="AD749" s="100"/>
      <c r="AE749" s="105"/>
      <c r="AF749" s="127"/>
    </row>
    <row r="750" spans="1:32" s="82" customFormat="1" ht="18.75" x14ac:dyDescent="0.25">
      <c r="A750" s="290" t="s">
        <v>31</v>
      </c>
      <c r="B750" s="100"/>
      <c r="C750" s="125"/>
      <c r="D750" s="125"/>
      <c r="E750" s="100">
        <f>I750+K750+M750+O750+Q750+S750+U750+W750+Y750+AA750+AC750+AE750+AG750</f>
        <v>0</v>
      </c>
      <c r="F750" s="160"/>
      <c r="G750" s="160"/>
      <c r="H750" s="100"/>
      <c r="I750" s="160"/>
      <c r="J750" s="100"/>
      <c r="K750" s="160"/>
      <c r="L750" s="100"/>
      <c r="M750" s="160"/>
      <c r="N750" s="101"/>
      <c r="O750" s="287"/>
      <c r="P750" s="100"/>
      <c r="Q750" s="160"/>
      <c r="R750" s="100"/>
      <c r="S750" s="160"/>
      <c r="T750" s="100"/>
      <c r="U750" s="160"/>
      <c r="V750" s="100"/>
      <c r="W750" s="160"/>
      <c r="X750" s="100"/>
      <c r="Y750" s="160"/>
      <c r="Z750" s="100"/>
      <c r="AA750" s="160"/>
      <c r="AB750" s="100"/>
      <c r="AC750" s="160"/>
      <c r="AD750" s="100"/>
      <c r="AE750" s="135"/>
      <c r="AF750" s="135"/>
    </row>
    <row r="751" spans="1:32" ht="112.5" x14ac:dyDescent="0.25">
      <c r="A751" s="295" t="s">
        <v>239</v>
      </c>
      <c r="B751" s="95">
        <f>B752</f>
        <v>5678.576</v>
      </c>
      <c r="C751" s="95">
        <f t="shared" ref="C751:AE751" si="632">C752</f>
        <v>5678.576</v>
      </c>
      <c r="D751" s="95">
        <f t="shared" si="632"/>
        <v>5657.83</v>
      </c>
      <c r="E751" s="95">
        <f t="shared" si="632"/>
        <v>5657.83</v>
      </c>
      <c r="F751" s="95">
        <f>E751/B751*100</f>
        <v>99.634661929328757</v>
      </c>
      <c r="G751" s="95">
        <f>E751/C751*100</f>
        <v>99.634661929328757</v>
      </c>
      <c r="H751" s="95">
        <f t="shared" si="632"/>
        <v>1107.28</v>
      </c>
      <c r="I751" s="95">
        <f t="shared" si="632"/>
        <v>1006.17</v>
      </c>
      <c r="J751" s="95">
        <f t="shared" si="632"/>
        <v>482.52600000000001</v>
      </c>
      <c r="K751" s="95">
        <f t="shared" si="632"/>
        <v>535.54</v>
      </c>
      <c r="L751" s="95">
        <f t="shared" si="632"/>
        <v>476.85</v>
      </c>
      <c r="M751" s="95">
        <f t="shared" si="632"/>
        <v>460.32</v>
      </c>
      <c r="N751" s="95">
        <f>N752</f>
        <v>602.55999999999995</v>
      </c>
      <c r="O751" s="95">
        <f>O752</f>
        <v>660.24</v>
      </c>
      <c r="P751" s="95">
        <f>P752</f>
        <v>446.7</v>
      </c>
      <c r="Q751" s="95">
        <f>Q752</f>
        <v>371.89</v>
      </c>
      <c r="R751" s="95">
        <f t="shared" si="632"/>
        <v>786.79399999999998</v>
      </c>
      <c r="S751" s="95">
        <f t="shared" si="632"/>
        <v>529.77</v>
      </c>
      <c r="T751" s="95">
        <f t="shared" si="632"/>
        <v>527.33500000000004</v>
      </c>
      <c r="U751" s="95">
        <f t="shared" si="632"/>
        <v>507.74</v>
      </c>
      <c r="V751" s="95">
        <f t="shared" si="632"/>
        <v>281.95999999999998</v>
      </c>
      <c r="W751" s="95">
        <f t="shared" si="632"/>
        <v>246.4</v>
      </c>
      <c r="X751" s="95">
        <f t="shared" si="632"/>
        <v>126.04</v>
      </c>
      <c r="Y751" s="95">
        <f t="shared" si="632"/>
        <v>134.84</v>
      </c>
      <c r="Z751" s="95">
        <f t="shared" si="632"/>
        <v>571.23099999999999</v>
      </c>
      <c r="AA751" s="95">
        <f t="shared" si="632"/>
        <v>555</v>
      </c>
      <c r="AB751" s="95">
        <f t="shared" si="632"/>
        <v>165.09</v>
      </c>
      <c r="AC751" s="95">
        <f t="shared" si="632"/>
        <v>232.4</v>
      </c>
      <c r="AD751" s="100">
        <f t="shared" si="632"/>
        <v>104.21</v>
      </c>
      <c r="AE751" s="100">
        <f t="shared" si="632"/>
        <v>417.52</v>
      </c>
      <c r="AF751" s="350" t="s">
        <v>240</v>
      </c>
    </row>
    <row r="752" spans="1:32" ht="18.75" x14ac:dyDescent="0.3">
      <c r="A752" s="476" t="s">
        <v>27</v>
      </c>
      <c r="B752" s="100">
        <f>B753+B754+B755+B756</f>
        <v>5678.576</v>
      </c>
      <c r="C752" s="100">
        <f>C753+C754+C755+C756</f>
        <v>5678.576</v>
      </c>
      <c r="D752" s="100">
        <f t="shared" ref="D752:AD752" si="633">D753+D754+D755+D756</f>
        <v>5657.83</v>
      </c>
      <c r="E752" s="100">
        <f t="shared" si="633"/>
        <v>5657.83</v>
      </c>
      <c r="F752" s="100">
        <f>E752/B752*100</f>
        <v>99.634661929328757</v>
      </c>
      <c r="G752" s="100">
        <f>E752/C752*100</f>
        <v>99.634661929328757</v>
      </c>
      <c r="H752" s="100">
        <f t="shared" si="633"/>
        <v>1107.28</v>
      </c>
      <c r="I752" s="100">
        <f t="shared" si="633"/>
        <v>1006.17</v>
      </c>
      <c r="J752" s="100">
        <f t="shared" si="633"/>
        <v>482.52600000000001</v>
      </c>
      <c r="K752" s="100">
        <f t="shared" si="633"/>
        <v>535.54</v>
      </c>
      <c r="L752" s="100">
        <f t="shared" si="633"/>
        <v>476.85</v>
      </c>
      <c r="M752" s="100">
        <f t="shared" si="633"/>
        <v>460.32</v>
      </c>
      <c r="N752" s="101">
        <f t="shared" si="633"/>
        <v>602.55999999999995</v>
      </c>
      <c r="O752" s="101">
        <f t="shared" si="633"/>
        <v>660.24</v>
      </c>
      <c r="P752" s="100">
        <f t="shared" si="633"/>
        <v>446.7</v>
      </c>
      <c r="Q752" s="100">
        <f t="shared" si="633"/>
        <v>371.89</v>
      </c>
      <c r="R752" s="100">
        <f t="shared" si="633"/>
        <v>786.79399999999998</v>
      </c>
      <c r="S752" s="100">
        <f t="shared" si="633"/>
        <v>529.77</v>
      </c>
      <c r="T752" s="100">
        <f t="shared" si="633"/>
        <v>527.33500000000004</v>
      </c>
      <c r="U752" s="100">
        <f t="shared" si="633"/>
        <v>507.74</v>
      </c>
      <c r="V752" s="100">
        <f t="shared" si="633"/>
        <v>281.95999999999998</v>
      </c>
      <c r="W752" s="100">
        <f t="shared" si="633"/>
        <v>246.4</v>
      </c>
      <c r="X752" s="100">
        <f t="shared" si="633"/>
        <v>126.04</v>
      </c>
      <c r="Y752" s="100">
        <f t="shared" si="633"/>
        <v>134.84</v>
      </c>
      <c r="Z752" s="100">
        <f t="shared" si="633"/>
        <v>571.23099999999999</v>
      </c>
      <c r="AA752" s="100">
        <f t="shared" si="633"/>
        <v>555</v>
      </c>
      <c r="AB752" s="100">
        <f t="shared" si="633"/>
        <v>165.09</v>
      </c>
      <c r="AC752" s="100">
        <f t="shared" si="633"/>
        <v>232.4</v>
      </c>
      <c r="AD752" s="100">
        <f t="shared" si="633"/>
        <v>104.21</v>
      </c>
      <c r="AE752" s="480">
        <f>AE753+AE754+AE755+AE756</f>
        <v>417.52</v>
      </c>
      <c r="AF752" s="92"/>
    </row>
    <row r="753" spans="1:32" s="82" customFormat="1" ht="18.75" x14ac:dyDescent="0.25">
      <c r="A753" s="123" t="s">
        <v>28</v>
      </c>
      <c r="B753" s="481"/>
      <c r="C753" s="469"/>
      <c r="D753" s="469"/>
      <c r="E753" s="100">
        <f>I753+K753+M753+O753+Q753+S753+U753+W753+Y753+AA753+AC753+AE753+AG753</f>
        <v>0</v>
      </c>
      <c r="F753" s="100"/>
      <c r="G753" s="100"/>
      <c r="H753" s="469"/>
      <c r="I753" s="469"/>
      <c r="J753" s="469"/>
      <c r="K753" s="469"/>
      <c r="L753" s="469"/>
      <c r="M753" s="469"/>
      <c r="N753" s="482"/>
      <c r="O753" s="482"/>
      <c r="P753" s="469"/>
      <c r="Q753" s="469"/>
      <c r="R753" s="469"/>
      <c r="S753" s="469"/>
      <c r="T753" s="469"/>
      <c r="U753" s="469"/>
      <c r="V753" s="469"/>
      <c r="W753" s="469"/>
      <c r="X753" s="469"/>
      <c r="Y753" s="469"/>
      <c r="Z753" s="469"/>
      <c r="AA753" s="469"/>
      <c r="AB753" s="469"/>
      <c r="AC753" s="469"/>
      <c r="AD753" s="469"/>
      <c r="AE753" s="150"/>
      <c r="AF753" s="92"/>
    </row>
    <row r="754" spans="1:32" s="82" customFormat="1" ht="18.75" x14ac:dyDescent="0.25">
      <c r="A754" s="123" t="s">
        <v>29</v>
      </c>
      <c r="B754" s="100">
        <f>H754+J754+L754+N754+P754+R754+T754+V754+X754+Z754+AB754+AD754</f>
        <v>5678.576</v>
      </c>
      <c r="C754" s="125">
        <f>H754+J754+L754+N754+P754+R754+T754+V754+X754+Z754+AB754+AD754</f>
        <v>5678.576</v>
      </c>
      <c r="D754" s="125">
        <f>I754+K754+M754+O754+Q754+S754+U754+W754+Y754+AA754+AC754+AE754</f>
        <v>5657.83</v>
      </c>
      <c r="E754" s="100">
        <f>I754+K754+M754+O754+Q754+S754+U754+W754+Y754+AA754+AC754+AE754+AG754</f>
        <v>5657.83</v>
      </c>
      <c r="F754" s="96">
        <f>E754/B754*100</f>
        <v>99.634661929328757</v>
      </c>
      <c r="G754" s="100">
        <f>E754/C754*100</f>
        <v>99.634661929328757</v>
      </c>
      <c r="H754" s="100">
        <v>1107.28</v>
      </c>
      <c r="I754" s="125">
        <v>1006.17</v>
      </c>
      <c r="J754" s="100">
        <v>482.52600000000001</v>
      </c>
      <c r="K754" s="125">
        <v>535.54</v>
      </c>
      <c r="L754" s="100">
        <v>476.85</v>
      </c>
      <c r="M754" s="125">
        <v>460.32</v>
      </c>
      <c r="N754" s="101">
        <v>602.55999999999995</v>
      </c>
      <c r="O754" s="133">
        <v>660.24</v>
      </c>
      <c r="P754" s="100">
        <v>446.7</v>
      </c>
      <c r="Q754" s="125">
        <v>371.89</v>
      </c>
      <c r="R754" s="100">
        <v>786.79399999999998</v>
      </c>
      <c r="S754" s="125">
        <v>529.77</v>
      </c>
      <c r="T754" s="100">
        <v>527.33500000000004</v>
      </c>
      <c r="U754" s="125">
        <v>507.74</v>
      </c>
      <c r="V754" s="100">
        <v>281.95999999999998</v>
      </c>
      <c r="W754" s="125">
        <v>246.4</v>
      </c>
      <c r="X754" s="100">
        <v>126.04</v>
      </c>
      <c r="Y754" s="125">
        <v>134.84</v>
      </c>
      <c r="Z754" s="100">
        <v>571.23099999999999</v>
      </c>
      <c r="AA754" s="125">
        <v>555</v>
      </c>
      <c r="AB754" s="100">
        <v>165.09</v>
      </c>
      <c r="AC754" s="125">
        <v>232.4</v>
      </c>
      <c r="AD754" s="100">
        <v>104.21</v>
      </c>
      <c r="AE754" s="480">
        <v>417.52</v>
      </c>
      <c r="AF754" s="103"/>
    </row>
    <row r="755" spans="1:32" s="82" customFormat="1" ht="19.5" x14ac:dyDescent="0.25">
      <c r="A755" s="123" t="s">
        <v>30</v>
      </c>
      <c r="B755" s="100"/>
      <c r="C755" s="125"/>
      <c r="D755" s="125"/>
      <c r="E755" s="100">
        <f>I755+K755+M755+O755+Q755+S755+U755+W755+Y755+AA755+AC755+AE755+AG755</f>
        <v>0</v>
      </c>
      <c r="F755" s="100"/>
      <c r="G755" s="100"/>
      <c r="H755" s="100"/>
      <c r="I755" s="160"/>
      <c r="J755" s="100"/>
      <c r="K755" s="160"/>
      <c r="L755" s="100"/>
      <c r="M755" s="160"/>
      <c r="N755" s="101"/>
      <c r="O755" s="287"/>
      <c r="P755" s="100"/>
      <c r="Q755" s="160"/>
      <c r="R755" s="100"/>
      <c r="S755" s="160"/>
      <c r="T755" s="100"/>
      <c r="U755" s="160"/>
      <c r="V755" s="100"/>
      <c r="W755" s="160"/>
      <c r="X755" s="100"/>
      <c r="Y755" s="160"/>
      <c r="Z755" s="100"/>
      <c r="AA755" s="160"/>
      <c r="AB755" s="100"/>
      <c r="AC755" s="160"/>
      <c r="AD755" s="100"/>
      <c r="AE755" s="185">
        <f>AE756</f>
        <v>0</v>
      </c>
      <c r="AF755" s="108"/>
    </row>
    <row r="756" spans="1:32" s="82" customFormat="1" ht="19.5" x14ac:dyDescent="0.25">
      <c r="A756" s="123" t="s">
        <v>31</v>
      </c>
      <c r="B756" s="100"/>
      <c r="C756" s="125"/>
      <c r="D756" s="125"/>
      <c r="E756" s="100">
        <f>I756+K756+M756+O756+Q756+S756+U756+W756+Y756+AA756+AC756+AE756+AG756</f>
        <v>0</v>
      </c>
      <c r="F756" s="100"/>
      <c r="G756" s="100"/>
      <c r="H756" s="100"/>
      <c r="I756" s="160"/>
      <c r="J756" s="100"/>
      <c r="K756" s="160"/>
      <c r="L756" s="100"/>
      <c r="M756" s="160"/>
      <c r="N756" s="101"/>
      <c r="O756" s="287"/>
      <c r="P756" s="100"/>
      <c r="Q756" s="160"/>
      <c r="R756" s="100"/>
      <c r="S756" s="160"/>
      <c r="T756" s="100"/>
      <c r="U756" s="160"/>
      <c r="V756" s="100"/>
      <c r="W756" s="160"/>
      <c r="X756" s="100"/>
      <c r="Y756" s="160"/>
      <c r="Z756" s="100"/>
      <c r="AA756" s="160"/>
      <c r="AB756" s="100"/>
      <c r="AC756" s="160"/>
      <c r="AD756" s="100"/>
      <c r="AE756" s="185"/>
      <c r="AF756" s="108"/>
    </row>
    <row r="757" spans="1:32" ht="150" x14ac:dyDescent="0.25">
      <c r="A757" s="295" t="s">
        <v>241</v>
      </c>
      <c r="B757" s="95">
        <f>B758</f>
        <v>382.5</v>
      </c>
      <c r="C757" s="169">
        <f>C758</f>
        <v>382.5</v>
      </c>
      <c r="D757" s="169">
        <f t="shared" ref="D757:E757" si="634">D758</f>
        <v>382.48</v>
      </c>
      <c r="E757" s="169">
        <f t="shared" si="634"/>
        <v>382.48</v>
      </c>
      <c r="F757" s="169">
        <f>E757/B757*100</f>
        <v>99.994771241830065</v>
      </c>
      <c r="G757" s="169">
        <f>E757/C757*100</f>
        <v>99.994771241830065</v>
      </c>
      <c r="H757" s="95"/>
      <c r="I757" s="169"/>
      <c r="J757" s="95"/>
      <c r="K757" s="169"/>
      <c r="L757" s="95">
        <f>L758</f>
        <v>349.52</v>
      </c>
      <c r="M757" s="169"/>
      <c r="N757" s="169">
        <f>N758</f>
        <v>22.5</v>
      </c>
      <c r="O757" s="169">
        <f>O758</f>
        <v>0</v>
      </c>
      <c r="P757" s="169"/>
      <c r="Q757" s="169"/>
      <c r="R757" s="169"/>
      <c r="S757" s="169"/>
      <c r="T757" s="169"/>
      <c r="U757" s="169"/>
      <c r="V757" s="169">
        <f>V758</f>
        <v>10.48</v>
      </c>
      <c r="W757" s="169">
        <f>W758</f>
        <v>76.48</v>
      </c>
      <c r="X757" s="95"/>
      <c r="Y757" s="95">
        <f>Y758</f>
        <v>306</v>
      </c>
      <c r="Z757" s="95"/>
      <c r="AA757" s="95"/>
      <c r="AB757" s="95"/>
      <c r="AC757" s="95"/>
      <c r="AD757" s="100"/>
      <c r="AE757" s="100"/>
      <c r="AF757" s="115" t="s">
        <v>686</v>
      </c>
    </row>
    <row r="758" spans="1:32" ht="19.5" x14ac:dyDescent="0.3">
      <c r="A758" s="476" t="s">
        <v>27</v>
      </c>
      <c r="B758" s="100">
        <f>B759+B760+B761+B762</f>
        <v>382.5</v>
      </c>
      <c r="C758" s="100">
        <f t="shared" ref="C758:E758" si="635">C759+C760+C761+C762</f>
        <v>382.5</v>
      </c>
      <c r="D758" s="100">
        <f t="shared" si="635"/>
        <v>382.48</v>
      </c>
      <c r="E758" s="100">
        <f t="shared" si="635"/>
        <v>382.48</v>
      </c>
      <c r="F758" s="100">
        <f>E758/B758*100</f>
        <v>99.994771241830065</v>
      </c>
      <c r="G758" s="100">
        <f>E758/C758*100</f>
        <v>99.994771241830065</v>
      </c>
      <c r="H758" s="100">
        <f t="shared" ref="H758:AE758" si="636">H759+H760+H761+H762</f>
        <v>0</v>
      </c>
      <c r="I758" s="100">
        <f t="shared" si="636"/>
        <v>0</v>
      </c>
      <c r="J758" s="100">
        <f t="shared" si="636"/>
        <v>0</v>
      </c>
      <c r="K758" s="100">
        <f t="shared" si="636"/>
        <v>0</v>
      </c>
      <c r="L758" s="100">
        <f t="shared" si="636"/>
        <v>349.52</v>
      </c>
      <c r="M758" s="100">
        <f t="shared" si="636"/>
        <v>0</v>
      </c>
      <c r="N758" s="101">
        <f t="shared" si="636"/>
        <v>22.5</v>
      </c>
      <c r="O758" s="133">
        <f t="shared" si="636"/>
        <v>0</v>
      </c>
      <c r="P758" s="100">
        <f t="shared" si="636"/>
        <v>0</v>
      </c>
      <c r="Q758" s="100">
        <f t="shared" si="636"/>
        <v>0</v>
      </c>
      <c r="R758" s="100">
        <f t="shared" si="636"/>
        <v>0</v>
      </c>
      <c r="S758" s="100">
        <f t="shared" si="636"/>
        <v>0</v>
      </c>
      <c r="T758" s="100">
        <f t="shared" si="636"/>
        <v>0</v>
      </c>
      <c r="U758" s="100">
        <f t="shared" si="636"/>
        <v>0</v>
      </c>
      <c r="V758" s="100">
        <f t="shared" si="636"/>
        <v>10.48</v>
      </c>
      <c r="W758" s="100">
        <f t="shared" si="636"/>
        <v>76.48</v>
      </c>
      <c r="X758" s="100">
        <f t="shared" si="636"/>
        <v>0</v>
      </c>
      <c r="Y758" s="100">
        <f t="shared" si="636"/>
        <v>306</v>
      </c>
      <c r="Z758" s="100">
        <f t="shared" si="636"/>
        <v>0</v>
      </c>
      <c r="AA758" s="100">
        <f t="shared" si="636"/>
        <v>0</v>
      </c>
      <c r="AB758" s="100">
        <f t="shared" si="636"/>
        <v>0</v>
      </c>
      <c r="AC758" s="100">
        <f t="shared" si="636"/>
        <v>0</v>
      </c>
      <c r="AD758" s="100">
        <f t="shared" si="636"/>
        <v>0</v>
      </c>
      <c r="AE758" s="100">
        <f t="shared" si="636"/>
        <v>0</v>
      </c>
      <c r="AF758" s="108"/>
    </row>
    <row r="759" spans="1:32" s="82" customFormat="1" ht="19.5" x14ac:dyDescent="0.25">
      <c r="A759" s="123" t="s">
        <v>28</v>
      </c>
      <c r="B759" s="100">
        <f>H759+J759+L759+N759+P759+R759+T759+V759+X759+Z759+AB759+AD759</f>
        <v>382.5</v>
      </c>
      <c r="C759" s="125">
        <f>L759+N759+P759+R759+T759+V759+X759</f>
        <v>382.5</v>
      </c>
      <c r="D759" s="125">
        <f>I759+K759+M759+O759+Q759+S759+U759+W759+Y759</f>
        <v>382.48</v>
      </c>
      <c r="E759" s="100">
        <f>I759+K759+M759+O759+Q759+S759+U759+W759+Y759+AA759+AC759+AE759</f>
        <v>382.48</v>
      </c>
      <c r="F759" s="100">
        <f>E759/B759*100</f>
        <v>99.994771241830065</v>
      </c>
      <c r="G759" s="100">
        <f>E759/C759*100</f>
        <v>99.994771241830065</v>
      </c>
      <c r="H759" s="100"/>
      <c r="I759" s="160"/>
      <c r="J759" s="100"/>
      <c r="K759" s="160"/>
      <c r="L759" s="100">
        <v>349.52</v>
      </c>
      <c r="M759" s="160"/>
      <c r="N759" s="101">
        <v>22.5</v>
      </c>
      <c r="O759" s="133">
        <v>0</v>
      </c>
      <c r="P759" s="100"/>
      <c r="Q759" s="160"/>
      <c r="R759" s="100"/>
      <c r="S759" s="160"/>
      <c r="T759" s="100"/>
      <c r="U759" s="160"/>
      <c r="V759" s="100">
        <v>10.48</v>
      </c>
      <c r="W759" s="125">
        <v>76.48</v>
      </c>
      <c r="X759" s="100"/>
      <c r="Y759" s="160">
        <v>306</v>
      </c>
      <c r="Z759" s="100"/>
      <c r="AA759" s="160"/>
      <c r="AB759" s="100"/>
      <c r="AC759" s="160"/>
      <c r="AD759" s="100"/>
      <c r="AE759" s="185"/>
      <c r="AF759" s="108"/>
    </row>
    <row r="760" spans="1:32" s="82" customFormat="1" ht="19.5" x14ac:dyDescent="0.25">
      <c r="A760" s="123" t="s">
        <v>29</v>
      </c>
      <c r="B760" s="100"/>
      <c r="C760" s="125"/>
      <c r="D760" s="125"/>
      <c r="E760" s="100"/>
      <c r="F760" s="100"/>
      <c r="G760" s="100"/>
      <c r="H760" s="100"/>
      <c r="I760" s="160"/>
      <c r="J760" s="100"/>
      <c r="K760" s="160"/>
      <c r="L760" s="100"/>
      <c r="M760" s="160"/>
      <c r="N760" s="101"/>
      <c r="O760" s="287"/>
      <c r="P760" s="100"/>
      <c r="Q760" s="160"/>
      <c r="R760" s="100"/>
      <c r="S760" s="160"/>
      <c r="T760" s="100"/>
      <c r="U760" s="160"/>
      <c r="V760" s="100"/>
      <c r="W760" s="160"/>
      <c r="X760" s="100"/>
      <c r="Y760" s="160"/>
      <c r="Z760" s="100"/>
      <c r="AA760" s="160"/>
      <c r="AB760" s="100"/>
      <c r="AC760" s="160"/>
      <c r="AD760" s="100"/>
      <c r="AE760" s="185"/>
      <c r="AF760" s="108"/>
    </row>
    <row r="761" spans="1:32" s="82" customFormat="1" ht="19.5" x14ac:dyDescent="0.25">
      <c r="A761" s="123" t="s">
        <v>30</v>
      </c>
      <c r="B761" s="100"/>
      <c r="C761" s="125"/>
      <c r="D761" s="125"/>
      <c r="E761" s="100"/>
      <c r="F761" s="100"/>
      <c r="G761" s="100"/>
      <c r="H761" s="100"/>
      <c r="I761" s="160"/>
      <c r="J761" s="100"/>
      <c r="K761" s="160"/>
      <c r="L761" s="100"/>
      <c r="M761" s="160"/>
      <c r="N761" s="101"/>
      <c r="O761" s="287"/>
      <c r="P761" s="100"/>
      <c r="Q761" s="160"/>
      <c r="R761" s="100"/>
      <c r="S761" s="160"/>
      <c r="T761" s="100"/>
      <c r="U761" s="160"/>
      <c r="V761" s="100"/>
      <c r="W761" s="160"/>
      <c r="X761" s="100"/>
      <c r="Y761" s="160"/>
      <c r="Z761" s="100"/>
      <c r="AA761" s="160"/>
      <c r="AB761" s="100"/>
      <c r="AC761" s="160"/>
      <c r="AD761" s="100"/>
      <c r="AE761" s="185"/>
      <c r="AF761" s="108"/>
    </row>
    <row r="762" spans="1:32" s="82" customFormat="1" ht="19.5" x14ac:dyDescent="0.25">
      <c r="A762" s="123" t="s">
        <v>31</v>
      </c>
      <c r="B762" s="100"/>
      <c r="C762" s="125"/>
      <c r="D762" s="125"/>
      <c r="E762" s="100"/>
      <c r="F762" s="100"/>
      <c r="G762" s="100"/>
      <c r="H762" s="100"/>
      <c r="I762" s="160"/>
      <c r="J762" s="100"/>
      <c r="K762" s="160"/>
      <c r="L762" s="100"/>
      <c r="M762" s="160"/>
      <c r="N762" s="101"/>
      <c r="O762" s="287"/>
      <c r="P762" s="100"/>
      <c r="Q762" s="160"/>
      <c r="R762" s="100"/>
      <c r="S762" s="160"/>
      <c r="T762" s="100"/>
      <c r="U762" s="160"/>
      <c r="V762" s="100"/>
      <c r="W762" s="160"/>
      <c r="X762" s="100"/>
      <c r="Y762" s="160"/>
      <c r="Z762" s="100"/>
      <c r="AA762" s="160"/>
      <c r="AB762" s="100"/>
      <c r="AC762" s="160"/>
      <c r="AD762" s="100"/>
      <c r="AE762" s="185"/>
      <c r="AF762" s="108"/>
    </row>
    <row r="763" spans="1:32" ht="56.25" hidden="1" x14ac:dyDescent="0.25">
      <c r="A763" s="295" t="s">
        <v>242</v>
      </c>
      <c r="B763" s="95">
        <f>B764</f>
        <v>0</v>
      </c>
      <c r="C763" s="95">
        <f>C764</f>
        <v>0</v>
      </c>
      <c r="D763" s="295"/>
      <c r="E763" s="295"/>
      <c r="F763" s="295"/>
      <c r="G763" s="295"/>
      <c r="H763" s="295"/>
      <c r="I763" s="295"/>
      <c r="J763" s="95">
        <f>J764</f>
        <v>0</v>
      </c>
      <c r="K763" s="295"/>
      <c r="L763" s="295"/>
      <c r="M763" s="295"/>
      <c r="N763" s="295"/>
      <c r="O763" s="295"/>
      <c r="P763" s="295"/>
      <c r="Q763" s="295"/>
      <c r="R763" s="295"/>
      <c r="S763" s="295"/>
      <c r="T763" s="295"/>
      <c r="U763" s="295"/>
      <c r="V763" s="295"/>
      <c r="W763" s="295"/>
      <c r="X763" s="95">
        <f>X764</f>
        <v>0</v>
      </c>
      <c r="Y763" s="95"/>
      <c r="Z763" s="95"/>
      <c r="AA763" s="95"/>
      <c r="AB763" s="95"/>
      <c r="AC763" s="95"/>
      <c r="AD763" s="390"/>
      <c r="AE763" s="390"/>
      <c r="AF763" s="295"/>
    </row>
    <row r="764" spans="1:32" ht="19.5" hidden="1" x14ac:dyDescent="0.3">
      <c r="A764" s="476" t="s">
        <v>27</v>
      </c>
      <c r="B764" s="100">
        <f>B765+B766+B767+B768</f>
        <v>0</v>
      </c>
      <c r="C764" s="125">
        <f>C765+C766+C767+C768</f>
        <v>0</v>
      </c>
      <c r="D764" s="125"/>
      <c r="E764" s="100"/>
      <c r="F764" s="100"/>
      <c r="G764" s="100"/>
      <c r="H764" s="100"/>
      <c r="I764" s="160"/>
      <c r="J764" s="100">
        <f>J765+J766</f>
        <v>0</v>
      </c>
      <c r="K764" s="160"/>
      <c r="L764" s="100"/>
      <c r="M764" s="160"/>
      <c r="N764" s="101"/>
      <c r="O764" s="287"/>
      <c r="P764" s="100"/>
      <c r="Q764" s="160"/>
      <c r="R764" s="100"/>
      <c r="S764" s="160"/>
      <c r="T764" s="100"/>
      <c r="U764" s="160"/>
      <c r="V764" s="100"/>
      <c r="W764" s="160"/>
      <c r="X764" s="100">
        <f>X765+X766+X767+X768</f>
        <v>0</v>
      </c>
      <c r="Y764" s="160"/>
      <c r="Z764" s="100"/>
      <c r="AA764" s="160"/>
      <c r="AB764" s="100"/>
      <c r="AC764" s="160"/>
      <c r="AD764" s="100"/>
      <c r="AE764" s="185"/>
      <c r="AF764" s="108"/>
    </row>
    <row r="765" spans="1:32" s="82" customFormat="1" ht="19.5" hidden="1" x14ac:dyDescent="0.25">
      <c r="A765" s="123" t="s">
        <v>28</v>
      </c>
      <c r="B765" s="100">
        <f>H765+J765+L765+N765+P765+R765+T765+V765+X765+Z765+AB765+AD765</f>
        <v>0</v>
      </c>
      <c r="C765" s="125">
        <f>H765+J765+L765+N765+P765+R765+T765+V765</f>
        <v>0</v>
      </c>
      <c r="D765" s="125"/>
      <c r="E765" s="100"/>
      <c r="F765" s="100"/>
      <c r="G765" s="100"/>
      <c r="H765" s="100"/>
      <c r="I765" s="160"/>
      <c r="J765" s="100">
        <v>0</v>
      </c>
      <c r="K765" s="160"/>
      <c r="L765" s="100"/>
      <c r="M765" s="160"/>
      <c r="N765" s="101"/>
      <c r="O765" s="287"/>
      <c r="P765" s="100"/>
      <c r="Q765" s="160"/>
      <c r="R765" s="100"/>
      <c r="S765" s="160"/>
      <c r="T765" s="100"/>
      <c r="U765" s="160"/>
      <c r="V765" s="100"/>
      <c r="W765" s="160"/>
      <c r="X765" s="100">
        <v>0</v>
      </c>
      <c r="Y765" s="160"/>
      <c r="Z765" s="100"/>
      <c r="AA765" s="160"/>
      <c r="AB765" s="100"/>
      <c r="AC765" s="160"/>
      <c r="AD765" s="100"/>
      <c r="AE765" s="185"/>
      <c r="AF765" s="108"/>
    </row>
    <row r="766" spans="1:32" s="82" customFormat="1" ht="19.5" hidden="1" x14ac:dyDescent="0.25">
      <c r="A766" s="123" t="s">
        <v>29</v>
      </c>
      <c r="B766" s="100">
        <f>H766+J766+L766+N766+P766+R766+T766+V766+X766+Z766+AB766+AD766</f>
        <v>0</v>
      </c>
      <c r="C766" s="125">
        <f>H766+J766+L766+N766+P766+R766+T766+V766</f>
        <v>0</v>
      </c>
      <c r="D766" s="125"/>
      <c r="E766" s="100"/>
      <c r="F766" s="100"/>
      <c r="G766" s="100"/>
      <c r="H766" s="100"/>
      <c r="I766" s="160"/>
      <c r="J766" s="100">
        <v>0</v>
      </c>
      <c r="K766" s="160"/>
      <c r="L766" s="100"/>
      <c r="M766" s="160"/>
      <c r="N766" s="101"/>
      <c r="O766" s="287"/>
      <c r="P766" s="100"/>
      <c r="Q766" s="160"/>
      <c r="R766" s="100"/>
      <c r="S766" s="160"/>
      <c r="T766" s="100"/>
      <c r="U766" s="160"/>
      <c r="V766" s="100"/>
      <c r="W766" s="160"/>
      <c r="X766" s="100">
        <v>0</v>
      </c>
      <c r="Y766" s="160"/>
      <c r="Z766" s="100"/>
      <c r="AA766" s="160"/>
      <c r="AB766" s="100"/>
      <c r="AC766" s="160"/>
      <c r="AD766" s="100"/>
      <c r="AE766" s="185"/>
      <c r="AF766" s="108"/>
    </row>
    <row r="767" spans="1:32" s="82" customFormat="1" ht="19.5" hidden="1" x14ac:dyDescent="0.25">
      <c r="A767" s="123" t="s">
        <v>30</v>
      </c>
      <c r="B767" s="100"/>
      <c r="C767" s="125"/>
      <c r="D767" s="125"/>
      <c r="E767" s="100"/>
      <c r="F767" s="100"/>
      <c r="G767" s="100"/>
      <c r="H767" s="100"/>
      <c r="I767" s="160"/>
      <c r="J767" s="100"/>
      <c r="K767" s="160"/>
      <c r="L767" s="100"/>
      <c r="M767" s="160"/>
      <c r="N767" s="101"/>
      <c r="O767" s="287"/>
      <c r="P767" s="100"/>
      <c r="Q767" s="160"/>
      <c r="R767" s="100"/>
      <c r="S767" s="160"/>
      <c r="T767" s="100"/>
      <c r="U767" s="160"/>
      <c r="V767" s="100"/>
      <c r="W767" s="160"/>
      <c r="X767" s="100"/>
      <c r="Y767" s="160"/>
      <c r="Z767" s="100"/>
      <c r="AA767" s="160"/>
      <c r="AB767" s="100"/>
      <c r="AC767" s="160"/>
      <c r="AD767" s="100"/>
      <c r="AE767" s="185"/>
      <c r="AF767" s="108"/>
    </row>
    <row r="768" spans="1:32" s="82" customFormat="1" ht="19.5" hidden="1" x14ac:dyDescent="0.25">
      <c r="A768" s="123" t="s">
        <v>31</v>
      </c>
      <c r="B768" s="100"/>
      <c r="C768" s="125"/>
      <c r="D768" s="125"/>
      <c r="E768" s="100"/>
      <c r="F768" s="100"/>
      <c r="G768" s="100"/>
      <c r="H768" s="100"/>
      <c r="I768" s="160"/>
      <c r="J768" s="100"/>
      <c r="K768" s="160"/>
      <c r="L768" s="100"/>
      <c r="M768" s="160"/>
      <c r="N768" s="101"/>
      <c r="O768" s="287"/>
      <c r="P768" s="100"/>
      <c r="Q768" s="160"/>
      <c r="R768" s="100"/>
      <c r="S768" s="160"/>
      <c r="T768" s="100"/>
      <c r="U768" s="160"/>
      <c r="V768" s="100"/>
      <c r="W768" s="160"/>
      <c r="X768" s="100"/>
      <c r="Y768" s="160"/>
      <c r="Z768" s="100"/>
      <c r="AA768" s="160"/>
      <c r="AB768" s="100"/>
      <c r="AC768" s="160"/>
      <c r="AD768" s="100"/>
      <c r="AE768" s="185"/>
      <c r="AF768" s="108"/>
    </row>
    <row r="769" spans="1:34" s="82" customFormat="1" ht="19.5" x14ac:dyDescent="0.25">
      <c r="A769" s="164" t="s">
        <v>62</v>
      </c>
      <c r="B769" s="127">
        <f>B700+B719+B744</f>
        <v>167811.00599999999</v>
      </c>
      <c r="C769" s="127">
        <f>C700+C719+C744</f>
        <v>167810.986</v>
      </c>
      <c r="D769" s="89">
        <f>D700+D719+D744</f>
        <v>148648.35999999999</v>
      </c>
      <c r="E769" s="89">
        <f>E700+E719+E744</f>
        <v>148648.35999999999</v>
      </c>
      <c r="F769" s="90">
        <f>E769/B769*100</f>
        <v>88.580816922103423</v>
      </c>
      <c r="G769" s="90">
        <f>E769/C769*100</f>
        <v>88.580827479316511</v>
      </c>
      <c r="H769" s="89">
        <f t="shared" ref="H769:X769" si="637">H700+H719+H744</f>
        <v>1118.08</v>
      </c>
      <c r="I769" s="89">
        <f t="shared" si="637"/>
        <v>1016.9699999999999</v>
      </c>
      <c r="J769" s="89">
        <f t="shared" si="637"/>
        <v>678.93600000000004</v>
      </c>
      <c r="K769" s="89">
        <f t="shared" si="637"/>
        <v>731.95</v>
      </c>
      <c r="L769" s="89">
        <f t="shared" si="637"/>
        <v>837.77</v>
      </c>
      <c r="M769" s="89">
        <f t="shared" si="637"/>
        <v>471.71999999999997</v>
      </c>
      <c r="N769" s="91">
        <f t="shared" si="637"/>
        <v>636.3599999999999</v>
      </c>
      <c r="O769" s="287">
        <f t="shared" si="637"/>
        <v>671.54</v>
      </c>
      <c r="P769" s="89">
        <f t="shared" si="637"/>
        <v>2023.6100000000001</v>
      </c>
      <c r="Q769" s="89">
        <f t="shared" si="637"/>
        <v>383.28999999999996</v>
      </c>
      <c r="R769" s="89">
        <f t="shared" si="637"/>
        <v>39798.094000000005</v>
      </c>
      <c r="S769" s="89">
        <f t="shared" si="637"/>
        <v>15541.07</v>
      </c>
      <c r="T769" s="89">
        <f t="shared" si="637"/>
        <v>29056.215</v>
      </c>
      <c r="U769" s="89">
        <f t="shared" si="637"/>
        <v>33036.620000000003</v>
      </c>
      <c r="V769" s="89">
        <f t="shared" si="637"/>
        <v>51690.090000000004</v>
      </c>
      <c r="W769" s="89">
        <f t="shared" si="637"/>
        <v>50964.76</v>
      </c>
      <c r="X769" s="89">
        <f t="shared" si="637"/>
        <v>26677.300000000003</v>
      </c>
      <c r="Y769" s="89">
        <f>Y701+Y707+Y713+Y720+Y726+Y732+Y738+Y745+Y751+Y757+Y763</f>
        <v>27112.81</v>
      </c>
      <c r="Z769" s="89">
        <f t="shared" ref="Z769:AE769" si="638">Z700+Z719+Z744</f>
        <v>582.53099999999995</v>
      </c>
      <c r="AA769" s="89">
        <f t="shared" si="638"/>
        <v>17250.169999999998</v>
      </c>
      <c r="AB769" s="89">
        <f t="shared" si="638"/>
        <v>5836.39</v>
      </c>
      <c r="AC769" s="89">
        <f t="shared" si="638"/>
        <v>243.69</v>
      </c>
      <c r="AD769" s="89">
        <f t="shared" si="638"/>
        <v>8875.6299999999992</v>
      </c>
      <c r="AE769" s="89">
        <f t="shared" si="638"/>
        <v>1223.77</v>
      </c>
      <c r="AF769" s="108"/>
      <c r="AG769" s="39">
        <f>H769+J769+L769+N769+P769+R769+T769+V769+X769+Z769+AB769+AD769</f>
        <v>167811.00600000002</v>
      </c>
      <c r="AH769" s="31">
        <f>AE769+AC769+AA769+Y769+W769+U769+S769+Q769+O769+M769+K769+I769</f>
        <v>148648.36000000004</v>
      </c>
    </row>
    <row r="770" spans="1:34" s="82" customFormat="1" ht="19.5" x14ac:dyDescent="0.25">
      <c r="A770" s="123" t="s">
        <v>28</v>
      </c>
      <c r="B770" s="100">
        <f>B765+B759+B753+B747+B740+B734+B728+B722+B715+B709+B703</f>
        <v>11804.41</v>
      </c>
      <c r="C770" s="100">
        <f>C765+C759+C753+C747+C740+C734+C728+C722+C715+C709+C703</f>
        <v>11804.41</v>
      </c>
      <c r="D770" s="100">
        <f t="shared" ref="D770:E770" si="639">D765+D759+D753+D747+D740+D734+D728+D722+D715+D709+D703</f>
        <v>8282.3700000000008</v>
      </c>
      <c r="E770" s="100">
        <f t="shared" si="639"/>
        <v>8282.3700000000008</v>
      </c>
      <c r="F770" s="100">
        <f>E770/B770*100</f>
        <v>70.163354204064419</v>
      </c>
      <c r="G770" s="100">
        <f>E770/C770*100</f>
        <v>70.163354204064419</v>
      </c>
      <c r="H770" s="100">
        <f t="shared" ref="H770:AE770" si="640">H765+H759+H753+H747+H740+H734+H728+H722+H715+H709+H703</f>
        <v>0</v>
      </c>
      <c r="I770" s="100">
        <f t="shared" si="640"/>
        <v>0</v>
      </c>
      <c r="J770" s="100">
        <f t="shared" si="640"/>
        <v>175.81</v>
      </c>
      <c r="K770" s="100">
        <f t="shared" si="640"/>
        <v>175.81</v>
      </c>
      <c r="L770" s="100">
        <f t="shared" si="640"/>
        <v>349.52</v>
      </c>
      <c r="M770" s="100">
        <f t="shared" si="640"/>
        <v>0</v>
      </c>
      <c r="N770" s="100">
        <f t="shared" si="640"/>
        <v>22.5</v>
      </c>
      <c r="O770" s="100">
        <f t="shared" si="640"/>
        <v>0</v>
      </c>
      <c r="P770" s="100">
        <f t="shared" si="640"/>
        <v>1173.73</v>
      </c>
      <c r="Q770" s="100">
        <f t="shared" si="640"/>
        <v>0</v>
      </c>
      <c r="R770" s="100">
        <f t="shared" si="640"/>
        <v>0</v>
      </c>
      <c r="S770" s="100">
        <f t="shared" si="640"/>
        <v>0</v>
      </c>
      <c r="T770" s="100">
        <f t="shared" si="640"/>
        <v>0</v>
      </c>
      <c r="U770" s="100">
        <f t="shared" si="640"/>
        <v>0</v>
      </c>
      <c r="V770" s="100">
        <f t="shared" si="640"/>
        <v>9327.65</v>
      </c>
      <c r="W770" s="100">
        <f t="shared" si="640"/>
        <v>76.48</v>
      </c>
      <c r="X770" s="100">
        <f t="shared" si="640"/>
        <v>755.2</v>
      </c>
      <c r="Y770" s="100">
        <f t="shared" si="640"/>
        <v>306</v>
      </c>
      <c r="Z770" s="100">
        <f t="shared" si="640"/>
        <v>0</v>
      </c>
      <c r="AA770" s="100">
        <f t="shared" si="640"/>
        <v>6608.88</v>
      </c>
      <c r="AB770" s="100">
        <f t="shared" si="640"/>
        <v>0</v>
      </c>
      <c r="AC770" s="100">
        <f t="shared" si="640"/>
        <v>0</v>
      </c>
      <c r="AD770" s="100">
        <f t="shared" si="640"/>
        <v>0</v>
      </c>
      <c r="AE770" s="100">
        <f t="shared" si="640"/>
        <v>1115.2</v>
      </c>
      <c r="AF770" s="108"/>
      <c r="AG770" s="31"/>
    </row>
    <row r="771" spans="1:34" s="82" customFormat="1" ht="19.5" x14ac:dyDescent="0.25">
      <c r="A771" s="123" t="s">
        <v>29</v>
      </c>
      <c r="B771" s="100">
        <f>B760+B754+B748+B741+B735+B723+B716+B710+B704</f>
        <v>11486.616</v>
      </c>
      <c r="C771" s="100">
        <f>C760+C754+C748+C741+C735+C723+C716+C710+C704</f>
        <v>11486.596000000001</v>
      </c>
      <c r="D771" s="100">
        <f t="shared" ref="D771:E771" si="641">D760+D754+D748+D741+D735+D723+D716+D710+D704</f>
        <v>10366.049999999999</v>
      </c>
      <c r="E771" s="100">
        <f t="shared" si="641"/>
        <v>10366.049999999999</v>
      </c>
      <c r="F771" s="100">
        <f>E771/B771*100</f>
        <v>90.244594230363404</v>
      </c>
      <c r="G771" s="100">
        <f>E771/C771*100</f>
        <v>90.244751360629365</v>
      </c>
      <c r="H771" s="100">
        <f t="shared" ref="H771:AE771" si="642">H760+H754+H748+H741+H735+H723+H716+H710+H704</f>
        <v>1118.08</v>
      </c>
      <c r="I771" s="100">
        <f t="shared" si="642"/>
        <v>1016.9699999999999</v>
      </c>
      <c r="J771" s="100">
        <f t="shared" si="642"/>
        <v>503.12600000000003</v>
      </c>
      <c r="K771" s="100">
        <f t="shared" si="642"/>
        <v>556.13999999999987</v>
      </c>
      <c r="L771" s="100">
        <f t="shared" si="642"/>
        <v>488.25</v>
      </c>
      <c r="M771" s="100">
        <f t="shared" si="642"/>
        <v>471.71999999999997</v>
      </c>
      <c r="N771" s="100">
        <f t="shared" si="642"/>
        <v>613.8599999999999</v>
      </c>
      <c r="O771" s="100">
        <f t="shared" si="642"/>
        <v>671.54</v>
      </c>
      <c r="P771" s="100">
        <f t="shared" si="642"/>
        <v>849.88</v>
      </c>
      <c r="Q771" s="100">
        <f t="shared" si="642"/>
        <v>383.28999999999996</v>
      </c>
      <c r="R771" s="100">
        <f t="shared" si="642"/>
        <v>798.09399999999994</v>
      </c>
      <c r="S771" s="100">
        <f t="shared" si="642"/>
        <v>541.06999999999994</v>
      </c>
      <c r="T771" s="100">
        <f t="shared" si="642"/>
        <v>538.73500000000001</v>
      </c>
      <c r="U771" s="100">
        <f t="shared" si="642"/>
        <v>519.14</v>
      </c>
      <c r="V771" s="100">
        <f t="shared" si="642"/>
        <v>893.26</v>
      </c>
      <c r="W771" s="100">
        <f t="shared" si="642"/>
        <v>857.69999999999993</v>
      </c>
      <c r="X771" s="100">
        <f t="shared" si="642"/>
        <v>4808.78</v>
      </c>
      <c r="Y771" s="100">
        <f t="shared" si="642"/>
        <v>4429.93</v>
      </c>
      <c r="Z771" s="100">
        <f t="shared" si="642"/>
        <v>582.53099999999995</v>
      </c>
      <c r="AA771" s="100">
        <f t="shared" si="642"/>
        <v>566.29</v>
      </c>
      <c r="AB771" s="100">
        <f t="shared" si="642"/>
        <v>176.39000000000001</v>
      </c>
      <c r="AC771" s="100">
        <f t="shared" si="642"/>
        <v>243.69</v>
      </c>
      <c r="AD771" s="100">
        <f t="shared" si="642"/>
        <v>115.63</v>
      </c>
      <c r="AE771" s="100">
        <f t="shared" si="642"/>
        <v>108.56999999999998</v>
      </c>
      <c r="AF771" s="108"/>
    </row>
    <row r="772" spans="1:34" s="82" customFormat="1" ht="19.5" x14ac:dyDescent="0.25">
      <c r="A772" s="123" t="s">
        <v>31</v>
      </c>
      <c r="B772" s="100">
        <f>H772+J772+L772+N772+P772+R772+T772+V772+X772+Z772+AB772+AD772</f>
        <v>144519.98000000001</v>
      </c>
      <c r="C772" s="100">
        <f>H772+J772+L772+N772+P772+R772+T772+V772+X772+Z772+AB772+AD772</f>
        <v>144519.98000000001</v>
      </c>
      <c r="D772" s="100">
        <f>S772+U772+W772+Y772+AA772+AC772</f>
        <v>129999.94</v>
      </c>
      <c r="E772" s="100">
        <f>S772+U772+W772+Y772+AA772+AC772+AE772</f>
        <v>129999.94</v>
      </c>
      <c r="F772" s="100">
        <f>E772/B772*100</f>
        <v>89.952918620664065</v>
      </c>
      <c r="G772" s="100">
        <f>E772/C772*100</f>
        <v>89.952918620664065</v>
      </c>
      <c r="H772" s="100"/>
      <c r="I772" s="100"/>
      <c r="J772" s="100"/>
      <c r="K772" s="100"/>
      <c r="L772" s="100"/>
      <c r="M772" s="100"/>
      <c r="N772" s="101"/>
      <c r="O772" s="101"/>
      <c r="P772" s="100"/>
      <c r="Q772" s="100"/>
      <c r="R772" s="100">
        <f>R762+R756+R737</f>
        <v>39000</v>
      </c>
      <c r="S772" s="100">
        <f>S706+S712+S718+S725+S731+S737+S743+S750+S756+S762+S768</f>
        <v>15000</v>
      </c>
      <c r="T772" s="100">
        <f>T762+T756+T750+T737+T731+T725+T718+T712+T706</f>
        <v>28517.48</v>
      </c>
      <c r="U772" s="100">
        <f>U768+U762+U756+U750+U743+U737+U731+U725+U718+U712+U706</f>
        <v>32517.48</v>
      </c>
      <c r="V772" s="100">
        <f>V756+V750+V737+V731+V725+V718+V712+V706</f>
        <v>41469.18</v>
      </c>
      <c r="W772" s="100">
        <f>W768+W762+W756+W750+W743+W737+W731+W725+W718+W712+W706</f>
        <v>50030.58</v>
      </c>
      <c r="X772" s="100">
        <f>X706+X712+X718+X725+X731+X737+X743+X750+X756+X762+X768</f>
        <v>21113.32</v>
      </c>
      <c r="Y772" s="100">
        <f>Y706+Y712+Y718+Y725+Y731+Y737+Y743+Y750+Y756+Y762</f>
        <v>22376.880000000001</v>
      </c>
      <c r="Z772" s="100">
        <f>Z706+Z712+Z718+Z725+Z731+Z737+Z750+Z756</f>
        <v>0</v>
      </c>
      <c r="AA772" s="100">
        <f>AA737</f>
        <v>10075</v>
      </c>
      <c r="AB772" s="100">
        <f>AB768+AB762+AB756+AB750+AB743+AB737+AB731+AB725+AB718+AB712+AB706</f>
        <v>5660</v>
      </c>
      <c r="AC772" s="100"/>
      <c r="AD772" s="100">
        <f>AD706+AD737</f>
        <v>8760</v>
      </c>
      <c r="AE772" s="207"/>
      <c r="AF772" s="108"/>
    </row>
    <row r="773" spans="1:34" ht="18.75" x14ac:dyDescent="0.25">
      <c r="A773" s="967" t="s">
        <v>243</v>
      </c>
      <c r="B773" s="966"/>
      <c r="C773" s="966"/>
      <c r="D773" s="966"/>
      <c r="E773" s="966"/>
      <c r="F773" s="966"/>
      <c r="G773" s="966"/>
      <c r="H773" s="966"/>
      <c r="I773" s="966"/>
      <c r="J773" s="966"/>
      <c r="K773" s="966"/>
      <c r="L773" s="966"/>
      <c r="M773" s="966"/>
      <c r="N773" s="966"/>
      <c r="O773" s="966"/>
      <c r="P773" s="966"/>
      <c r="Q773" s="966"/>
      <c r="R773" s="966"/>
      <c r="S773" s="966"/>
      <c r="T773" s="966"/>
      <c r="U773" s="966"/>
      <c r="V773" s="966"/>
      <c r="W773" s="966"/>
      <c r="X773" s="966"/>
      <c r="Y773" s="966"/>
      <c r="Z773" s="966"/>
      <c r="AA773" s="966"/>
      <c r="AB773" s="966"/>
      <c r="AC773" s="966"/>
      <c r="AD773" s="966"/>
      <c r="AE773" s="966"/>
      <c r="AF773" s="968"/>
    </row>
    <row r="774" spans="1:34" s="82" customFormat="1" ht="18.75" x14ac:dyDescent="0.25">
      <c r="A774" s="88" t="s">
        <v>244</v>
      </c>
      <c r="B774" s="89">
        <f t="shared" ref="B774:AD776" si="643">B775</f>
        <v>21341.699999999997</v>
      </c>
      <c r="C774" s="89">
        <f t="shared" si="643"/>
        <v>21341.699999999997</v>
      </c>
      <c r="D774" s="89">
        <f t="shared" si="643"/>
        <v>21341.679999999997</v>
      </c>
      <c r="E774" s="89">
        <f t="shared" si="643"/>
        <v>21341.679999999997</v>
      </c>
      <c r="F774" s="90">
        <f>E774/B774*100</f>
        <v>99.999906286753159</v>
      </c>
      <c r="G774" s="90">
        <f>E774/C774*100</f>
        <v>99.999906286753159</v>
      </c>
      <c r="H774" s="89">
        <f t="shared" si="643"/>
        <v>1879.32</v>
      </c>
      <c r="I774" s="89">
        <f t="shared" si="643"/>
        <v>1879.3</v>
      </c>
      <c r="J774" s="89">
        <f t="shared" si="643"/>
        <v>1875.56</v>
      </c>
      <c r="K774" s="89">
        <f t="shared" si="643"/>
        <v>1875.6</v>
      </c>
      <c r="L774" s="89">
        <f t="shared" si="643"/>
        <v>1694.05</v>
      </c>
      <c r="M774" s="89">
        <f t="shared" si="643"/>
        <v>1694.1</v>
      </c>
      <c r="N774" s="91">
        <f t="shared" si="643"/>
        <v>1875.56</v>
      </c>
      <c r="O774" s="91">
        <f t="shared" si="643"/>
        <v>1875.56</v>
      </c>
      <c r="P774" s="89">
        <f t="shared" si="643"/>
        <v>1815.06</v>
      </c>
      <c r="Q774" s="89">
        <f t="shared" si="643"/>
        <v>1815</v>
      </c>
      <c r="R774" s="89">
        <f>R775</f>
        <v>1951.29</v>
      </c>
      <c r="S774" s="89">
        <f t="shared" si="643"/>
        <v>1951.3</v>
      </c>
      <c r="T774" s="89">
        <f t="shared" si="643"/>
        <v>1513.14</v>
      </c>
      <c r="U774" s="89">
        <f>U775</f>
        <v>1513.1</v>
      </c>
      <c r="V774" s="89">
        <f t="shared" si="643"/>
        <v>1563.08</v>
      </c>
      <c r="W774" s="89">
        <f t="shared" si="643"/>
        <v>1561.4</v>
      </c>
      <c r="X774" s="89">
        <f t="shared" si="643"/>
        <v>1561.41</v>
      </c>
      <c r="Y774" s="89">
        <f t="shared" si="643"/>
        <v>1563.1</v>
      </c>
      <c r="Z774" s="89">
        <f t="shared" si="643"/>
        <v>1888.34</v>
      </c>
      <c r="AA774" s="89">
        <f t="shared" si="643"/>
        <v>1888.3</v>
      </c>
      <c r="AB774" s="89">
        <f t="shared" si="643"/>
        <v>1909.76</v>
      </c>
      <c r="AC774" s="89">
        <f t="shared" si="643"/>
        <v>1909.8</v>
      </c>
      <c r="AD774" s="89">
        <f t="shared" si="643"/>
        <v>1815.13</v>
      </c>
      <c r="AE774" s="89">
        <f>AE775</f>
        <v>1815.1</v>
      </c>
      <c r="AF774" s="92"/>
    </row>
    <row r="775" spans="1:34" s="82" customFormat="1" ht="75" x14ac:dyDescent="0.25">
      <c r="A775" s="88" t="s">
        <v>245</v>
      </c>
      <c r="B775" s="89">
        <f>B776</f>
        <v>21341.699999999997</v>
      </c>
      <c r="C775" s="89">
        <f t="shared" si="643"/>
        <v>21341.699999999997</v>
      </c>
      <c r="D775" s="89">
        <f t="shared" si="643"/>
        <v>21341.679999999997</v>
      </c>
      <c r="E775" s="89">
        <f t="shared" si="643"/>
        <v>21341.679999999997</v>
      </c>
      <c r="F775" s="90">
        <f>E775/B775*100</f>
        <v>99.999906286753159</v>
      </c>
      <c r="G775" s="90">
        <f>E775/C775*100</f>
        <v>99.999906286753159</v>
      </c>
      <c r="H775" s="89">
        <f t="shared" si="643"/>
        <v>1879.32</v>
      </c>
      <c r="I775" s="89">
        <f t="shared" si="643"/>
        <v>1879.3</v>
      </c>
      <c r="J775" s="89">
        <f t="shared" si="643"/>
        <v>1875.56</v>
      </c>
      <c r="K775" s="89">
        <f t="shared" si="643"/>
        <v>1875.6</v>
      </c>
      <c r="L775" s="89">
        <f t="shared" si="643"/>
        <v>1694.05</v>
      </c>
      <c r="M775" s="89">
        <f t="shared" si="643"/>
        <v>1694.1</v>
      </c>
      <c r="N775" s="91">
        <f t="shared" si="643"/>
        <v>1875.56</v>
      </c>
      <c r="O775" s="91">
        <f t="shared" si="643"/>
        <v>1875.56</v>
      </c>
      <c r="P775" s="89">
        <f t="shared" si="643"/>
        <v>1815.06</v>
      </c>
      <c r="Q775" s="89">
        <f t="shared" si="643"/>
        <v>1815</v>
      </c>
      <c r="R775" s="89">
        <f t="shared" si="643"/>
        <v>1951.29</v>
      </c>
      <c r="S775" s="89">
        <f t="shared" si="643"/>
        <v>1951.3</v>
      </c>
      <c r="T775" s="89">
        <f t="shared" si="643"/>
        <v>1513.14</v>
      </c>
      <c r="U775" s="89">
        <f>U776</f>
        <v>1513.1</v>
      </c>
      <c r="V775" s="89">
        <f t="shared" si="643"/>
        <v>1563.08</v>
      </c>
      <c r="W775" s="89">
        <f t="shared" si="643"/>
        <v>1561.4</v>
      </c>
      <c r="X775" s="89">
        <f t="shared" si="643"/>
        <v>1561.41</v>
      </c>
      <c r="Y775" s="89">
        <f t="shared" si="643"/>
        <v>1563.1</v>
      </c>
      <c r="Z775" s="89">
        <f t="shared" si="643"/>
        <v>1888.34</v>
      </c>
      <c r="AA775" s="89">
        <f t="shared" si="643"/>
        <v>1888.3</v>
      </c>
      <c r="AB775" s="89">
        <f t="shared" si="643"/>
        <v>1909.76</v>
      </c>
      <c r="AC775" s="89">
        <f t="shared" si="643"/>
        <v>1909.8</v>
      </c>
      <c r="AD775" s="89">
        <f>AD776</f>
        <v>1815.13</v>
      </c>
      <c r="AE775" s="93">
        <f t="shared" ref="AE775" si="644">AE776</f>
        <v>1815.1</v>
      </c>
      <c r="AF775" s="92"/>
    </row>
    <row r="776" spans="1:34" ht="187.5" customHeight="1" x14ac:dyDescent="0.25">
      <c r="A776" s="94" t="s">
        <v>246</v>
      </c>
      <c r="B776" s="95">
        <f>H776+J776+L776+N776+P776+R776+T776+V776+X776+Z776+AB776+AD776</f>
        <v>21341.699999999997</v>
      </c>
      <c r="C776" s="95">
        <f t="shared" si="643"/>
        <v>21341.699999999997</v>
      </c>
      <c r="D776" s="95">
        <f t="shared" si="643"/>
        <v>21341.679999999997</v>
      </c>
      <c r="E776" s="95">
        <f t="shared" si="643"/>
        <v>21341.679999999997</v>
      </c>
      <c r="F776" s="95">
        <f t="shared" si="643"/>
        <v>99.999906286753159</v>
      </c>
      <c r="G776" s="95">
        <f t="shared" si="643"/>
        <v>99.999906286753159</v>
      </c>
      <c r="H776" s="95">
        <f>H777</f>
        <v>1879.32</v>
      </c>
      <c r="I776" s="95">
        <f>ROUND(1879322.3/1000,1)</f>
        <v>1879.3</v>
      </c>
      <c r="J776" s="95">
        <f t="shared" si="643"/>
        <v>1875.56</v>
      </c>
      <c r="K776" s="95">
        <f t="shared" si="643"/>
        <v>1875.6</v>
      </c>
      <c r="L776" s="95">
        <f t="shared" si="643"/>
        <v>1694.05</v>
      </c>
      <c r="M776" s="95">
        <f t="shared" si="643"/>
        <v>1694.1</v>
      </c>
      <c r="N776" s="95">
        <f t="shared" si="643"/>
        <v>1875.56</v>
      </c>
      <c r="O776" s="95">
        <f t="shared" si="643"/>
        <v>1875.56</v>
      </c>
      <c r="P776" s="95">
        <f t="shared" si="643"/>
        <v>1815.06</v>
      </c>
      <c r="Q776" s="95">
        <f t="shared" si="643"/>
        <v>1815</v>
      </c>
      <c r="R776" s="95">
        <f t="shared" si="643"/>
        <v>1951.29</v>
      </c>
      <c r="S776" s="95">
        <f t="shared" si="643"/>
        <v>1951.3</v>
      </c>
      <c r="T776" s="95">
        <f t="shared" si="643"/>
        <v>1513.14</v>
      </c>
      <c r="U776" s="95">
        <f t="shared" si="643"/>
        <v>1513.1</v>
      </c>
      <c r="V776" s="95">
        <f t="shared" si="643"/>
        <v>1563.08</v>
      </c>
      <c r="W776" s="95">
        <f t="shared" si="643"/>
        <v>1561.4</v>
      </c>
      <c r="X776" s="95">
        <f t="shared" si="643"/>
        <v>1561.41</v>
      </c>
      <c r="Y776" s="95">
        <f t="shared" si="643"/>
        <v>1563.1</v>
      </c>
      <c r="Z776" s="95">
        <f t="shared" si="643"/>
        <v>1888.34</v>
      </c>
      <c r="AA776" s="95">
        <f t="shared" si="643"/>
        <v>1888.3</v>
      </c>
      <c r="AB776" s="95">
        <f>AB777</f>
        <v>1909.76</v>
      </c>
      <c r="AC776" s="95">
        <f>AC777</f>
        <v>1909.8</v>
      </c>
      <c r="AD776" s="96">
        <f>AD777</f>
        <v>1815.13</v>
      </c>
      <c r="AE776" s="97">
        <f>AE777</f>
        <v>1815.1</v>
      </c>
      <c r="AF776" s="98" t="s">
        <v>609</v>
      </c>
    </row>
    <row r="777" spans="1:34" ht="18.75" x14ac:dyDescent="0.25">
      <c r="A777" s="99" t="s">
        <v>27</v>
      </c>
      <c r="B777" s="100">
        <f t="shared" ref="B777:AE777" si="645">B778+B779</f>
        <v>21341.699999999997</v>
      </c>
      <c r="C777" s="100">
        <f t="shared" si="645"/>
        <v>21341.699999999997</v>
      </c>
      <c r="D777" s="100">
        <f t="shared" si="645"/>
        <v>21341.679999999997</v>
      </c>
      <c r="E777" s="100">
        <f t="shared" si="645"/>
        <v>21341.679999999997</v>
      </c>
      <c r="F777" s="100">
        <f>E777/B777*100</f>
        <v>99.999906286753159</v>
      </c>
      <c r="G777" s="100">
        <f>E777/C777*100</f>
        <v>99.999906286753159</v>
      </c>
      <c r="H777" s="100">
        <f t="shared" si="645"/>
        <v>1879.32</v>
      </c>
      <c r="I777" s="100">
        <f t="shared" si="645"/>
        <v>1879.32</v>
      </c>
      <c r="J777" s="100">
        <f t="shared" si="645"/>
        <v>1875.56</v>
      </c>
      <c r="K777" s="100">
        <f t="shared" si="645"/>
        <v>1875.6</v>
      </c>
      <c r="L777" s="100">
        <f t="shared" si="645"/>
        <v>1694.05</v>
      </c>
      <c r="M777" s="100">
        <f t="shared" si="645"/>
        <v>1694.1</v>
      </c>
      <c r="N777" s="101">
        <f t="shared" si="645"/>
        <v>1875.56</v>
      </c>
      <c r="O777" s="101">
        <f t="shared" si="645"/>
        <v>1875.56</v>
      </c>
      <c r="P777" s="100">
        <f t="shared" si="645"/>
        <v>1815.06</v>
      </c>
      <c r="Q777" s="100">
        <f t="shared" si="645"/>
        <v>1815</v>
      </c>
      <c r="R777" s="100">
        <f t="shared" si="645"/>
        <v>1951.29</v>
      </c>
      <c r="S777" s="100">
        <f t="shared" si="645"/>
        <v>1951.3</v>
      </c>
      <c r="T777" s="100">
        <f t="shared" si="645"/>
        <v>1513.14</v>
      </c>
      <c r="U777" s="100">
        <f t="shared" si="645"/>
        <v>1513.1</v>
      </c>
      <c r="V777" s="100">
        <f t="shared" si="645"/>
        <v>1563.08</v>
      </c>
      <c r="W777" s="100">
        <f t="shared" si="645"/>
        <v>1561.4</v>
      </c>
      <c r="X777" s="100">
        <f t="shared" si="645"/>
        <v>1561.41</v>
      </c>
      <c r="Y777" s="100">
        <f t="shared" si="645"/>
        <v>1563.1</v>
      </c>
      <c r="Z777" s="100">
        <f t="shared" si="645"/>
        <v>1888.34</v>
      </c>
      <c r="AA777" s="100">
        <f t="shared" si="645"/>
        <v>1888.3</v>
      </c>
      <c r="AB777" s="100">
        <f t="shared" si="645"/>
        <v>1909.76</v>
      </c>
      <c r="AC777" s="100">
        <f t="shared" si="645"/>
        <v>1909.8</v>
      </c>
      <c r="AD777" s="100">
        <f t="shared" si="645"/>
        <v>1815.13</v>
      </c>
      <c r="AE777" s="102">
        <f t="shared" si="645"/>
        <v>1815.1</v>
      </c>
      <c r="AF777" s="103"/>
    </row>
    <row r="778" spans="1:34" s="82" customFormat="1" ht="19.5" x14ac:dyDescent="0.25">
      <c r="A778" s="103" t="s">
        <v>28</v>
      </c>
      <c r="B778" s="100"/>
      <c r="C778" s="104"/>
      <c r="D778" s="104"/>
      <c r="E778" s="105"/>
      <c r="F778" s="105"/>
      <c r="G778" s="105"/>
      <c r="H778" s="105"/>
      <c r="I778" s="105"/>
      <c r="J778" s="105"/>
      <c r="K778" s="105"/>
      <c r="L778" s="105"/>
      <c r="M778" s="105"/>
      <c r="N778" s="106"/>
      <c r="O778" s="106"/>
      <c r="P778" s="105"/>
      <c r="Q778" s="105"/>
      <c r="R778" s="105"/>
      <c r="S778" s="105"/>
      <c r="T778" s="105"/>
      <c r="U778" s="105"/>
      <c r="V778" s="105"/>
      <c r="W778" s="105"/>
      <c r="X778" s="105"/>
      <c r="Y778" s="105"/>
      <c r="Z778" s="105"/>
      <c r="AA778" s="105"/>
      <c r="AB778" s="105"/>
      <c r="AC778" s="105"/>
      <c r="AD778" s="105"/>
      <c r="AE778" s="107">
        <v>0</v>
      </c>
      <c r="AF778" s="108"/>
    </row>
    <row r="779" spans="1:34" s="82" customFormat="1" ht="19.5" x14ac:dyDescent="0.25">
      <c r="A779" s="103" t="s">
        <v>29</v>
      </c>
      <c r="B779" s="100">
        <f>B776</f>
        <v>21341.699999999997</v>
      </c>
      <c r="C779" s="100">
        <f>H779+J779+L779+N779+P779+R779+T779+V779+X779+Z779+AB779+AD779</f>
        <v>21341.699999999997</v>
      </c>
      <c r="D779" s="100">
        <f>I779+K779+M779+O779+Q779+S779+U779+W779+Y779+AA779+AC779+AE779</f>
        <v>21341.679999999997</v>
      </c>
      <c r="E779" s="100">
        <f>I779+K779+M779+O779+Q779+S779+U779+W779+Y779+AA779+AC779+AE779+AG779</f>
        <v>21341.679999999997</v>
      </c>
      <c r="F779" s="100">
        <f>E779/B779*100</f>
        <v>99.999906286753159</v>
      </c>
      <c r="G779" s="100">
        <f>E779/C779*100</f>
        <v>99.999906286753159</v>
      </c>
      <c r="H779" s="100">
        <v>1879.32</v>
      </c>
      <c r="I779" s="100">
        <v>1879.32</v>
      </c>
      <c r="J779" s="100">
        <v>1875.56</v>
      </c>
      <c r="K779" s="100">
        <v>1875.6</v>
      </c>
      <c r="L779" s="100">
        <v>1694.05</v>
      </c>
      <c r="M779" s="100">
        <v>1694.1</v>
      </c>
      <c r="N779" s="101">
        <v>1875.56</v>
      </c>
      <c r="O779" s="101">
        <v>1875.56</v>
      </c>
      <c r="P779" s="100">
        <v>1815.06</v>
      </c>
      <c r="Q779" s="100">
        <v>1815</v>
      </c>
      <c r="R779" s="100">
        <v>1951.29</v>
      </c>
      <c r="S779" s="100">
        <v>1951.3</v>
      </c>
      <c r="T779" s="100">
        <v>1513.14</v>
      </c>
      <c r="U779" s="100">
        <v>1513.1</v>
      </c>
      <c r="V779" s="100">
        <v>1563.08</v>
      </c>
      <c r="W779" s="100">
        <v>1561.4</v>
      </c>
      <c r="X779" s="100">
        <v>1561.41</v>
      </c>
      <c r="Y779" s="100">
        <v>1563.1</v>
      </c>
      <c r="Z779" s="100">
        <v>1888.34</v>
      </c>
      <c r="AA779" s="100">
        <v>1888.3</v>
      </c>
      <c r="AB779" s="100">
        <v>1909.76</v>
      </c>
      <c r="AC779" s="100">
        <v>1909.8</v>
      </c>
      <c r="AD779" s="100">
        <v>1815.13</v>
      </c>
      <c r="AE779" s="100">
        <v>1815.1</v>
      </c>
      <c r="AF779" s="108"/>
    </row>
    <row r="780" spans="1:34" s="82" customFormat="1" ht="19.5" x14ac:dyDescent="0.25">
      <c r="A780" s="109" t="s">
        <v>247</v>
      </c>
      <c r="B780" s="89">
        <f>B781+B798</f>
        <v>247835.81999999998</v>
      </c>
      <c r="C780" s="89">
        <f>C781+C798</f>
        <v>247835.81999999998</v>
      </c>
      <c r="D780" s="89">
        <f>D781+D798</f>
        <v>240626.18</v>
      </c>
      <c r="E780" s="89">
        <f>E781+E798</f>
        <v>240626.18</v>
      </c>
      <c r="F780" s="90">
        <f>E780/B780*100</f>
        <v>97.090961266212446</v>
      </c>
      <c r="G780" s="90">
        <f>E780/C780*100</f>
        <v>97.090961266212446</v>
      </c>
      <c r="H780" s="89">
        <f t="shared" ref="H780:AE780" si="646">H781+H798</f>
        <v>11333.670000000002</v>
      </c>
      <c r="I780" s="89">
        <f t="shared" si="646"/>
        <v>8042.55</v>
      </c>
      <c r="J780" s="89">
        <f t="shared" si="646"/>
        <v>13616.6</v>
      </c>
      <c r="K780" s="89">
        <f t="shared" si="646"/>
        <v>8667.11</v>
      </c>
      <c r="L780" s="89">
        <f t="shared" si="646"/>
        <v>9233.9500000000007</v>
      </c>
      <c r="M780" s="89">
        <f t="shared" si="646"/>
        <v>9738</v>
      </c>
      <c r="N780" s="91">
        <f t="shared" si="646"/>
        <v>9893.9500000000007</v>
      </c>
      <c r="O780" s="91">
        <f t="shared" si="646"/>
        <v>10987.909999999998</v>
      </c>
      <c r="P780" s="89">
        <f t="shared" si="646"/>
        <v>9690.06</v>
      </c>
      <c r="Q780" s="89">
        <f t="shared" si="646"/>
        <v>10771.2</v>
      </c>
      <c r="R780" s="89">
        <f t="shared" si="646"/>
        <v>16053.77</v>
      </c>
      <c r="S780" s="89">
        <f t="shared" si="646"/>
        <v>17840.099999999999</v>
      </c>
      <c r="T780" s="89">
        <f t="shared" si="646"/>
        <v>12061.73</v>
      </c>
      <c r="U780" s="89">
        <f t="shared" si="646"/>
        <v>13295.75</v>
      </c>
      <c r="V780" s="89">
        <f t="shared" si="646"/>
        <v>74682.320000000007</v>
      </c>
      <c r="W780" s="89">
        <f t="shared" si="646"/>
        <v>10642.150000000001</v>
      </c>
      <c r="X780" s="89">
        <f t="shared" si="646"/>
        <v>53947.26</v>
      </c>
      <c r="Y780" s="89">
        <f t="shared" si="646"/>
        <v>44525.539999999994</v>
      </c>
      <c r="Z780" s="89">
        <f t="shared" si="646"/>
        <v>6364.4400000000005</v>
      </c>
      <c r="AA780" s="89">
        <f t="shared" si="646"/>
        <v>50066.39</v>
      </c>
      <c r="AB780" s="89">
        <f t="shared" si="646"/>
        <v>8796.130000000001</v>
      </c>
      <c r="AC780" s="89">
        <f t="shared" si="646"/>
        <v>13238.69</v>
      </c>
      <c r="AD780" s="89">
        <f t="shared" si="646"/>
        <v>22161.940000000002</v>
      </c>
      <c r="AE780" s="89">
        <f t="shared" si="646"/>
        <v>18527.89</v>
      </c>
      <c r="AF780" s="108"/>
    </row>
    <row r="781" spans="1:34" s="82" customFormat="1" ht="93.75" x14ac:dyDescent="0.25">
      <c r="A781" s="88" t="s">
        <v>248</v>
      </c>
      <c r="B781" s="89">
        <f>B782+B786+B790+B794</f>
        <v>136448.72999999998</v>
      </c>
      <c r="C781" s="89">
        <f>C782+C786+C790+C794</f>
        <v>136448.72999999998</v>
      </c>
      <c r="D781" s="89">
        <f>D782+D786+D790+D794</f>
        <v>129536</v>
      </c>
      <c r="E781" s="89">
        <f>E782+E786+E790+E794</f>
        <v>129536</v>
      </c>
      <c r="F781" s="89">
        <f t="shared" ref="F781:AB781" si="647">F782</f>
        <v>100</v>
      </c>
      <c r="G781" s="89">
        <f t="shared" si="647"/>
        <v>100</v>
      </c>
      <c r="H781" s="89">
        <f t="shared" si="647"/>
        <v>0</v>
      </c>
      <c r="I781" s="89">
        <f t="shared" si="647"/>
        <v>0</v>
      </c>
      <c r="J781" s="89">
        <f t="shared" si="647"/>
        <v>0</v>
      </c>
      <c r="K781" s="89">
        <f t="shared" si="647"/>
        <v>0</v>
      </c>
      <c r="L781" s="89">
        <f t="shared" si="647"/>
        <v>0</v>
      </c>
      <c r="M781" s="89">
        <f t="shared" si="647"/>
        <v>0</v>
      </c>
      <c r="N781" s="91">
        <f t="shared" si="647"/>
        <v>0</v>
      </c>
      <c r="O781" s="91">
        <f t="shared" si="647"/>
        <v>0</v>
      </c>
      <c r="P781" s="89">
        <f t="shared" si="647"/>
        <v>0</v>
      </c>
      <c r="Q781" s="89">
        <f t="shared" si="647"/>
        <v>0</v>
      </c>
      <c r="R781" s="89">
        <f>R782+R786</f>
        <v>8151.7</v>
      </c>
      <c r="S781" s="89">
        <f>S782+S786</f>
        <v>8151.7</v>
      </c>
      <c r="T781" s="89">
        <f t="shared" si="647"/>
        <v>4000</v>
      </c>
      <c r="U781" s="89">
        <f>U782+U786</f>
        <v>4000</v>
      </c>
      <c r="V781" s="89">
        <f>V782</f>
        <v>65904.570000000007</v>
      </c>
      <c r="W781" s="89">
        <f t="shared" si="647"/>
        <v>4301</v>
      </c>
      <c r="X781" s="89">
        <f>X782+X786</f>
        <v>47386.400000000001</v>
      </c>
      <c r="Y781" s="89">
        <f t="shared" si="647"/>
        <v>38717.199999999997</v>
      </c>
      <c r="Z781" s="89">
        <f t="shared" si="647"/>
        <v>0</v>
      </c>
      <c r="AA781" s="89">
        <f t="shared" si="647"/>
        <v>42000</v>
      </c>
      <c r="AB781" s="89">
        <f t="shared" si="647"/>
        <v>0</v>
      </c>
      <c r="AC781" s="89">
        <f>AC782+AC786</f>
        <v>4645.8999999999996</v>
      </c>
      <c r="AD781" s="89">
        <f>AD782+AD786+AD790+AD794</f>
        <v>11006.06</v>
      </c>
      <c r="AE781" s="89">
        <f>AE790+AE794</f>
        <v>3707</v>
      </c>
      <c r="AF781" s="108"/>
    </row>
    <row r="782" spans="1:34" ht="150" customHeight="1" x14ac:dyDescent="0.25">
      <c r="A782" s="110" t="s">
        <v>249</v>
      </c>
      <c r="B782" s="100">
        <f>B783+B784+B785</f>
        <v>90018.2</v>
      </c>
      <c r="C782" s="100">
        <f>C783+C784+C785</f>
        <v>90018.2</v>
      </c>
      <c r="D782" s="100">
        <f>D783+D784+D785</f>
        <v>90018.2</v>
      </c>
      <c r="E782" s="100">
        <f>E783+E784+E785</f>
        <v>90018.2</v>
      </c>
      <c r="F782" s="100">
        <f>E782/B782*100</f>
        <v>100</v>
      </c>
      <c r="G782" s="100">
        <f>E782/C782*100</f>
        <v>100</v>
      </c>
      <c r="H782" s="100">
        <f>H783+H784+H785</f>
        <v>0</v>
      </c>
      <c r="I782" s="100">
        <f t="shared" ref="I782:AE782" si="648">I783+I784+I785</f>
        <v>0</v>
      </c>
      <c r="J782" s="100">
        <f t="shared" si="648"/>
        <v>0</v>
      </c>
      <c r="K782" s="100">
        <f t="shared" si="648"/>
        <v>0</v>
      </c>
      <c r="L782" s="100">
        <f t="shared" si="648"/>
        <v>0</v>
      </c>
      <c r="M782" s="100">
        <f t="shared" si="648"/>
        <v>0</v>
      </c>
      <c r="N782" s="100">
        <f t="shared" si="648"/>
        <v>0</v>
      </c>
      <c r="O782" s="100">
        <f t="shared" si="648"/>
        <v>0</v>
      </c>
      <c r="P782" s="100">
        <f t="shared" si="648"/>
        <v>0</v>
      </c>
      <c r="Q782" s="100">
        <f t="shared" si="648"/>
        <v>0</v>
      </c>
      <c r="R782" s="100">
        <f t="shared" si="648"/>
        <v>0</v>
      </c>
      <c r="S782" s="100">
        <f t="shared" si="648"/>
        <v>0</v>
      </c>
      <c r="T782" s="100">
        <f t="shared" si="648"/>
        <v>4000</v>
      </c>
      <c r="U782" s="100">
        <f t="shared" si="648"/>
        <v>4000</v>
      </c>
      <c r="V782" s="100">
        <f t="shared" si="648"/>
        <v>65904.570000000007</v>
      </c>
      <c r="W782" s="100">
        <f t="shared" si="648"/>
        <v>4301</v>
      </c>
      <c r="X782" s="100">
        <f t="shared" si="648"/>
        <v>20113.63</v>
      </c>
      <c r="Y782" s="100">
        <f t="shared" si="648"/>
        <v>38717.199999999997</v>
      </c>
      <c r="Z782" s="100">
        <f t="shared" si="648"/>
        <v>0</v>
      </c>
      <c r="AA782" s="100">
        <f t="shared" si="648"/>
        <v>42000</v>
      </c>
      <c r="AB782" s="100">
        <f t="shared" si="648"/>
        <v>0</v>
      </c>
      <c r="AC782" s="100">
        <f t="shared" si="648"/>
        <v>1000</v>
      </c>
      <c r="AD782" s="100">
        <f t="shared" si="648"/>
        <v>0</v>
      </c>
      <c r="AE782" s="100">
        <f t="shared" si="648"/>
        <v>0</v>
      </c>
      <c r="AF782" s="111" t="s">
        <v>610</v>
      </c>
    </row>
    <row r="783" spans="1:34" s="82" customFormat="1" ht="18.75" x14ac:dyDescent="0.25">
      <c r="A783" s="112" t="s">
        <v>28</v>
      </c>
      <c r="B783" s="100">
        <f>H783+J783+L783+N783+P783+R783+T783+V783+X783+Z783+AB783+AD783</f>
        <v>81717.2</v>
      </c>
      <c r="C783" s="100">
        <f>H783+J783+L783+N783+P783+R783+T783+V783+X783+Z783+AB783</f>
        <v>81717.2</v>
      </c>
      <c r="D783" s="100">
        <f>Y783+AA783+AC783</f>
        <v>81717.2</v>
      </c>
      <c r="E783" s="100">
        <f>I783+K783+M783+O783+Q783+S783+U783+W783+Y783+AA783+AC783+AE783</f>
        <v>81717.2</v>
      </c>
      <c r="F783" s="100">
        <f>E783/B783*100</f>
        <v>100</v>
      </c>
      <c r="G783" s="100">
        <f>E783/C783*100</f>
        <v>100</v>
      </c>
      <c r="H783" s="100"/>
      <c r="I783" s="100"/>
      <c r="J783" s="100"/>
      <c r="K783" s="100"/>
      <c r="L783" s="100"/>
      <c r="M783" s="100"/>
      <c r="N783" s="101"/>
      <c r="O783" s="101"/>
      <c r="P783" s="100"/>
      <c r="Q783" s="100"/>
      <c r="R783" s="100"/>
      <c r="S783" s="100"/>
      <c r="T783" s="100"/>
      <c r="U783" s="100"/>
      <c r="V783" s="100">
        <v>61603.57</v>
      </c>
      <c r="W783" s="100">
        <v>0</v>
      </c>
      <c r="X783" s="100">
        <v>20113.63</v>
      </c>
      <c r="Y783" s="100">
        <v>38717.199999999997</v>
      </c>
      <c r="Z783" s="100"/>
      <c r="AA783" s="100">
        <v>42000</v>
      </c>
      <c r="AB783" s="100"/>
      <c r="AC783" s="100">
        <v>1000</v>
      </c>
      <c r="AD783" s="100"/>
      <c r="AE783" s="100"/>
      <c r="AF783" s="113"/>
    </row>
    <row r="784" spans="1:34" s="82" customFormat="1" ht="18.75" x14ac:dyDescent="0.25">
      <c r="A784" s="112" t="s">
        <v>29</v>
      </c>
      <c r="B784" s="100">
        <f>H784+J784+L784+N784+P784+R784+T784+V784+X784+Z784+AB784+AD784</f>
        <v>4301</v>
      </c>
      <c r="C784" s="100">
        <f>H784+J784+L784+N784+P784+R784+T784+V784+X784+Z784</f>
        <v>4301</v>
      </c>
      <c r="D784" s="100">
        <f>I784+K784+M784+O784+Q784+S784+U784+W784+Y784</f>
        <v>4301</v>
      </c>
      <c r="E784" s="100">
        <f>I784+K784+M784+O784+Q784+S784+U784+W784+Y784+AA784+AC784+AE784+AG784</f>
        <v>4301</v>
      </c>
      <c r="F784" s="100">
        <f>E784/B784*100</f>
        <v>100</v>
      </c>
      <c r="G784" s="100">
        <f>E784/C784*100</f>
        <v>100</v>
      </c>
      <c r="H784" s="100">
        <v>0</v>
      </c>
      <c r="I784" s="100">
        <v>0</v>
      </c>
      <c r="J784" s="100">
        <v>0</v>
      </c>
      <c r="K784" s="100">
        <v>0</v>
      </c>
      <c r="L784" s="100">
        <v>0</v>
      </c>
      <c r="M784" s="100">
        <v>0</v>
      </c>
      <c r="N784" s="101">
        <v>0</v>
      </c>
      <c r="O784" s="101">
        <v>0</v>
      </c>
      <c r="P784" s="100">
        <v>0</v>
      </c>
      <c r="Q784" s="100">
        <v>0</v>
      </c>
      <c r="R784" s="100">
        <v>0</v>
      </c>
      <c r="S784" s="100">
        <v>0</v>
      </c>
      <c r="T784" s="100">
        <v>0</v>
      </c>
      <c r="U784" s="100">
        <v>0</v>
      </c>
      <c r="V784" s="100">
        <v>4301</v>
      </c>
      <c r="W784" s="100">
        <v>4301</v>
      </c>
      <c r="X784" s="100">
        <v>0</v>
      </c>
      <c r="Y784" s="100">
        <v>0</v>
      </c>
      <c r="Z784" s="100"/>
      <c r="AA784" s="100"/>
      <c r="AB784" s="100"/>
      <c r="AC784" s="100"/>
      <c r="AD784" s="100"/>
      <c r="AE784" s="100"/>
      <c r="AF784" s="113"/>
    </row>
    <row r="785" spans="1:32" s="82" customFormat="1" ht="18.75" x14ac:dyDescent="0.25">
      <c r="A785" s="112" t="s">
        <v>31</v>
      </c>
      <c r="B785" s="100">
        <f>H785+J785+L785+N785+P785+R785+T785+V785+X785+Z785+AB785+AD785</f>
        <v>4000</v>
      </c>
      <c r="C785" s="100">
        <f>H785+J785+L785+N785+P785+R785+T82+T785+V785+X785+Z785+AB785</f>
        <v>4000</v>
      </c>
      <c r="D785" s="100">
        <f>I785+K785+M785+O785+Q785+S785+U785+W785+Y785+AA785+AC785</f>
        <v>4000</v>
      </c>
      <c r="E785" s="100">
        <f>I785+K785+M785+O785+Q785+S785+U785+W785+Y785+AA785+AC785+AE785</f>
        <v>4000</v>
      </c>
      <c r="F785" s="100">
        <f>E785/B785*100</f>
        <v>100</v>
      </c>
      <c r="G785" s="100">
        <f>E785/C785*100</f>
        <v>100</v>
      </c>
      <c r="H785" s="100"/>
      <c r="I785" s="100"/>
      <c r="J785" s="100"/>
      <c r="K785" s="100"/>
      <c r="L785" s="100"/>
      <c r="M785" s="100"/>
      <c r="N785" s="101"/>
      <c r="O785" s="101"/>
      <c r="P785" s="100"/>
      <c r="Q785" s="100"/>
      <c r="R785" s="100"/>
      <c r="S785" s="100"/>
      <c r="T785" s="100">
        <v>4000</v>
      </c>
      <c r="U785" s="100">
        <v>4000</v>
      </c>
      <c r="V785" s="100"/>
      <c r="W785" s="100"/>
      <c r="X785" s="100">
        <v>0</v>
      </c>
      <c r="Y785" s="100"/>
      <c r="Z785" s="100">
        <v>0</v>
      </c>
      <c r="AA785" s="100"/>
      <c r="AB785" s="100"/>
      <c r="AC785" s="100"/>
      <c r="AD785" s="100"/>
      <c r="AE785" s="100"/>
      <c r="AF785" s="113"/>
    </row>
    <row r="786" spans="1:32" ht="279" customHeight="1" x14ac:dyDescent="0.25">
      <c r="A786" s="114" t="s">
        <v>251</v>
      </c>
      <c r="B786" s="95">
        <f>B787+B788+B789</f>
        <v>39016.53</v>
      </c>
      <c r="C786" s="95">
        <f>C787+C788+C789</f>
        <v>39016.53</v>
      </c>
      <c r="D786" s="95">
        <f>D787+D788+D789</f>
        <v>35810.800000000003</v>
      </c>
      <c r="E786" s="95">
        <f>E787+E788+E789</f>
        <v>35810.800000000003</v>
      </c>
      <c r="F786" s="95">
        <f>E786/B786*100</f>
        <v>91.783661950460498</v>
      </c>
      <c r="G786" s="95">
        <f>E786/C786*100</f>
        <v>91.783661950460498</v>
      </c>
      <c r="H786" s="114"/>
      <c r="I786" s="114"/>
      <c r="J786" s="114"/>
      <c r="K786" s="114"/>
      <c r="L786" s="114"/>
      <c r="M786" s="114"/>
      <c r="N786" s="114"/>
      <c r="O786" s="114"/>
      <c r="P786" s="114"/>
      <c r="Q786" s="114"/>
      <c r="R786" s="95">
        <f>R787+R788+R789</f>
        <v>8151.7</v>
      </c>
      <c r="S786" s="95">
        <f>S787+S788+S789</f>
        <v>8151.7</v>
      </c>
      <c r="T786" s="95"/>
      <c r="U786" s="95"/>
      <c r="V786" s="95"/>
      <c r="W786" s="95"/>
      <c r="X786" s="95">
        <f>X787+X788+X789</f>
        <v>27272.77</v>
      </c>
      <c r="Y786" s="95">
        <f>Y787+Y788+Y789</f>
        <v>23626.799999999999</v>
      </c>
      <c r="Z786" s="95"/>
      <c r="AA786" s="95"/>
      <c r="AB786" s="95"/>
      <c r="AC786" s="95">
        <f>AC789</f>
        <v>3645.9</v>
      </c>
      <c r="AD786" s="100">
        <f>AD787+AD788+AD789</f>
        <v>3592.06</v>
      </c>
      <c r="AE786" s="100">
        <f>AE788</f>
        <v>386.4</v>
      </c>
      <c r="AF786" s="115" t="s">
        <v>611</v>
      </c>
    </row>
    <row r="787" spans="1:32" s="82" customFormat="1" ht="19.5" x14ac:dyDescent="0.25">
      <c r="A787" s="103" t="s">
        <v>28</v>
      </c>
      <c r="B787" s="100"/>
      <c r="C787" s="116"/>
      <c r="D787" s="116"/>
      <c r="E787" s="100"/>
      <c r="F787" s="116"/>
      <c r="G787" s="116"/>
      <c r="H787" s="116"/>
      <c r="I787" s="116"/>
      <c r="J787" s="116"/>
      <c r="K787" s="116"/>
      <c r="L787" s="116"/>
      <c r="M787" s="116"/>
      <c r="N787" s="117"/>
      <c r="O787" s="117"/>
      <c r="P787" s="116"/>
      <c r="Q787" s="116"/>
      <c r="R787" s="116"/>
      <c r="S787" s="116"/>
      <c r="T787" s="116"/>
      <c r="U787" s="116"/>
      <c r="V787" s="116"/>
      <c r="W787" s="116"/>
      <c r="X787" s="116"/>
      <c r="Y787" s="116"/>
      <c r="Z787" s="116"/>
      <c r="AA787" s="116"/>
      <c r="AB787" s="116"/>
      <c r="AC787" s="116"/>
      <c r="AD787" s="116"/>
      <c r="AE787" s="118"/>
      <c r="AF787" s="108"/>
    </row>
    <row r="788" spans="1:32" s="82" customFormat="1" ht="19.5" x14ac:dyDescent="0.25">
      <c r="A788" s="103" t="s">
        <v>29</v>
      </c>
      <c r="B788" s="100">
        <f>AD788</f>
        <v>386.5</v>
      </c>
      <c r="C788" s="116">
        <f>AD788</f>
        <v>386.5</v>
      </c>
      <c r="D788" s="116">
        <f>AE788</f>
        <v>386.4</v>
      </c>
      <c r="E788" s="100">
        <f>AE788</f>
        <v>386.4</v>
      </c>
      <c r="F788" s="96">
        <f>E788/B788*100</f>
        <v>99.974126778783955</v>
      </c>
      <c r="G788" s="96">
        <f>E788/C788*100</f>
        <v>99.974126778783955</v>
      </c>
      <c r="H788" s="116"/>
      <c r="I788" s="116"/>
      <c r="J788" s="116"/>
      <c r="K788" s="116"/>
      <c r="L788" s="116"/>
      <c r="M788" s="116"/>
      <c r="N788" s="117"/>
      <c r="O788" s="117"/>
      <c r="P788" s="116"/>
      <c r="Q788" s="116"/>
      <c r="R788" s="116"/>
      <c r="S788" s="116"/>
      <c r="T788" s="116"/>
      <c r="U788" s="116"/>
      <c r="V788" s="116"/>
      <c r="W788" s="116"/>
      <c r="X788" s="116"/>
      <c r="Y788" s="116"/>
      <c r="Z788" s="116"/>
      <c r="AA788" s="116"/>
      <c r="AB788" s="116"/>
      <c r="AC788" s="116"/>
      <c r="AD788" s="116">
        <v>386.5</v>
      </c>
      <c r="AE788" s="119">
        <v>386.4</v>
      </c>
      <c r="AF788" s="108"/>
    </row>
    <row r="789" spans="1:32" s="82" customFormat="1" ht="19.5" x14ac:dyDescent="0.25">
      <c r="A789" s="103" t="s">
        <v>250</v>
      </c>
      <c r="B789" s="100">
        <f>H789+J789+L789+N789+P789+R789+T789+V789+X789+Z789+AB789+AD789</f>
        <v>38630.03</v>
      </c>
      <c r="C789" s="116">
        <f>H789+J789+L789+N789+P789+R789+T789+V789+X789+Z789+AB789+AD789</f>
        <v>38630.03</v>
      </c>
      <c r="D789" s="116">
        <f>I789+K789+M789+O789+Q789+S789+U789+W789+Y789+AA789+AC789+AE789</f>
        <v>35424.400000000001</v>
      </c>
      <c r="E789" s="100">
        <f>I789+K789+M789+O789+Q789+S789+U789+W789+Y789+AA789+AC789+AE789</f>
        <v>35424.400000000001</v>
      </c>
      <c r="F789" s="96">
        <f>E789/B789*100</f>
        <v>91.701714961132581</v>
      </c>
      <c r="G789" s="96">
        <f>E789/C789*100</f>
        <v>91.701714961132581</v>
      </c>
      <c r="H789" s="116"/>
      <c r="I789" s="116"/>
      <c r="J789" s="116"/>
      <c r="K789" s="116"/>
      <c r="L789" s="116"/>
      <c r="M789" s="116"/>
      <c r="N789" s="117"/>
      <c r="O789" s="117"/>
      <c r="P789" s="116"/>
      <c r="Q789" s="116"/>
      <c r="R789" s="116">
        <v>8151.7</v>
      </c>
      <c r="S789" s="116">
        <v>8151.7</v>
      </c>
      <c r="T789" s="116"/>
      <c r="U789" s="116"/>
      <c r="V789" s="116"/>
      <c r="W789" s="116"/>
      <c r="X789" s="116">
        <v>27272.77</v>
      </c>
      <c r="Y789" s="116">
        <v>23626.799999999999</v>
      </c>
      <c r="Z789" s="116"/>
      <c r="AA789" s="116"/>
      <c r="AB789" s="116"/>
      <c r="AC789" s="116">
        <v>3645.9</v>
      </c>
      <c r="AD789" s="100">
        <v>3205.56</v>
      </c>
      <c r="AE789" s="118"/>
      <c r="AF789" s="108"/>
    </row>
    <row r="790" spans="1:32" ht="192" customHeight="1" x14ac:dyDescent="0.25">
      <c r="A790" s="94" t="s">
        <v>597</v>
      </c>
      <c r="B790" s="95" t="s">
        <v>252</v>
      </c>
      <c r="C790" s="95" t="s">
        <v>252</v>
      </c>
      <c r="D790" s="95">
        <v>1900</v>
      </c>
      <c r="E790" s="95">
        <v>1900</v>
      </c>
      <c r="F790" s="95">
        <f>E790/B790*100</f>
        <v>50</v>
      </c>
      <c r="G790" s="95">
        <f>E790/C790*100</f>
        <v>50</v>
      </c>
      <c r="H790" s="94"/>
      <c r="I790" s="94"/>
      <c r="J790" s="94"/>
      <c r="K790" s="94"/>
      <c r="L790" s="94"/>
      <c r="M790" s="94"/>
      <c r="N790" s="94"/>
      <c r="O790" s="94"/>
      <c r="P790" s="94"/>
      <c r="Q790" s="94"/>
      <c r="R790" s="94"/>
      <c r="S790" s="94"/>
      <c r="T790" s="94"/>
      <c r="U790" s="94"/>
      <c r="V790" s="94"/>
      <c r="W790" s="94"/>
      <c r="X790" s="94"/>
      <c r="Y790" s="94"/>
      <c r="Z790" s="94"/>
      <c r="AA790" s="94"/>
      <c r="AB790" s="94"/>
      <c r="AC790" s="94"/>
      <c r="AD790" s="120" t="s">
        <v>252</v>
      </c>
      <c r="AE790" s="121" t="s">
        <v>253</v>
      </c>
      <c r="AF790" s="94" t="s">
        <v>612</v>
      </c>
    </row>
    <row r="791" spans="1:32" s="82" customFormat="1" ht="19.5" x14ac:dyDescent="0.25">
      <c r="A791" s="103" t="s">
        <v>28</v>
      </c>
      <c r="B791" s="100"/>
      <c r="C791" s="116"/>
      <c r="D791" s="116"/>
      <c r="E791" s="100"/>
      <c r="F791" s="96"/>
      <c r="G791" s="96"/>
      <c r="H791" s="116"/>
      <c r="I791" s="116"/>
      <c r="J791" s="116"/>
      <c r="K791" s="116"/>
      <c r="L791" s="116"/>
      <c r="M791" s="116"/>
      <c r="N791" s="117"/>
      <c r="O791" s="117"/>
      <c r="P791" s="116"/>
      <c r="Q791" s="116"/>
      <c r="R791" s="116"/>
      <c r="S791" s="116"/>
      <c r="T791" s="116"/>
      <c r="U791" s="116"/>
      <c r="V791" s="116"/>
      <c r="W791" s="116"/>
      <c r="X791" s="116"/>
      <c r="Y791" s="116"/>
      <c r="Z791" s="116"/>
      <c r="AA791" s="116"/>
      <c r="AB791" s="116"/>
      <c r="AC791" s="116"/>
      <c r="AD791" s="100"/>
      <c r="AE791" s="119"/>
      <c r="AF791" s="108"/>
    </row>
    <row r="792" spans="1:32" s="82" customFormat="1" ht="19.5" x14ac:dyDescent="0.25">
      <c r="A792" s="103" t="s">
        <v>29</v>
      </c>
      <c r="B792" s="100"/>
      <c r="C792" s="116"/>
      <c r="D792" s="116"/>
      <c r="E792" s="100"/>
      <c r="F792" s="96"/>
      <c r="G792" s="96"/>
      <c r="H792" s="116"/>
      <c r="I792" s="116"/>
      <c r="J792" s="116"/>
      <c r="K792" s="116"/>
      <c r="L792" s="116"/>
      <c r="M792" s="116"/>
      <c r="N792" s="117"/>
      <c r="O792" s="117"/>
      <c r="P792" s="116"/>
      <c r="Q792" s="116"/>
      <c r="R792" s="116"/>
      <c r="S792" s="116"/>
      <c r="T792" s="116"/>
      <c r="U792" s="116"/>
      <c r="V792" s="116"/>
      <c r="W792" s="116"/>
      <c r="X792" s="116"/>
      <c r="Y792" s="116"/>
      <c r="Z792" s="116"/>
      <c r="AA792" s="116"/>
      <c r="AB792" s="116"/>
      <c r="AC792" s="116"/>
      <c r="AD792" s="100"/>
      <c r="AE792" s="118"/>
      <c r="AF792" s="108"/>
    </row>
    <row r="793" spans="1:32" s="82" customFormat="1" ht="19.5" x14ac:dyDescent="0.25">
      <c r="A793" s="103" t="s">
        <v>250</v>
      </c>
      <c r="B793" s="100">
        <f>AD793</f>
        <v>3800</v>
      </c>
      <c r="C793" s="116">
        <f>AD793</f>
        <v>3800</v>
      </c>
      <c r="D793" s="116">
        <f>AE793</f>
        <v>1900</v>
      </c>
      <c r="E793" s="100">
        <f>AE793</f>
        <v>1900</v>
      </c>
      <c r="F793" s="96">
        <f>E793/B793*100</f>
        <v>50</v>
      </c>
      <c r="G793" s="96">
        <f>E793/C793*100</f>
        <v>50</v>
      </c>
      <c r="H793" s="116"/>
      <c r="I793" s="116"/>
      <c r="J793" s="116"/>
      <c r="K793" s="116"/>
      <c r="L793" s="116"/>
      <c r="M793" s="116"/>
      <c r="N793" s="117"/>
      <c r="O793" s="117"/>
      <c r="P793" s="116"/>
      <c r="Q793" s="116"/>
      <c r="R793" s="116"/>
      <c r="S793" s="116"/>
      <c r="T793" s="116"/>
      <c r="U793" s="116"/>
      <c r="V793" s="116"/>
      <c r="W793" s="116"/>
      <c r="X793" s="116"/>
      <c r="Y793" s="116"/>
      <c r="Z793" s="116"/>
      <c r="AA793" s="116"/>
      <c r="AB793" s="116"/>
      <c r="AC793" s="116"/>
      <c r="AD793" s="100">
        <v>3800</v>
      </c>
      <c r="AE793" s="122">
        <v>1900</v>
      </c>
      <c r="AF793" s="108"/>
    </row>
    <row r="794" spans="1:32" ht="187.5" x14ac:dyDescent="0.25">
      <c r="A794" s="94" t="s">
        <v>598</v>
      </c>
      <c r="B794" s="95" t="s">
        <v>254</v>
      </c>
      <c r="C794" s="95" t="s">
        <v>254</v>
      </c>
      <c r="D794" s="95" t="s">
        <v>255</v>
      </c>
      <c r="E794" s="95" t="s">
        <v>255</v>
      </c>
      <c r="F794" s="95">
        <f>E794/B794*100</f>
        <v>50</v>
      </c>
      <c r="G794" s="95">
        <f>E794/C794*100</f>
        <v>50</v>
      </c>
      <c r="H794" s="94"/>
      <c r="I794" s="94"/>
      <c r="J794" s="94"/>
      <c r="K794" s="94"/>
      <c r="L794" s="94"/>
      <c r="M794" s="94"/>
      <c r="N794" s="94"/>
      <c r="O794" s="94"/>
      <c r="P794" s="94"/>
      <c r="Q794" s="94"/>
      <c r="R794" s="94"/>
      <c r="S794" s="94"/>
      <c r="T794" s="94"/>
      <c r="U794" s="94"/>
      <c r="V794" s="94"/>
      <c r="W794" s="94"/>
      <c r="X794" s="94"/>
      <c r="Y794" s="94"/>
      <c r="Z794" s="94"/>
      <c r="AA794" s="94"/>
      <c r="AB794" s="94"/>
      <c r="AC794" s="94"/>
      <c r="AD794" s="120" t="s">
        <v>254</v>
      </c>
      <c r="AE794" s="121" t="s">
        <v>255</v>
      </c>
      <c r="AF794" s="94" t="s">
        <v>612</v>
      </c>
    </row>
    <row r="795" spans="1:32" s="82" customFormat="1" ht="19.5" x14ac:dyDescent="0.25">
      <c r="A795" s="103" t="s">
        <v>28</v>
      </c>
      <c r="B795" s="100"/>
      <c r="C795" s="116"/>
      <c r="D795" s="116"/>
      <c r="E795" s="100"/>
      <c r="F795" s="96"/>
      <c r="G795" s="96"/>
      <c r="H795" s="116"/>
      <c r="I795" s="116"/>
      <c r="J795" s="116"/>
      <c r="K795" s="116"/>
      <c r="L795" s="116"/>
      <c r="M795" s="116"/>
      <c r="N795" s="117"/>
      <c r="O795" s="117"/>
      <c r="P795" s="116"/>
      <c r="Q795" s="116"/>
      <c r="R795" s="116"/>
      <c r="S795" s="116"/>
      <c r="T795" s="116"/>
      <c r="U795" s="116"/>
      <c r="V795" s="116"/>
      <c r="W795" s="116"/>
      <c r="X795" s="116"/>
      <c r="Y795" s="116"/>
      <c r="Z795" s="116"/>
      <c r="AA795" s="116"/>
      <c r="AB795" s="116"/>
      <c r="AC795" s="116"/>
      <c r="AD795" s="100"/>
      <c r="AE795" s="119"/>
      <c r="AF795" s="108"/>
    </row>
    <row r="796" spans="1:32" s="82" customFormat="1" ht="19.5" x14ac:dyDescent="0.25">
      <c r="A796" s="103" t="s">
        <v>29</v>
      </c>
      <c r="B796" s="100"/>
      <c r="C796" s="116"/>
      <c r="D796" s="116"/>
      <c r="E796" s="100"/>
      <c r="F796" s="96"/>
      <c r="G796" s="96"/>
      <c r="H796" s="116"/>
      <c r="I796" s="116"/>
      <c r="J796" s="116"/>
      <c r="K796" s="116"/>
      <c r="L796" s="116"/>
      <c r="M796" s="116"/>
      <c r="N796" s="117"/>
      <c r="O796" s="117"/>
      <c r="P796" s="116"/>
      <c r="Q796" s="116"/>
      <c r="R796" s="116"/>
      <c r="S796" s="116"/>
      <c r="T796" s="116"/>
      <c r="U796" s="116"/>
      <c r="V796" s="116"/>
      <c r="W796" s="116"/>
      <c r="X796" s="116"/>
      <c r="Y796" s="116"/>
      <c r="Z796" s="116"/>
      <c r="AA796" s="116"/>
      <c r="AB796" s="116"/>
      <c r="AC796" s="116"/>
      <c r="AD796" s="100"/>
      <c r="AE796" s="119"/>
      <c r="AF796" s="108"/>
    </row>
    <row r="797" spans="1:32" s="82" customFormat="1" ht="19.5" x14ac:dyDescent="0.25">
      <c r="A797" s="103" t="s">
        <v>250</v>
      </c>
      <c r="B797" s="100">
        <f>AD797</f>
        <v>3614</v>
      </c>
      <c r="C797" s="116">
        <f>AD797</f>
        <v>3614</v>
      </c>
      <c r="D797" s="116">
        <f>AE797</f>
        <v>1807</v>
      </c>
      <c r="E797" s="100">
        <f>AE797</f>
        <v>1807</v>
      </c>
      <c r="F797" s="96">
        <f>E797/B797*100</f>
        <v>50</v>
      </c>
      <c r="G797" s="96">
        <f>E797/C797*100</f>
        <v>50</v>
      </c>
      <c r="H797" s="116"/>
      <c r="I797" s="116"/>
      <c r="J797" s="116"/>
      <c r="K797" s="116"/>
      <c r="L797" s="116"/>
      <c r="M797" s="116"/>
      <c r="N797" s="117"/>
      <c r="O797" s="117"/>
      <c r="P797" s="116"/>
      <c r="Q797" s="116"/>
      <c r="R797" s="116"/>
      <c r="S797" s="116"/>
      <c r="T797" s="116"/>
      <c r="U797" s="116"/>
      <c r="V797" s="116"/>
      <c r="W797" s="116"/>
      <c r="X797" s="116"/>
      <c r="Y797" s="116"/>
      <c r="Z797" s="116"/>
      <c r="AA797" s="116"/>
      <c r="AB797" s="116"/>
      <c r="AC797" s="116"/>
      <c r="AD797" s="100">
        <v>3614</v>
      </c>
      <c r="AE797" s="122">
        <v>1807</v>
      </c>
      <c r="AF797" s="108"/>
    </row>
    <row r="798" spans="1:32" s="82" customFormat="1" ht="360" customHeight="1" x14ac:dyDescent="0.25">
      <c r="A798" s="88" t="s">
        <v>256</v>
      </c>
      <c r="B798" s="89">
        <f>B799+B804+B809+B813</f>
        <v>111387.09</v>
      </c>
      <c r="C798" s="89">
        <f>C799+C804+C809+C813</f>
        <v>111387.09</v>
      </c>
      <c r="D798" s="89">
        <f>D799+D804+D809+D813</f>
        <v>111090.18</v>
      </c>
      <c r="E798" s="89">
        <f>E799+E804+E809+E813</f>
        <v>111090.18</v>
      </c>
      <c r="F798" s="90">
        <f>E798/B798*100</f>
        <v>99.733443076751527</v>
      </c>
      <c r="G798" s="90">
        <f>E798/C798*100</f>
        <v>99.733443076751527</v>
      </c>
      <c r="H798" s="89">
        <f>H799+H804+H809+H813</f>
        <v>11333.670000000002</v>
      </c>
      <c r="I798" s="89">
        <f>I799+I804+I809</f>
        <v>8042.55</v>
      </c>
      <c r="J798" s="89">
        <f t="shared" ref="J798:AE798" si="649">J799+J804+J809</f>
        <v>13616.6</v>
      </c>
      <c r="K798" s="89">
        <f t="shared" si="649"/>
        <v>8667.11</v>
      </c>
      <c r="L798" s="89">
        <f t="shared" si="649"/>
        <v>9233.9500000000007</v>
      </c>
      <c r="M798" s="89">
        <f t="shared" si="649"/>
        <v>9738</v>
      </c>
      <c r="N798" s="91">
        <f t="shared" si="649"/>
        <v>9893.9500000000007</v>
      </c>
      <c r="O798" s="91">
        <f t="shared" si="649"/>
        <v>10987.909999999998</v>
      </c>
      <c r="P798" s="89">
        <f t="shared" si="649"/>
        <v>9690.06</v>
      </c>
      <c r="Q798" s="89">
        <f t="shared" si="649"/>
        <v>10771.2</v>
      </c>
      <c r="R798" s="89">
        <f>R799+R804+R809+R813</f>
        <v>7902.07</v>
      </c>
      <c r="S798" s="89">
        <f t="shared" si="649"/>
        <v>9688.4</v>
      </c>
      <c r="T798" s="89">
        <f t="shared" si="649"/>
        <v>8061.73</v>
      </c>
      <c r="U798" s="89">
        <f>U799+U804+U809</f>
        <v>9295.75</v>
      </c>
      <c r="V798" s="89">
        <f t="shared" si="649"/>
        <v>8777.7499999999982</v>
      </c>
      <c r="W798" s="89">
        <f t="shared" si="649"/>
        <v>6341.1500000000005</v>
      </c>
      <c r="X798" s="89">
        <f t="shared" si="649"/>
        <v>6560.86</v>
      </c>
      <c r="Y798" s="89">
        <f t="shared" si="649"/>
        <v>5808.34</v>
      </c>
      <c r="Z798" s="89">
        <f t="shared" si="649"/>
        <v>6364.4400000000005</v>
      </c>
      <c r="AA798" s="89">
        <f t="shared" si="649"/>
        <v>8066.3899999999994</v>
      </c>
      <c r="AB798" s="89">
        <f t="shared" si="649"/>
        <v>8796.130000000001</v>
      </c>
      <c r="AC798" s="89">
        <f>AC799+AC804+AC809+AC813</f>
        <v>8592.7900000000009</v>
      </c>
      <c r="AD798" s="89">
        <f>AD799+AD804+AD809</f>
        <v>11155.880000000001</v>
      </c>
      <c r="AE798" s="89">
        <f t="shared" si="649"/>
        <v>14820.89</v>
      </c>
      <c r="AF798" s="123" t="s">
        <v>613</v>
      </c>
    </row>
    <row r="799" spans="1:32" ht="75" x14ac:dyDescent="0.25">
      <c r="A799" s="94" t="s">
        <v>257</v>
      </c>
      <c r="B799" s="95">
        <f>H799+J799+L799+N799+P799+R799+T799+V799+X799+Z799+AB799+AD799</f>
        <v>107844.79999999999</v>
      </c>
      <c r="C799" s="95">
        <f t="shared" ref="C799:AE799" si="650">C800</f>
        <v>107844.79999999999</v>
      </c>
      <c r="D799" s="95">
        <f>D800</f>
        <v>107548.83</v>
      </c>
      <c r="E799" s="95">
        <f t="shared" si="650"/>
        <v>107548.83</v>
      </c>
      <c r="F799" s="124">
        <f t="shared" si="650"/>
        <v>99.725559322285378</v>
      </c>
      <c r="G799" s="124">
        <f t="shared" si="650"/>
        <v>99.725559322285378</v>
      </c>
      <c r="H799" s="95">
        <f t="shared" si="650"/>
        <v>10699.92</v>
      </c>
      <c r="I799" s="95">
        <f t="shared" si="650"/>
        <v>7830.85</v>
      </c>
      <c r="J799" s="95">
        <f t="shared" si="650"/>
        <v>13375.53</v>
      </c>
      <c r="K799" s="95">
        <f t="shared" si="650"/>
        <v>8414.11</v>
      </c>
      <c r="L799" s="95">
        <f t="shared" si="650"/>
        <v>8995.33</v>
      </c>
      <c r="M799" s="95">
        <f t="shared" si="650"/>
        <v>9501.6</v>
      </c>
      <c r="N799" s="95">
        <f t="shared" si="650"/>
        <v>9656.09</v>
      </c>
      <c r="O799" s="95">
        <f t="shared" si="650"/>
        <v>10748.81</v>
      </c>
      <c r="P799" s="95">
        <f t="shared" si="650"/>
        <v>9451.34</v>
      </c>
      <c r="Q799" s="95">
        <f t="shared" si="650"/>
        <v>10532.2</v>
      </c>
      <c r="R799" s="95">
        <f t="shared" si="650"/>
        <v>7393.29</v>
      </c>
      <c r="S799" s="95">
        <f t="shared" si="650"/>
        <v>9449.1</v>
      </c>
      <c r="T799" s="95">
        <f t="shared" si="650"/>
        <v>7822.19</v>
      </c>
      <c r="U799" s="95">
        <f t="shared" si="650"/>
        <v>9057.5</v>
      </c>
      <c r="V799" s="95">
        <f t="shared" si="650"/>
        <v>8537.1299999999992</v>
      </c>
      <c r="W799" s="95">
        <f t="shared" si="650"/>
        <v>6101.05</v>
      </c>
      <c r="X799" s="95">
        <f t="shared" si="650"/>
        <v>6319.98</v>
      </c>
      <c r="Y799" s="95">
        <f t="shared" si="650"/>
        <v>5562.44</v>
      </c>
      <c r="Z799" s="95">
        <f t="shared" si="650"/>
        <v>6123.8</v>
      </c>
      <c r="AA799" s="95">
        <f t="shared" si="650"/>
        <v>7825.69</v>
      </c>
      <c r="AB799" s="95">
        <f>AB800</f>
        <v>8555.25</v>
      </c>
      <c r="AC799" s="95">
        <f>AC800</f>
        <v>7944.89</v>
      </c>
      <c r="AD799" s="100">
        <f t="shared" si="650"/>
        <v>10914.95</v>
      </c>
      <c r="AE799" s="100">
        <f t="shared" si="650"/>
        <v>14580.59</v>
      </c>
      <c r="AF799" s="94"/>
    </row>
    <row r="800" spans="1:32" ht="18.75" x14ac:dyDescent="0.25">
      <c r="A800" s="88" t="s">
        <v>27</v>
      </c>
      <c r="B800" s="100">
        <f>B801+B802+B803</f>
        <v>107844.79999999999</v>
      </c>
      <c r="C800" s="100">
        <f>C801+C802+C803</f>
        <v>107844.79999999999</v>
      </c>
      <c r="D800" s="100">
        <f>D801+D802+D803</f>
        <v>107548.83</v>
      </c>
      <c r="E800" s="100">
        <f>E801+E802+E803</f>
        <v>107548.83</v>
      </c>
      <c r="F800" s="100">
        <f>E800/B800*100</f>
        <v>99.725559322285378</v>
      </c>
      <c r="G800" s="100">
        <f>E800/C800*100</f>
        <v>99.725559322285378</v>
      </c>
      <c r="H800" s="100">
        <f t="shared" ref="H800:AE800" si="651">H801+H802+H803</f>
        <v>10699.92</v>
      </c>
      <c r="I800" s="100">
        <f t="shared" si="651"/>
        <v>7830.85</v>
      </c>
      <c r="J800" s="100">
        <f t="shared" si="651"/>
        <v>13375.53</v>
      </c>
      <c r="K800" s="100">
        <f t="shared" si="651"/>
        <v>8414.11</v>
      </c>
      <c r="L800" s="100">
        <f t="shared" si="651"/>
        <v>8995.33</v>
      </c>
      <c r="M800" s="100">
        <f t="shared" si="651"/>
        <v>9501.6</v>
      </c>
      <c r="N800" s="101">
        <f t="shared" si="651"/>
        <v>9656.09</v>
      </c>
      <c r="O800" s="101">
        <f t="shared" si="651"/>
        <v>10748.81</v>
      </c>
      <c r="P800" s="100">
        <f t="shared" si="651"/>
        <v>9451.34</v>
      </c>
      <c r="Q800" s="100">
        <f t="shared" si="651"/>
        <v>10532.2</v>
      </c>
      <c r="R800" s="100">
        <f t="shared" si="651"/>
        <v>7393.29</v>
      </c>
      <c r="S800" s="100">
        <f t="shared" si="651"/>
        <v>9449.1</v>
      </c>
      <c r="T800" s="100">
        <f t="shared" si="651"/>
        <v>7822.19</v>
      </c>
      <c r="U800" s="100">
        <f t="shared" si="651"/>
        <v>9057.5</v>
      </c>
      <c r="V800" s="100">
        <f t="shared" si="651"/>
        <v>8537.1299999999992</v>
      </c>
      <c r="W800" s="100">
        <f t="shared" si="651"/>
        <v>6101.05</v>
      </c>
      <c r="X800" s="100">
        <f t="shared" si="651"/>
        <v>6319.98</v>
      </c>
      <c r="Y800" s="100">
        <f t="shared" si="651"/>
        <v>5562.44</v>
      </c>
      <c r="Z800" s="100">
        <f t="shared" si="651"/>
        <v>6123.8</v>
      </c>
      <c r="AA800" s="100">
        <f t="shared" si="651"/>
        <v>7825.69</v>
      </c>
      <c r="AB800" s="100">
        <f t="shared" si="651"/>
        <v>8555.25</v>
      </c>
      <c r="AC800" s="100">
        <f t="shared" si="651"/>
        <v>7944.89</v>
      </c>
      <c r="AD800" s="100">
        <f t="shared" si="651"/>
        <v>10914.95</v>
      </c>
      <c r="AE800" s="100">
        <f t="shared" si="651"/>
        <v>14580.59</v>
      </c>
      <c r="AF800" s="92"/>
    </row>
    <row r="801" spans="1:32" s="82" customFormat="1" ht="18.75" x14ac:dyDescent="0.25">
      <c r="A801" s="103" t="s">
        <v>28</v>
      </c>
      <c r="B801" s="100"/>
      <c r="C801" s="125"/>
      <c r="D801" s="104"/>
      <c r="E801" s="100">
        <f>I801+K801+M801+O801+Q801+S801+U801+W801+Y801+AA801+AC801+AE801+AG801</f>
        <v>0</v>
      </c>
      <c r="F801" s="100"/>
      <c r="G801" s="100"/>
      <c r="H801" s="116"/>
      <c r="I801" s="116"/>
      <c r="J801" s="116"/>
      <c r="K801" s="116"/>
      <c r="L801" s="116"/>
      <c r="M801" s="116"/>
      <c r="N801" s="117"/>
      <c r="O801" s="126"/>
      <c r="P801" s="116"/>
      <c r="Q801" s="116"/>
      <c r="R801" s="116"/>
      <c r="S801" s="116"/>
      <c r="T801" s="116"/>
      <c r="U801" s="127"/>
      <c r="V801" s="116"/>
      <c r="W801" s="116"/>
      <c r="X801" s="116"/>
      <c r="Y801" s="116"/>
      <c r="Z801" s="116"/>
      <c r="AA801" s="116"/>
      <c r="AB801" s="116"/>
      <c r="AC801" s="116"/>
      <c r="AD801" s="116"/>
      <c r="AE801" s="128"/>
      <c r="AF801" s="92"/>
    </row>
    <row r="802" spans="1:32" s="82" customFormat="1" ht="18.75" x14ac:dyDescent="0.25">
      <c r="A802" s="103" t="s">
        <v>29</v>
      </c>
      <c r="B802" s="100">
        <f>H802+J802+L802+N802+P802+R802+T802+V802+X802+Z802+AB802+AD802</f>
        <v>107844.79999999999</v>
      </c>
      <c r="C802" s="125">
        <f>H802+J802+L802+N802+P802+R802+T802+V802+X802+Z802+AB802+AD802</f>
        <v>107844.79999999999</v>
      </c>
      <c r="D802" s="125">
        <f>I802+K802+M802+O802+Q802+S802+U802+W802+Y802+AA802+AC802+AE802</f>
        <v>107548.83</v>
      </c>
      <c r="E802" s="100">
        <f>I802+K802+M802+O802+Q802+S802+U802+W802+Y802+AA802+AC802+AE802+AG802</f>
        <v>107548.83</v>
      </c>
      <c r="F802" s="100">
        <f>E802/B802*100</f>
        <v>99.725559322285378</v>
      </c>
      <c r="G802" s="100">
        <f>E802/C802*100</f>
        <v>99.725559322285378</v>
      </c>
      <c r="H802" s="100">
        <v>10699.92</v>
      </c>
      <c r="I802" s="100">
        <v>7830.85</v>
      </c>
      <c r="J802" s="100">
        <v>13375.53</v>
      </c>
      <c r="K802" s="116">
        <v>8414.11</v>
      </c>
      <c r="L802" s="100">
        <v>8995.33</v>
      </c>
      <c r="M802" s="116">
        <v>9501.6</v>
      </c>
      <c r="N802" s="101">
        <v>9656.09</v>
      </c>
      <c r="O802" s="117">
        <v>10748.81</v>
      </c>
      <c r="P802" s="100">
        <v>9451.34</v>
      </c>
      <c r="Q802" s="116">
        <v>10532.2</v>
      </c>
      <c r="R802" s="100">
        <v>7393.29</v>
      </c>
      <c r="S802" s="116">
        <v>9449.1</v>
      </c>
      <c r="T802" s="96">
        <v>7822.19</v>
      </c>
      <c r="U802" s="96">
        <v>9057.5</v>
      </c>
      <c r="V802" s="96">
        <v>8537.1299999999992</v>
      </c>
      <c r="W802" s="96">
        <v>6101.05</v>
      </c>
      <c r="X802" s="96">
        <v>6319.98</v>
      </c>
      <c r="Y802" s="96">
        <v>5562.44</v>
      </c>
      <c r="Z802" s="96">
        <v>6123.8</v>
      </c>
      <c r="AA802" s="96">
        <v>7825.69</v>
      </c>
      <c r="AB802" s="96">
        <v>8555.25</v>
      </c>
      <c r="AC802" s="96">
        <v>7944.89</v>
      </c>
      <c r="AD802" s="100">
        <v>10914.95</v>
      </c>
      <c r="AE802" s="97">
        <v>14580.59</v>
      </c>
      <c r="AF802" s="92"/>
    </row>
    <row r="803" spans="1:32" s="82" customFormat="1" ht="18.75" x14ac:dyDescent="0.25">
      <c r="A803" s="103" t="s">
        <v>250</v>
      </c>
      <c r="B803" s="100"/>
      <c r="C803" s="125"/>
      <c r="D803" s="104"/>
      <c r="E803" s="100">
        <f>I803+K803+M803+O803+Q803+S803+U803+W803+Y803+AA803+AC803+AE803+AG803</f>
        <v>0</v>
      </c>
      <c r="F803" s="105"/>
      <c r="G803" s="105"/>
      <c r="H803" s="116"/>
      <c r="I803" s="116"/>
      <c r="J803" s="116"/>
      <c r="K803" s="116"/>
      <c r="L803" s="116"/>
      <c r="M803" s="116"/>
      <c r="N803" s="117"/>
      <c r="O803" s="126"/>
      <c r="P803" s="116"/>
      <c r="Q803" s="116"/>
      <c r="R803" s="116"/>
      <c r="S803" s="116"/>
      <c r="T803" s="116"/>
      <c r="U803" s="127"/>
      <c r="V803" s="116"/>
      <c r="W803" s="116"/>
      <c r="X803" s="116"/>
      <c r="Y803" s="116"/>
      <c r="Z803" s="116"/>
      <c r="AA803" s="116"/>
      <c r="AB803" s="116"/>
      <c r="AC803" s="116"/>
      <c r="AD803" s="116"/>
      <c r="AE803" s="128"/>
      <c r="AF803" s="92"/>
    </row>
    <row r="804" spans="1:32" ht="37.5" x14ac:dyDescent="0.25">
      <c r="A804" s="94" t="s">
        <v>258</v>
      </c>
      <c r="B804" s="124">
        <f>B805</f>
        <v>2668.4599999999996</v>
      </c>
      <c r="C804" s="124">
        <f>C805</f>
        <v>2668.4599999999996</v>
      </c>
      <c r="D804" s="124">
        <f>D805</f>
        <v>2668.4</v>
      </c>
      <c r="E804" s="124">
        <f>E805</f>
        <v>2668.4</v>
      </c>
      <c r="F804" s="124">
        <f t="shared" ref="F804:AE804" si="652">F805</f>
        <v>99.997751512108124</v>
      </c>
      <c r="G804" s="124">
        <f t="shared" si="652"/>
        <v>99.997751512108124</v>
      </c>
      <c r="H804" s="124">
        <f t="shared" si="652"/>
        <v>211.7</v>
      </c>
      <c r="I804" s="124">
        <f t="shared" si="652"/>
        <v>211.7</v>
      </c>
      <c r="J804" s="124">
        <f t="shared" si="652"/>
        <v>223.34</v>
      </c>
      <c r="K804" s="124">
        <f t="shared" si="652"/>
        <v>223.4</v>
      </c>
      <c r="L804" s="124">
        <f t="shared" si="652"/>
        <v>223.35</v>
      </c>
      <c r="M804" s="124">
        <f t="shared" si="652"/>
        <v>223.3</v>
      </c>
      <c r="N804" s="124">
        <f t="shared" si="652"/>
        <v>223.35</v>
      </c>
      <c r="O804" s="124">
        <f t="shared" si="652"/>
        <v>223.3</v>
      </c>
      <c r="P804" s="124">
        <f t="shared" si="652"/>
        <v>223.34</v>
      </c>
      <c r="Q804" s="124">
        <f t="shared" si="652"/>
        <v>223.3</v>
      </c>
      <c r="R804" s="124">
        <f t="shared" si="652"/>
        <v>223.35</v>
      </c>
      <c r="S804" s="124">
        <f t="shared" si="652"/>
        <v>223.3</v>
      </c>
      <c r="T804" s="124">
        <f t="shared" si="652"/>
        <v>223.34</v>
      </c>
      <c r="U804" s="124">
        <f t="shared" si="652"/>
        <v>223.4</v>
      </c>
      <c r="V804" s="124">
        <f t="shared" si="652"/>
        <v>223.3</v>
      </c>
      <c r="W804" s="124">
        <f t="shared" si="652"/>
        <v>223.3</v>
      </c>
      <c r="X804" s="95">
        <f t="shared" si="652"/>
        <v>223.34</v>
      </c>
      <c r="Y804" s="95">
        <f t="shared" si="652"/>
        <v>223.3</v>
      </c>
      <c r="Z804" s="95">
        <f t="shared" si="652"/>
        <v>223.34</v>
      </c>
      <c r="AA804" s="95">
        <f t="shared" si="652"/>
        <v>223.4</v>
      </c>
      <c r="AB804" s="95">
        <f>AB805</f>
        <v>223.34</v>
      </c>
      <c r="AC804" s="95">
        <f>AC805</f>
        <v>223.3</v>
      </c>
      <c r="AD804" s="96">
        <f t="shared" si="652"/>
        <v>223.37</v>
      </c>
      <c r="AE804" s="96">
        <f t="shared" si="652"/>
        <v>223.4</v>
      </c>
      <c r="AF804" s="129"/>
    </row>
    <row r="805" spans="1:32" ht="18.75" x14ac:dyDescent="0.25">
      <c r="A805" s="88" t="s">
        <v>27</v>
      </c>
      <c r="B805" s="100">
        <f>B806+B807</f>
        <v>2668.4599999999996</v>
      </c>
      <c r="C805" s="96">
        <f t="shared" ref="C805:AE805" si="653">C806+C807</f>
        <v>2668.4599999999996</v>
      </c>
      <c r="D805" s="96">
        <f t="shared" si="653"/>
        <v>2668.4</v>
      </c>
      <c r="E805" s="96">
        <f t="shared" si="653"/>
        <v>2668.4</v>
      </c>
      <c r="F805" s="96">
        <f>E805/B805*100</f>
        <v>99.997751512108124</v>
      </c>
      <c r="G805" s="96">
        <f>E805/C805*100</f>
        <v>99.997751512108124</v>
      </c>
      <c r="H805" s="96">
        <f t="shared" si="653"/>
        <v>211.7</v>
      </c>
      <c r="I805" s="96">
        <f t="shared" si="653"/>
        <v>211.7</v>
      </c>
      <c r="J805" s="96">
        <f t="shared" si="653"/>
        <v>223.34</v>
      </c>
      <c r="K805" s="96">
        <f t="shared" si="653"/>
        <v>223.4</v>
      </c>
      <c r="L805" s="96">
        <f t="shared" si="653"/>
        <v>223.35</v>
      </c>
      <c r="M805" s="96">
        <f t="shared" si="653"/>
        <v>223.3</v>
      </c>
      <c r="N805" s="130">
        <f t="shared" si="653"/>
        <v>223.35</v>
      </c>
      <c r="O805" s="130">
        <f t="shared" si="653"/>
        <v>223.3</v>
      </c>
      <c r="P805" s="96">
        <f t="shared" si="653"/>
        <v>223.34</v>
      </c>
      <c r="Q805" s="96">
        <f t="shared" si="653"/>
        <v>223.3</v>
      </c>
      <c r="R805" s="96">
        <f t="shared" si="653"/>
        <v>223.35</v>
      </c>
      <c r="S805" s="96">
        <f t="shared" si="653"/>
        <v>223.3</v>
      </c>
      <c r="T805" s="96">
        <f t="shared" si="653"/>
        <v>223.34</v>
      </c>
      <c r="U805" s="96">
        <f t="shared" si="653"/>
        <v>223.4</v>
      </c>
      <c r="V805" s="96">
        <f t="shared" si="653"/>
        <v>223.3</v>
      </c>
      <c r="W805" s="96">
        <f t="shared" si="653"/>
        <v>223.3</v>
      </c>
      <c r="X805" s="96">
        <f t="shared" si="653"/>
        <v>223.34</v>
      </c>
      <c r="Y805" s="96">
        <f t="shared" si="653"/>
        <v>223.3</v>
      </c>
      <c r="Z805" s="96">
        <f t="shared" si="653"/>
        <v>223.34</v>
      </c>
      <c r="AA805" s="96">
        <f>AA807+AA806</f>
        <v>223.4</v>
      </c>
      <c r="AB805" s="96">
        <f t="shared" si="653"/>
        <v>223.34</v>
      </c>
      <c r="AC805" s="96">
        <f t="shared" si="653"/>
        <v>223.3</v>
      </c>
      <c r="AD805" s="96">
        <f t="shared" si="653"/>
        <v>223.37</v>
      </c>
      <c r="AE805" s="96">
        <f t="shared" si="653"/>
        <v>223.4</v>
      </c>
      <c r="AF805" s="92"/>
    </row>
    <row r="806" spans="1:32" s="82" customFormat="1" ht="18.75" x14ac:dyDescent="0.25">
      <c r="A806" s="103" t="s">
        <v>28</v>
      </c>
      <c r="B806" s="100"/>
      <c r="C806" s="131"/>
      <c r="D806" s="131"/>
      <c r="E806" s="96">
        <f>I806+K806+M806+O806+Q806+S806+U806+W806+Y806+AA806+AC806+AE806+AG806</f>
        <v>0</v>
      </c>
      <c r="F806" s="96"/>
      <c r="G806" s="96"/>
      <c r="H806" s="96"/>
      <c r="I806" s="96"/>
      <c r="J806" s="96"/>
      <c r="K806" s="96"/>
      <c r="L806" s="96"/>
      <c r="M806" s="96"/>
      <c r="N806" s="130"/>
      <c r="O806" s="132"/>
      <c r="P806" s="96"/>
      <c r="Q806" s="96"/>
      <c r="R806" s="96"/>
      <c r="S806" s="96"/>
      <c r="T806" s="96"/>
      <c r="U806" s="90"/>
      <c r="V806" s="96"/>
      <c r="W806" s="96"/>
      <c r="X806" s="96"/>
      <c r="Y806" s="96"/>
      <c r="Z806" s="96"/>
      <c r="AA806" s="96"/>
      <c r="AB806" s="96"/>
      <c r="AC806" s="96"/>
      <c r="AD806" s="96"/>
      <c r="AE806" s="96"/>
      <c r="AF806" s="92"/>
    </row>
    <row r="807" spans="1:32" s="82" customFormat="1" ht="18.75" x14ac:dyDescent="0.25">
      <c r="A807" s="103" t="s">
        <v>29</v>
      </c>
      <c r="B807" s="100">
        <f>H807+J807+L807+N807+P807+R807+T807+V807+X807+Z807+AB807+AD807</f>
        <v>2668.4599999999996</v>
      </c>
      <c r="C807" s="131">
        <f>H807+J807+L807+N807+P807+R807+T807+V807+X807+Z807+AB807+AD807</f>
        <v>2668.4599999999996</v>
      </c>
      <c r="D807" s="131">
        <f>I807+K807+M807+O807+Q807+S807+U807+W807+Y807+AA807+AC807+AE807</f>
        <v>2668.4</v>
      </c>
      <c r="E807" s="96">
        <f>I807+K807+M807+O807+Q807+S807+U807+W807+Y807+AA807+AC807+AE807+AG807</f>
        <v>2668.4</v>
      </c>
      <c r="F807" s="96">
        <f>E807/B807*100</f>
        <v>99.997751512108124</v>
      </c>
      <c r="G807" s="96">
        <f>E807/C807*100</f>
        <v>99.997751512108124</v>
      </c>
      <c r="H807" s="96">
        <v>211.7</v>
      </c>
      <c r="I807" s="96">
        <v>211.7</v>
      </c>
      <c r="J807" s="96">
        <v>223.34</v>
      </c>
      <c r="K807" s="96">
        <v>223.4</v>
      </c>
      <c r="L807" s="96">
        <v>223.35</v>
      </c>
      <c r="M807" s="96">
        <v>223.3</v>
      </c>
      <c r="N807" s="130">
        <v>223.35</v>
      </c>
      <c r="O807" s="130">
        <v>223.3</v>
      </c>
      <c r="P807" s="96">
        <v>223.34</v>
      </c>
      <c r="Q807" s="96">
        <v>223.3</v>
      </c>
      <c r="R807" s="96">
        <v>223.35</v>
      </c>
      <c r="S807" s="96">
        <v>223.3</v>
      </c>
      <c r="T807" s="96">
        <v>223.34</v>
      </c>
      <c r="U807" s="96">
        <v>223.4</v>
      </c>
      <c r="V807" s="96">
        <v>223.3</v>
      </c>
      <c r="W807" s="96">
        <v>223.3</v>
      </c>
      <c r="X807" s="96">
        <v>223.34</v>
      </c>
      <c r="Y807" s="96">
        <v>223.3</v>
      </c>
      <c r="Z807" s="96">
        <v>223.34</v>
      </c>
      <c r="AA807" s="96">
        <v>223.4</v>
      </c>
      <c r="AB807" s="96">
        <v>223.34</v>
      </c>
      <c r="AC807" s="96">
        <v>223.3</v>
      </c>
      <c r="AD807" s="96">
        <v>223.37</v>
      </c>
      <c r="AE807" s="96">
        <v>223.4</v>
      </c>
      <c r="AF807" s="92"/>
    </row>
    <row r="808" spans="1:32" s="82" customFormat="1" ht="18.75" x14ac:dyDescent="0.25">
      <c r="A808" s="103" t="s">
        <v>250</v>
      </c>
      <c r="B808" s="100"/>
      <c r="C808" s="125"/>
      <c r="D808" s="104"/>
      <c r="E808" s="100">
        <f>I808+K808+M808+O808+Q808+S808+U808+W808+Y808+AA808+AC808+AE808+AG808</f>
        <v>0</v>
      </c>
      <c r="F808" s="105"/>
      <c r="G808" s="105"/>
      <c r="H808" s="116"/>
      <c r="I808" s="116"/>
      <c r="J808" s="116"/>
      <c r="K808" s="116"/>
      <c r="L808" s="116"/>
      <c r="M808" s="116"/>
      <c r="N808" s="117"/>
      <c r="O808" s="126"/>
      <c r="P808" s="116"/>
      <c r="Q808" s="116"/>
      <c r="R808" s="116"/>
      <c r="S808" s="116"/>
      <c r="T808" s="116"/>
      <c r="U808" s="127"/>
      <c r="V808" s="116"/>
      <c r="W808" s="116"/>
      <c r="X808" s="116"/>
      <c r="Y808" s="116"/>
      <c r="Z808" s="116"/>
      <c r="AA808" s="116"/>
      <c r="AB808" s="116"/>
      <c r="AC808" s="116"/>
      <c r="AD808" s="116"/>
      <c r="AE808" s="116"/>
      <c r="AF808" s="92"/>
    </row>
    <row r="809" spans="1:32" ht="37.5" x14ac:dyDescent="0.25">
      <c r="A809" s="94" t="s">
        <v>259</v>
      </c>
      <c r="B809" s="124">
        <f>B810</f>
        <v>197.03</v>
      </c>
      <c r="C809" s="124">
        <f>C810</f>
        <v>197.03</v>
      </c>
      <c r="D809" s="129">
        <f t="shared" ref="D809:AE809" si="654">D810</f>
        <v>196.25</v>
      </c>
      <c r="E809" s="129">
        <f t="shared" si="654"/>
        <v>196.25</v>
      </c>
      <c r="F809" s="95">
        <f t="shared" si="654"/>
        <v>99.604121199817286</v>
      </c>
      <c r="G809" s="95">
        <f t="shared" si="654"/>
        <v>99.604121199817286</v>
      </c>
      <c r="H809" s="129">
        <f t="shared" si="654"/>
        <v>14.95</v>
      </c>
      <c r="I809" s="129">
        <f t="shared" si="654"/>
        <v>0</v>
      </c>
      <c r="J809" s="129">
        <f t="shared" si="654"/>
        <v>17.73</v>
      </c>
      <c r="K809" s="129">
        <f t="shared" si="654"/>
        <v>29.6</v>
      </c>
      <c r="L809" s="129">
        <f t="shared" si="654"/>
        <v>15.27</v>
      </c>
      <c r="M809" s="129">
        <f t="shared" si="654"/>
        <v>13.1</v>
      </c>
      <c r="N809" s="129">
        <f t="shared" si="654"/>
        <v>14.51</v>
      </c>
      <c r="O809" s="129">
        <f t="shared" si="654"/>
        <v>15.8</v>
      </c>
      <c r="P809" s="129">
        <f t="shared" si="654"/>
        <v>15.38</v>
      </c>
      <c r="Q809" s="129">
        <f t="shared" si="654"/>
        <v>15.7</v>
      </c>
      <c r="R809" s="129">
        <f t="shared" si="654"/>
        <v>15.73</v>
      </c>
      <c r="S809" s="129">
        <f t="shared" si="654"/>
        <v>16</v>
      </c>
      <c r="T809" s="129">
        <f t="shared" si="654"/>
        <v>16.2</v>
      </c>
      <c r="U809" s="129">
        <f t="shared" si="654"/>
        <v>14.85</v>
      </c>
      <c r="V809" s="129">
        <f t="shared" si="654"/>
        <v>17.32</v>
      </c>
      <c r="W809" s="129">
        <f t="shared" si="654"/>
        <v>16.8</v>
      </c>
      <c r="X809" s="129">
        <f t="shared" si="654"/>
        <v>17.54</v>
      </c>
      <c r="Y809" s="129">
        <f t="shared" si="654"/>
        <v>22.6</v>
      </c>
      <c r="Z809" s="95">
        <f t="shared" si="654"/>
        <v>17.3</v>
      </c>
      <c r="AA809" s="95">
        <f t="shared" si="654"/>
        <v>17.3</v>
      </c>
      <c r="AB809" s="95">
        <f>AB810</f>
        <v>17.54</v>
      </c>
      <c r="AC809" s="95">
        <f>AC810</f>
        <v>17.600000000000001</v>
      </c>
      <c r="AD809" s="120">
        <f t="shared" si="654"/>
        <v>17.559999999999999</v>
      </c>
      <c r="AE809" s="120">
        <f t="shared" si="654"/>
        <v>16.899999999999999</v>
      </c>
      <c r="AF809" s="94"/>
    </row>
    <row r="810" spans="1:32" ht="18.75" x14ac:dyDescent="0.25">
      <c r="A810" s="88" t="s">
        <v>27</v>
      </c>
      <c r="B810" s="100">
        <f>B811+B812</f>
        <v>197.03</v>
      </c>
      <c r="C810" s="125">
        <f>C811+C812</f>
        <v>197.03</v>
      </c>
      <c r="D810" s="125">
        <f t="shared" ref="D810:AE810" si="655">D811+D812</f>
        <v>196.25</v>
      </c>
      <c r="E810" s="125">
        <f t="shared" si="655"/>
        <v>196.25</v>
      </c>
      <c r="F810" s="125">
        <f t="shared" si="655"/>
        <v>99.604121199817286</v>
      </c>
      <c r="G810" s="96">
        <f>E810/C810*100</f>
        <v>99.604121199817286</v>
      </c>
      <c r="H810" s="125">
        <f t="shared" si="655"/>
        <v>14.95</v>
      </c>
      <c r="I810" s="125">
        <f t="shared" si="655"/>
        <v>0</v>
      </c>
      <c r="J810" s="125">
        <f t="shared" si="655"/>
        <v>17.73</v>
      </c>
      <c r="K810" s="125">
        <f t="shared" si="655"/>
        <v>29.6</v>
      </c>
      <c r="L810" s="125">
        <f t="shared" si="655"/>
        <v>15.27</v>
      </c>
      <c r="M810" s="125">
        <f t="shared" si="655"/>
        <v>13.1</v>
      </c>
      <c r="N810" s="133">
        <f t="shared" si="655"/>
        <v>14.51</v>
      </c>
      <c r="O810" s="133">
        <f t="shared" si="655"/>
        <v>15.8</v>
      </c>
      <c r="P810" s="125">
        <f t="shared" si="655"/>
        <v>15.38</v>
      </c>
      <c r="Q810" s="125">
        <f t="shared" si="655"/>
        <v>15.7</v>
      </c>
      <c r="R810" s="125">
        <f t="shared" si="655"/>
        <v>15.73</v>
      </c>
      <c r="S810" s="125">
        <f t="shared" si="655"/>
        <v>16</v>
      </c>
      <c r="T810" s="125">
        <f t="shared" si="655"/>
        <v>16.2</v>
      </c>
      <c r="U810" s="125">
        <f t="shared" si="655"/>
        <v>14.85</v>
      </c>
      <c r="V810" s="125">
        <f t="shared" si="655"/>
        <v>17.32</v>
      </c>
      <c r="W810" s="125">
        <f>W811+W812</f>
        <v>16.8</v>
      </c>
      <c r="X810" s="125">
        <f t="shared" si="655"/>
        <v>17.54</v>
      </c>
      <c r="Y810" s="125">
        <f t="shared" si="655"/>
        <v>22.6</v>
      </c>
      <c r="Z810" s="125">
        <f t="shared" si="655"/>
        <v>17.3</v>
      </c>
      <c r="AA810" s="125">
        <f t="shared" si="655"/>
        <v>17.3</v>
      </c>
      <c r="AB810" s="125">
        <f t="shared" si="655"/>
        <v>17.54</v>
      </c>
      <c r="AC810" s="125">
        <f t="shared" si="655"/>
        <v>17.600000000000001</v>
      </c>
      <c r="AD810" s="125">
        <f t="shared" si="655"/>
        <v>17.559999999999999</v>
      </c>
      <c r="AE810" s="125">
        <f t="shared" si="655"/>
        <v>16.899999999999999</v>
      </c>
      <c r="AF810" s="92"/>
    </row>
    <row r="811" spans="1:32" s="82" customFormat="1" ht="18.75" x14ac:dyDescent="0.25">
      <c r="A811" s="103" t="s">
        <v>28</v>
      </c>
      <c r="B811" s="100">
        <f>H811+J811+L811+N811+P811+R811+T811+V811+X811+Z811+AB811+AD811</f>
        <v>0</v>
      </c>
      <c r="C811" s="104"/>
      <c r="D811" s="104"/>
      <c r="E811" s="100">
        <f>I811+K811+M811+O811+Q811+S811+U811+W811+Y811+AA811+AC811+AE811+AG811</f>
        <v>0</v>
      </c>
      <c r="F811" s="105"/>
      <c r="G811" s="105"/>
      <c r="H811" s="116"/>
      <c r="I811" s="105"/>
      <c r="J811" s="116"/>
      <c r="K811" s="105"/>
      <c r="L811" s="116"/>
      <c r="M811" s="105"/>
      <c r="N811" s="117"/>
      <c r="O811" s="106"/>
      <c r="P811" s="116"/>
      <c r="Q811" s="105"/>
      <c r="R811" s="116"/>
      <c r="S811" s="105"/>
      <c r="T811" s="116"/>
      <c r="U811" s="105"/>
      <c r="V811" s="116"/>
      <c r="W811" s="105"/>
      <c r="X811" s="116"/>
      <c r="Y811" s="105"/>
      <c r="Z811" s="116"/>
      <c r="AA811" s="105"/>
      <c r="AB811" s="116"/>
      <c r="AC811" s="105"/>
      <c r="AD811" s="116"/>
      <c r="AE811" s="134"/>
      <c r="AF811" s="135"/>
    </row>
    <row r="812" spans="1:32" s="82" customFormat="1" ht="18.75" x14ac:dyDescent="0.25">
      <c r="A812" s="103" t="s">
        <v>29</v>
      </c>
      <c r="B812" s="100">
        <f>H812+J812+L812+N812+P812+R812+T812+V812+X812+Z812+AB812+AD812</f>
        <v>197.03</v>
      </c>
      <c r="C812" s="100">
        <f>H812+J812+L812+N812+P812+R812+T812+V812+X812+Z812+AB812+AD812</f>
        <v>197.03</v>
      </c>
      <c r="D812" s="100">
        <f>I812+K812+M812+O812+Q812+S812+U812+W812+Y812+AA812+AC812+AE812</f>
        <v>196.25</v>
      </c>
      <c r="E812" s="100">
        <f>I812+K812+M812+O812+Q812+S812+U812+W812+Y812+AA812+AC812+AE812+AG812</f>
        <v>196.25</v>
      </c>
      <c r="F812" s="96">
        <f>E812/B812*100</f>
        <v>99.604121199817286</v>
      </c>
      <c r="G812" s="96">
        <f>E812/C812*100</f>
        <v>99.604121199817286</v>
      </c>
      <c r="H812" s="100">
        <v>14.95</v>
      </c>
      <c r="I812" s="100"/>
      <c r="J812" s="100">
        <v>17.73</v>
      </c>
      <c r="K812" s="100">
        <v>29.6</v>
      </c>
      <c r="L812" s="100">
        <v>15.27</v>
      </c>
      <c r="M812" s="100">
        <v>13.1</v>
      </c>
      <c r="N812" s="101">
        <v>14.51</v>
      </c>
      <c r="O812" s="101">
        <v>15.8</v>
      </c>
      <c r="P812" s="100">
        <v>15.38</v>
      </c>
      <c r="Q812" s="100">
        <v>15.7</v>
      </c>
      <c r="R812" s="100">
        <v>15.73</v>
      </c>
      <c r="S812" s="100">
        <v>16</v>
      </c>
      <c r="T812" s="100">
        <v>16.2</v>
      </c>
      <c r="U812" s="100">
        <v>14.85</v>
      </c>
      <c r="V812" s="100">
        <v>17.32</v>
      </c>
      <c r="W812" s="100">
        <v>16.8</v>
      </c>
      <c r="X812" s="100">
        <v>17.54</v>
      </c>
      <c r="Y812" s="100">
        <v>22.6</v>
      </c>
      <c r="Z812" s="100">
        <v>17.3</v>
      </c>
      <c r="AA812" s="100">
        <v>17.3</v>
      </c>
      <c r="AB812" s="100">
        <v>17.54</v>
      </c>
      <c r="AC812" s="100">
        <v>17.600000000000001</v>
      </c>
      <c r="AD812" s="100">
        <v>17.559999999999999</v>
      </c>
      <c r="AE812" s="100">
        <v>16.899999999999999</v>
      </c>
      <c r="AF812" s="92"/>
    </row>
    <row r="813" spans="1:32" ht="75" x14ac:dyDescent="0.25">
      <c r="A813" s="94" t="s">
        <v>260</v>
      </c>
      <c r="B813" s="129" t="s">
        <v>261</v>
      </c>
      <c r="C813" s="129" t="s">
        <v>261</v>
      </c>
      <c r="D813" s="95">
        <f>D814</f>
        <v>676.7</v>
      </c>
      <c r="E813" s="95">
        <f>E814</f>
        <v>676.7</v>
      </c>
      <c r="F813" s="95">
        <f>E813/B813*100</f>
        <v>99.985224586288439</v>
      </c>
      <c r="G813" s="95">
        <f>E813/C813*100</f>
        <v>99.985224586288439</v>
      </c>
      <c r="H813" s="129" t="s">
        <v>262</v>
      </c>
      <c r="I813" s="94"/>
      <c r="J813" s="94"/>
      <c r="K813" s="94"/>
      <c r="L813" s="94"/>
      <c r="M813" s="94"/>
      <c r="N813" s="94"/>
      <c r="O813" s="94"/>
      <c r="P813" s="94"/>
      <c r="Q813" s="94"/>
      <c r="R813" s="129" t="s">
        <v>263</v>
      </c>
      <c r="S813" s="94"/>
      <c r="T813" s="94"/>
      <c r="U813" s="94"/>
      <c r="V813" s="94"/>
      <c r="W813" s="94"/>
      <c r="X813" s="94"/>
      <c r="Y813" s="94"/>
      <c r="Z813" s="95"/>
      <c r="AA813" s="95"/>
      <c r="AB813" s="95"/>
      <c r="AC813" s="95" t="s">
        <v>264</v>
      </c>
      <c r="AD813" s="136"/>
      <c r="AE813" s="120" t="s">
        <v>263</v>
      </c>
      <c r="AF813" s="94" t="s">
        <v>605</v>
      </c>
    </row>
    <row r="814" spans="1:32" ht="18.75" x14ac:dyDescent="0.25">
      <c r="A814" s="88" t="s">
        <v>27</v>
      </c>
      <c r="B814" s="100">
        <f>B816</f>
        <v>676.8</v>
      </c>
      <c r="C814" s="100">
        <f>C816</f>
        <v>676.8</v>
      </c>
      <c r="D814" s="100">
        <f>D816</f>
        <v>676.7</v>
      </c>
      <c r="E814" s="100">
        <f>E816</f>
        <v>676.7</v>
      </c>
      <c r="F814" s="96">
        <f>E814/B814*100</f>
        <v>99.985224586288439</v>
      </c>
      <c r="G814" s="96">
        <f>E814/C814*100</f>
        <v>99.985224586288439</v>
      </c>
      <c r="H814" s="100">
        <f>H816</f>
        <v>407.1</v>
      </c>
      <c r="I814" s="100"/>
      <c r="J814" s="100"/>
      <c r="K814" s="100"/>
      <c r="L814" s="100"/>
      <c r="M814" s="100"/>
      <c r="N814" s="101"/>
      <c r="O814" s="101"/>
      <c r="P814" s="100"/>
      <c r="Q814" s="100"/>
      <c r="R814" s="100">
        <f>R816</f>
        <v>269.7</v>
      </c>
      <c r="S814" s="100"/>
      <c r="T814" s="100"/>
      <c r="U814" s="100"/>
      <c r="V814" s="100"/>
      <c r="W814" s="100"/>
      <c r="X814" s="100"/>
      <c r="Y814" s="100"/>
      <c r="Z814" s="100"/>
      <c r="AA814" s="100"/>
      <c r="AB814" s="100"/>
      <c r="AC814" s="100">
        <f>AC816</f>
        <v>407</v>
      </c>
      <c r="AD814" s="100"/>
      <c r="AE814" s="100">
        <f>AE816</f>
        <v>269.7</v>
      </c>
      <c r="AF814" s="92"/>
    </row>
    <row r="815" spans="1:32" s="82" customFormat="1" ht="18.75" x14ac:dyDescent="0.25">
      <c r="A815" s="103" t="s">
        <v>28</v>
      </c>
      <c r="B815" s="100"/>
      <c r="C815" s="100"/>
      <c r="D815" s="100"/>
      <c r="E815" s="100"/>
      <c r="F815" s="90"/>
      <c r="G815" s="96"/>
      <c r="H815" s="100"/>
      <c r="I815" s="100"/>
      <c r="J815" s="100"/>
      <c r="K815" s="100"/>
      <c r="L815" s="100"/>
      <c r="M815" s="100"/>
      <c r="N815" s="101"/>
      <c r="O815" s="101"/>
      <c r="P815" s="100"/>
      <c r="Q815" s="100"/>
      <c r="R815" s="100"/>
      <c r="S815" s="100"/>
      <c r="T815" s="100"/>
      <c r="U815" s="100"/>
      <c r="V815" s="100"/>
      <c r="W815" s="100"/>
      <c r="X815" s="100"/>
      <c r="Y815" s="100"/>
      <c r="Z815" s="100"/>
      <c r="AA815" s="100"/>
      <c r="AB815" s="100"/>
      <c r="AC815" s="100"/>
      <c r="AD815" s="100"/>
      <c r="AE815" s="100"/>
      <c r="AF815" s="92"/>
    </row>
    <row r="816" spans="1:32" s="82" customFormat="1" ht="18.75" x14ac:dyDescent="0.25">
      <c r="A816" s="103" t="s">
        <v>29</v>
      </c>
      <c r="B816" s="100">
        <f>H816+J816+L816+N816+P816+R816+T816+V816+X816+Z816+AB816+AD816</f>
        <v>676.8</v>
      </c>
      <c r="C816" s="100">
        <f>H816+R816</f>
        <v>676.8</v>
      </c>
      <c r="D816" s="100">
        <f>AC816+AE816</f>
        <v>676.7</v>
      </c>
      <c r="E816" s="100">
        <f>I816+K816+M816+O816+Q816+S816+U816+W816+Y816+AA816+AC816+AE816+AG816</f>
        <v>676.7</v>
      </c>
      <c r="F816" s="96">
        <f>E816/B816*100</f>
        <v>99.985224586288439</v>
      </c>
      <c r="G816" s="96">
        <f>E816/C816*100</f>
        <v>99.985224586288439</v>
      </c>
      <c r="H816" s="100">
        <v>407.1</v>
      </c>
      <c r="I816" s="100"/>
      <c r="J816" s="100"/>
      <c r="K816" s="100"/>
      <c r="L816" s="100"/>
      <c r="M816" s="100"/>
      <c r="N816" s="101"/>
      <c r="O816" s="101"/>
      <c r="P816" s="100"/>
      <c r="Q816" s="100"/>
      <c r="R816" s="100">
        <v>269.7</v>
      </c>
      <c r="S816" s="100"/>
      <c r="T816" s="100"/>
      <c r="U816" s="100"/>
      <c r="V816" s="100"/>
      <c r="W816" s="100"/>
      <c r="X816" s="100"/>
      <c r="Y816" s="100"/>
      <c r="Z816" s="100"/>
      <c r="AA816" s="100"/>
      <c r="AB816" s="100"/>
      <c r="AC816" s="100">
        <v>407</v>
      </c>
      <c r="AD816" s="100"/>
      <c r="AE816" s="100">
        <v>269.7</v>
      </c>
      <c r="AF816" s="92"/>
    </row>
    <row r="817" spans="1:34" s="82" customFormat="1" ht="18.75" x14ac:dyDescent="0.25">
      <c r="A817" s="103" t="s">
        <v>250</v>
      </c>
      <c r="B817" s="100"/>
      <c r="C817" s="100"/>
      <c r="D817" s="100"/>
      <c r="E817" s="100"/>
      <c r="F817" s="90"/>
      <c r="G817" s="96"/>
      <c r="H817" s="100"/>
      <c r="I817" s="100"/>
      <c r="J817" s="100"/>
      <c r="K817" s="100"/>
      <c r="L817" s="100"/>
      <c r="M817" s="100"/>
      <c r="N817" s="101"/>
      <c r="O817" s="101"/>
      <c r="P817" s="100"/>
      <c r="Q817" s="100"/>
      <c r="R817" s="100"/>
      <c r="S817" s="100"/>
      <c r="T817" s="100"/>
      <c r="U817" s="100"/>
      <c r="V817" s="100"/>
      <c r="W817" s="100"/>
      <c r="X817" s="100"/>
      <c r="Y817" s="100"/>
      <c r="Z817" s="100"/>
      <c r="AA817" s="100"/>
      <c r="AB817" s="100"/>
      <c r="AC817" s="100"/>
      <c r="AD817" s="100"/>
      <c r="AE817" s="100"/>
      <c r="AF817" s="92"/>
    </row>
    <row r="818" spans="1:34" ht="18.75" x14ac:dyDescent="0.3">
      <c r="A818" s="137" t="s">
        <v>265</v>
      </c>
      <c r="B818" s="89">
        <f>B774+B780</f>
        <v>269177.51999999996</v>
      </c>
      <c r="C818" s="89">
        <f>C774+C780</f>
        <v>269177.51999999996</v>
      </c>
      <c r="D818" s="89">
        <f>D774+D780</f>
        <v>261967.86</v>
      </c>
      <c r="E818" s="89">
        <f>E774+E780</f>
        <v>261967.86</v>
      </c>
      <c r="F818" s="90">
        <f>E818/B818*100</f>
        <v>97.321596543426068</v>
      </c>
      <c r="G818" s="90">
        <f>E818/C818*100</f>
        <v>97.321596543426068</v>
      </c>
      <c r="H818" s="89">
        <f>H774+H780</f>
        <v>13212.990000000002</v>
      </c>
      <c r="I818" s="89">
        <f t="shared" ref="I818:AE818" si="656">I819+I820+I821</f>
        <v>9921.8700000000008</v>
      </c>
      <c r="J818" s="89">
        <f t="shared" ref="J818:V818" si="657">J774+J780</f>
        <v>15492.16</v>
      </c>
      <c r="K818" s="89">
        <f t="shared" si="657"/>
        <v>10542.710000000001</v>
      </c>
      <c r="L818" s="89">
        <f t="shared" si="657"/>
        <v>10928</v>
      </c>
      <c r="M818" s="89">
        <f t="shared" si="657"/>
        <v>11432.1</v>
      </c>
      <c r="N818" s="89">
        <f t="shared" si="657"/>
        <v>11769.51</v>
      </c>
      <c r="O818" s="89">
        <f t="shared" si="657"/>
        <v>12863.469999999998</v>
      </c>
      <c r="P818" s="89">
        <f t="shared" si="657"/>
        <v>11505.119999999999</v>
      </c>
      <c r="Q818" s="89">
        <f t="shared" si="657"/>
        <v>12586.2</v>
      </c>
      <c r="R818" s="89">
        <f t="shared" si="657"/>
        <v>18005.060000000001</v>
      </c>
      <c r="S818" s="89">
        <f t="shared" si="657"/>
        <v>19791.399999999998</v>
      </c>
      <c r="T818" s="89">
        <f t="shared" si="657"/>
        <v>13574.869999999999</v>
      </c>
      <c r="U818" s="89">
        <f t="shared" si="657"/>
        <v>14808.85</v>
      </c>
      <c r="V818" s="89">
        <f t="shared" si="657"/>
        <v>76245.400000000009</v>
      </c>
      <c r="W818" s="89">
        <f t="shared" si="656"/>
        <v>12203.550000000001</v>
      </c>
      <c r="X818" s="89">
        <f>X774+X780</f>
        <v>55508.670000000006</v>
      </c>
      <c r="Y818" s="89">
        <f t="shared" si="656"/>
        <v>69715.44</v>
      </c>
      <c r="Z818" s="89">
        <f>Z774+Z780</f>
        <v>8252.7800000000007</v>
      </c>
      <c r="AA818" s="89">
        <f>AA774+AA780</f>
        <v>51954.69</v>
      </c>
      <c r="AB818" s="89">
        <f>AB774+AB780</f>
        <v>10705.890000000001</v>
      </c>
      <c r="AC818" s="89">
        <f>AC774+AC780</f>
        <v>15148.49</v>
      </c>
      <c r="AD818" s="89">
        <f>AD774+AD780</f>
        <v>23977.070000000003</v>
      </c>
      <c r="AE818" s="89">
        <f t="shared" si="656"/>
        <v>20999.09</v>
      </c>
      <c r="AF818" s="123"/>
      <c r="AG818" s="39">
        <f>H818+J818+L818+N818+P818+R818+T818+V818+X818+Z818+AB818+AD818</f>
        <v>269177.52</v>
      </c>
      <c r="AH818" s="31">
        <f>AE818+AC818+AA818+Y818+W818+U818+S818+Q818+O818+M818+K818+I818</f>
        <v>261967.86000000002</v>
      </c>
    </row>
    <row r="819" spans="1:34" s="82" customFormat="1" ht="18.75" x14ac:dyDescent="0.25">
      <c r="A819" s="103" t="s">
        <v>28</v>
      </c>
      <c r="B819" s="100">
        <f>B815+B811+B806+B801+B795+B791+B787+B783+B778</f>
        <v>81717.2</v>
      </c>
      <c r="C819" s="100">
        <f t="shared" ref="C819:E819" si="658">C815+C811+C806+C801+C795+C791+C787+C783+C778</f>
        <v>81717.2</v>
      </c>
      <c r="D819" s="100">
        <f t="shared" si="658"/>
        <v>81717.2</v>
      </c>
      <c r="E819" s="100">
        <f t="shared" si="658"/>
        <v>81717.2</v>
      </c>
      <c r="F819" s="96">
        <f>E819/B819*100</f>
        <v>100</v>
      </c>
      <c r="G819" s="96">
        <f>E819/C819*100</f>
        <v>100</v>
      </c>
      <c r="H819" s="100">
        <f t="shared" ref="H819:AE820" si="659">H815+H811+H806+H801+H795+H791+H787+H783+H778</f>
        <v>0</v>
      </c>
      <c r="I819" s="100">
        <f t="shared" si="659"/>
        <v>0</v>
      </c>
      <c r="J819" s="100">
        <f t="shared" si="659"/>
        <v>0</v>
      </c>
      <c r="K819" s="100">
        <f t="shared" si="659"/>
        <v>0</v>
      </c>
      <c r="L819" s="100">
        <f t="shared" si="659"/>
        <v>0</v>
      </c>
      <c r="M819" s="100">
        <f t="shared" si="659"/>
        <v>0</v>
      </c>
      <c r="N819" s="100">
        <f t="shared" si="659"/>
        <v>0</v>
      </c>
      <c r="O819" s="100">
        <f t="shared" si="659"/>
        <v>0</v>
      </c>
      <c r="P819" s="100">
        <f t="shared" si="659"/>
        <v>0</v>
      </c>
      <c r="Q819" s="100">
        <f t="shared" si="659"/>
        <v>0</v>
      </c>
      <c r="R819" s="100">
        <f t="shared" si="659"/>
        <v>0</v>
      </c>
      <c r="S819" s="100">
        <f t="shared" si="659"/>
        <v>0</v>
      </c>
      <c r="T819" s="100">
        <f t="shared" si="659"/>
        <v>0</v>
      </c>
      <c r="U819" s="100">
        <f t="shared" si="659"/>
        <v>0</v>
      </c>
      <c r="V819" s="100">
        <f t="shared" si="659"/>
        <v>61603.57</v>
      </c>
      <c r="W819" s="100">
        <f t="shared" si="659"/>
        <v>0</v>
      </c>
      <c r="X819" s="100">
        <f t="shared" si="659"/>
        <v>20113.63</v>
      </c>
      <c r="Y819" s="100">
        <f t="shared" si="659"/>
        <v>38717.199999999997</v>
      </c>
      <c r="Z819" s="100">
        <f t="shared" si="659"/>
        <v>0</v>
      </c>
      <c r="AA819" s="100">
        <f t="shared" si="659"/>
        <v>42000</v>
      </c>
      <c r="AB819" s="100">
        <f t="shared" si="659"/>
        <v>0</v>
      </c>
      <c r="AC819" s="100">
        <f t="shared" si="659"/>
        <v>1000</v>
      </c>
      <c r="AD819" s="100">
        <f t="shared" si="659"/>
        <v>0</v>
      </c>
      <c r="AE819" s="100">
        <f t="shared" si="659"/>
        <v>0</v>
      </c>
      <c r="AF819" s="123"/>
      <c r="AG819" s="31"/>
      <c r="AH819" s="82">
        <v>261968</v>
      </c>
    </row>
    <row r="820" spans="1:34" s="82" customFormat="1" ht="18.75" x14ac:dyDescent="0.25">
      <c r="A820" s="103" t="s">
        <v>29</v>
      </c>
      <c r="B820" s="100">
        <f>B816+B812+B807+B802+B796+B792+B788+B784+B779</f>
        <v>137416.28999999998</v>
      </c>
      <c r="C820" s="100">
        <f t="shared" ref="C820:E820" si="660">C816+C812+C807+C802+C796+C792+C788+C784+C779</f>
        <v>137416.28999999998</v>
      </c>
      <c r="D820" s="100">
        <f t="shared" si="660"/>
        <v>137119.26</v>
      </c>
      <c r="E820" s="100">
        <f t="shared" si="660"/>
        <v>137119.26</v>
      </c>
      <c r="F820" s="96">
        <f>E820/B820*100</f>
        <v>99.783846587620744</v>
      </c>
      <c r="G820" s="96">
        <f>E820/C820*100</f>
        <v>99.783846587620744</v>
      </c>
      <c r="H820" s="100">
        <f t="shared" si="659"/>
        <v>13212.99</v>
      </c>
      <c r="I820" s="100">
        <f t="shared" si="659"/>
        <v>9921.8700000000008</v>
      </c>
      <c r="J820" s="100">
        <f t="shared" si="659"/>
        <v>15492.16</v>
      </c>
      <c r="K820" s="100">
        <f t="shared" si="659"/>
        <v>10542.710000000001</v>
      </c>
      <c r="L820" s="100">
        <f t="shared" si="659"/>
        <v>10928</v>
      </c>
      <c r="M820" s="100">
        <f t="shared" si="659"/>
        <v>11432.1</v>
      </c>
      <c r="N820" s="100">
        <f t="shared" si="659"/>
        <v>11769.51</v>
      </c>
      <c r="O820" s="100">
        <f t="shared" si="659"/>
        <v>12863.47</v>
      </c>
      <c r="P820" s="100">
        <f t="shared" si="659"/>
        <v>11505.119999999999</v>
      </c>
      <c r="Q820" s="100">
        <f t="shared" si="659"/>
        <v>12586.2</v>
      </c>
      <c r="R820" s="100">
        <f t="shared" si="659"/>
        <v>9853.36</v>
      </c>
      <c r="S820" s="100">
        <f t="shared" si="659"/>
        <v>11639.699999999999</v>
      </c>
      <c r="T820" s="100">
        <f t="shared" si="659"/>
        <v>9574.869999999999</v>
      </c>
      <c r="U820" s="100">
        <f t="shared" si="659"/>
        <v>10808.85</v>
      </c>
      <c r="V820" s="100">
        <f t="shared" si="659"/>
        <v>14641.83</v>
      </c>
      <c r="W820" s="100">
        <f t="shared" si="659"/>
        <v>12203.550000000001</v>
      </c>
      <c r="X820" s="100">
        <f t="shared" si="659"/>
        <v>8122.2699999999995</v>
      </c>
      <c r="Y820" s="100">
        <f t="shared" si="659"/>
        <v>7371.4399999999987</v>
      </c>
      <c r="Z820" s="100">
        <f t="shared" si="659"/>
        <v>8252.7800000000007</v>
      </c>
      <c r="AA820" s="100">
        <f t="shared" si="659"/>
        <v>9954.6899999999987</v>
      </c>
      <c r="AB820" s="100">
        <f t="shared" si="659"/>
        <v>10705.89</v>
      </c>
      <c r="AC820" s="100">
        <f t="shared" si="659"/>
        <v>10502.59</v>
      </c>
      <c r="AD820" s="100">
        <f t="shared" si="659"/>
        <v>13357.510000000002</v>
      </c>
      <c r="AE820" s="100">
        <f t="shared" si="659"/>
        <v>17292.09</v>
      </c>
      <c r="AF820" s="123"/>
    </row>
    <row r="821" spans="1:34" s="82" customFormat="1" ht="18.75" x14ac:dyDescent="0.25">
      <c r="A821" s="103" t="s">
        <v>250</v>
      </c>
      <c r="B821" s="100">
        <f>B817+B808+B803+B797+B793+B789+B785</f>
        <v>50044.03</v>
      </c>
      <c r="C821" s="100">
        <f t="shared" ref="C821:E821" si="661">C817+C808+C803+C797+C793+C789+C785</f>
        <v>50044.03</v>
      </c>
      <c r="D821" s="100">
        <f t="shared" si="661"/>
        <v>43131.4</v>
      </c>
      <c r="E821" s="100">
        <f t="shared" si="661"/>
        <v>43131.4</v>
      </c>
      <c r="F821" s="96">
        <f>E821/B821*100</f>
        <v>86.18690381250272</v>
      </c>
      <c r="G821" s="96">
        <f>E821/C821*100</f>
        <v>86.18690381250272</v>
      </c>
      <c r="H821" s="100">
        <f t="shared" ref="H821:AE821" si="662">H817+H808+H803+H797+H793+H789+H785</f>
        <v>0</v>
      </c>
      <c r="I821" s="100">
        <f t="shared" si="662"/>
        <v>0</v>
      </c>
      <c r="J821" s="100">
        <f t="shared" si="662"/>
        <v>0</v>
      </c>
      <c r="K821" s="100">
        <f t="shared" si="662"/>
        <v>0</v>
      </c>
      <c r="L821" s="100">
        <f t="shared" si="662"/>
        <v>0</v>
      </c>
      <c r="M821" s="100">
        <f t="shared" si="662"/>
        <v>0</v>
      </c>
      <c r="N821" s="100">
        <f t="shared" si="662"/>
        <v>0</v>
      </c>
      <c r="O821" s="100">
        <f t="shared" si="662"/>
        <v>0</v>
      </c>
      <c r="P821" s="100">
        <f t="shared" si="662"/>
        <v>0</v>
      </c>
      <c r="Q821" s="100">
        <f t="shared" si="662"/>
        <v>0</v>
      </c>
      <c r="R821" s="100">
        <f t="shared" si="662"/>
        <v>8151.7</v>
      </c>
      <c r="S821" s="100">
        <f t="shared" si="662"/>
        <v>8151.7</v>
      </c>
      <c r="T821" s="100">
        <f t="shared" si="662"/>
        <v>4000</v>
      </c>
      <c r="U821" s="100">
        <f t="shared" si="662"/>
        <v>4000</v>
      </c>
      <c r="V821" s="100">
        <f t="shared" si="662"/>
        <v>0</v>
      </c>
      <c r="W821" s="100">
        <f t="shared" si="662"/>
        <v>0</v>
      </c>
      <c r="X821" s="100">
        <f t="shared" si="662"/>
        <v>27272.77</v>
      </c>
      <c r="Y821" s="100">
        <f t="shared" si="662"/>
        <v>23626.799999999999</v>
      </c>
      <c r="Z821" s="100">
        <f t="shared" si="662"/>
        <v>0</v>
      </c>
      <c r="AA821" s="100">
        <f t="shared" si="662"/>
        <v>0</v>
      </c>
      <c r="AB821" s="100">
        <f t="shared" si="662"/>
        <v>0</v>
      </c>
      <c r="AC821" s="100">
        <f t="shared" si="662"/>
        <v>3645.9</v>
      </c>
      <c r="AD821" s="100">
        <f t="shared" si="662"/>
        <v>10619.56</v>
      </c>
      <c r="AE821" s="100">
        <f t="shared" si="662"/>
        <v>3707</v>
      </c>
      <c r="AF821" s="123"/>
    </row>
    <row r="822" spans="1:34" ht="36.75" customHeight="1" x14ac:dyDescent="0.25">
      <c r="A822" s="138" t="s">
        <v>266</v>
      </c>
      <c r="B822" s="138"/>
      <c r="C822" s="140"/>
      <c r="D822" s="140"/>
      <c r="E822" s="140"/>
      <c r="F822" s="140"/>
      <c r="G822" s="140"/>
      <c r="H822" s="140"/>
      <c r="I822" s="140"/>
      <c r="J822" s="140"/>
      <c r="K822" s="140"/>
      <c r="L822" s="140"/>
      <c r="M822" s="140"/>
      <c r="N822" s="140"/>
      <c r="O822" s="140"/>
      <c r="P822" s="140"/>
      <c r="Q822" s="138"/>
      <c r="R822" s="138"/>
      <c r="S822" s="138"/>
      <c r="T822" s="138"/>
      <c r="U822" s="138"/>
      <c r="V822" s="138"/>
      <c r="W822" s="138"/>
      <c r="X822" s="138"/>
      <c r="Y822" s="138"/>
      <c r="Z822" s="138"/>
      <c r="AA822" s="138"/>
      <c r="AB822" s="138"/>
      <c r="AC822" s="138"/>
      <c r="AD822" s="296"/>
      <c r="AE822" s="296"/>
      <c r="AF822" s="140"/>
    </row>
    <row r="823" spans="1:34" s="82" customFormat="1" ht="37.5" x14ac:dyDescent="0.25">
      <c r="A823" s="297" t="s">
        <v>267</v>
      </c>
      <c r="B823" s="298">
        <f>B824</f>
        <v>88324.91</v>
      </c>
      <c r="C823" s="299">
        <f>C824</f>
        <v>88324.91</v>
      </c>
      <c r="D823" s="299">
        <f>D824</f>
        <v>47000.759999999995</v>
      </c>
      <c r="E823" s="299">
        <f>E824</f>
        <v>47000.759999999995</v>
      </c>
      <c r="F823" s="299">
        <f t="shared" ref="F823:G823" si="663">F824</f>
        <v>53.213481904481974</v>
      </c>
      <c r="G823" s="299">
        <f t="shared" si="663"/>
        <v>53.213481904481974</v>
      </c>
      <c r="H823" s="299"/>
      <c r="I823" s="299"/>
      <c r="J823" s="299"/>
      <c r="K823" s="299"/>
      <c r="L823" s="299"/>
      <c r="M823" s="299"/>
      <c r="N823" s="299"/>
      <c r="O823" s="299"/>
      <c r="P823" s="299"/>
      <c r="Q823" s="299"/>
      <c r="R823" s="299"/>
      <c r="S823" s="299"/>
      <c r="T823" s="299"/>
      <c r="U823" s="299"/>
      <c r="V823" s="299"/>
      <c r="W823" s="299"/>
      <c r="X823" s="299"/>
      <c r="Y823" s="299"/>
      <c r="Z823" s="299"/>
      <c r="AA823" s="299"/>
      <c r="AB823" s="299"/>
      <c r="AC823" s="299"/>
      <c r="AD823" s="160">
        <f>AD824</f>
        <v>88324.91</v>
      </c>
      <c r="AE823" s="160">
        <f>AE824</f>
        <v>47000.759999999995</v>
      </c>
      <c r="AF823" s="297"/>
    </row>
    <row r="824" spans="1:34" s="82" customFormat="1" ht="93.75" x14ac:dyDescent="0.25">
      <c r="A824" s="300" t="s">
        <v>268</v>
      </c>
      <c r="B824" s="272">
        <f>B825+B838</f>
        <v>88324.91</v>
      </c>
      <c r="C824" s="301">
        <f>C825+C838</f>
        <v>88324.91</v>
      </c>
      <c r="D824" s="272">
        <f>D825+D838</f>
        <v>47000.759999999995</v>
      </c>
      <c r="E824" s="272">
        <f>E825+E838</f>
        <v>47000.759999999995</v>
      </c>
      <c r="F824" s="301">
        <f>E824/B824*100</f>
        <v>53.213481904481974</v>
      </c>
      <c r="G824" s="301">
        <f>E824/C824*100</f>
        <v>53.213481904481974</v>
      </c>
      <c r="H824" s="301"/>
      <c r="I824" s="301"/>
      <c r="J824" s="301"/>
      <c r="K824" s="301"/>
      <c r="L824" s="301"/>
      <c r="M824" s="301"/>
      <c r="N824" s="302"/>
      <c r="O824" s="302"/>
      <c r="P824" s="301"/>
      <c r="Q824" s="301"/>
      <c r="R824" s="301"/>
      <c r="S824" s="301"/>
      <c r="T824" s="301"/>
      <c r="U824" s="301"/>
      <c r="V824" s="301"/>
      <c r="W824" s="301"/>
      <c r="X824" s="301"/>
      <c r="Y824" s="301"/>
      <c r="Z824" s="301"/>
      <c r="AA824" s="301"/>
      <c r="AB824" s="301"/>
      <c r="AC824" s="301"/>
      <c r="AD824" s="303">
        <f>AD825+AD838</f>
        <v>88324.91</v>
      </c>
      <c r="AE824" s="301">
        <f>AE825+AE838</f>
        <v>47000.759999999995</v>
      </c>
      <c r="AF824" s="135"/>
    </row>
    <row r="825" spans="1:34" ht="81" customHeight="1" x14ac:dyDescent="0.25">
      <c r="A825" s="304" t="s">
        <v>269</v>
      </c>
      <c r="B825" s="169">
        <f>B826+B830+B834</f>
        <v>11508.1</v>
      </c>
      <c r="C825" s="305">
        <f>C826+C830+C834</f>
        <v>11508.1</v>
      </c>
      <c r="D825" s="305">
        <f>D826+D830+D834</f>
        <v>0</v>
      </c>
      <c r="E825" s="305">
        <f>E826+E830+E834</f>
        <v>0</v>
      </c>
      <c r="F825" s="305"/>
      <c r="G825" s="305"/>
      <c r="H825" s="305"/>
      <c r="I825" s="305"/>
      <c r="J825" s="305"/>
      <c r="K825" s="305"/>
      <c r="L825" s="305"/>
      <c r="M825" s="305"/>
      <c r="N825" s="305"/>
      <c r="O825" s="305"/>
      <c r="P825" s="305"/>
      <c r="Q825" s="305"/>
      <c r="R825" s="305"/>
      <c r="S825" s="305"/>
      <c r="T825" s="305"/>
      <c r="U825" s="305"/>
      <c r="V825" s="305"/>
      <c r="W825" s="305"/>
      <c r="X825" s="305"/>
      <c r="Y825" s="305"/>
      <c r="Z825" s="305"/>
      <c r="AA825" s="305"/>
      <c r="AB825" s="305"/>
      <c r="AC825" s="305"/>
      <c r="AD825" s="125">
        <f>AD826+AD830+AD834</f>
        <v>11508.1</v>
      </c>
      <c r="AE825" s="306">
        <f>AE826+AE830+AE834</f>
        <v>0</v>
      </c>
      <c r="AF825" s="304"/>
    </row>
    <row r="826" spans="1:34" s="82" customFormat="1" ht="75" x14ac:dyDescent="0.25">
      <c r="A826" s="307" t="s">
        <v>631</v>
      </c>
      <c r="B826" s="125">
        <f>B827</f>
        <v>112.1</v>
      </c>
      <c r="C826" s="125">
        <f>C827</f>
        <v>112.1</v>
      </c>
      <c r="D826" s="306"/>
      <c r="E826" s="306"/>
      <c r="F826" s="306"/>
      <c r="G826" s="306"/>
      <c r="H826" s="306"/>
      <c r="I826" s="306"/>
      <c r="J826" s="306"/>
      <c r="K826" s="306"/>
      <c r="L826" s="306"/>
      <c r="M826" s="306"/>
      <c r="N826" s="308"/>
      <c r="O826" s="308"/>
      <c r="P826" s="306"/>
      <c r="Q826" s="306"/>
      <c r="R826" s="306"/>
      <c r="S826" s="306"/>
      <c r="T826" s="306"/>
      <c r="U826" s="306"/>
      <c r="V826" s="306"/>
      <c r="W826" s="306"/>
      <c r="X826" s="306"/>
      <c r="Y826" s="306"/>
      <c r="Z826" s="306"/>
      <c r="AA826" s="306"/>
      <c r="AB826" s="306"/>
      <c r="AC826" s="306"/>
      <c r="AD826" s="125">
        <f>AD827</f>
        <v>112.1</v>
      </c>
      <c r="AE826" s="306"/>
      <c r="AF826" s="309" t="s">
        <v>632</v>
      </c>
    </row>
    <row r="827" spans="1:34" ht="18.75" x14ac:dyDescent="0.25">
      <c r="A827" s="310" t="s">
        <v>270</v>
      </c>
      <c r="B827" s="284">
        <f>B828+B829</f>
        <v>112.1</v>
      </c>
      <c r="C827" s="284">
        <f>C829</f>
        <v>112.1</v>
      </c>
      <c r="D827" s="301"/>
      <c r="E827" s="301"/>
      <c r="F827" s="301"/>
      <c r="G827" s="301"/>
      <c r="H827" s="301"/>
      <c r="I827" s="301"/>
      <c r="J827" s="301"/>
      <c r="K827" s="301"/>
      <c r="L827" s="301"/>
      <c r="M827" s="301"/>
      <c r="N827" s="302"/>
      <c r="O827" s="302"/>
      <c r="P827" s="301"/>
      <c r="Q827" s="301"/>
      <c r="R827" s="301"/>
      <c r="S827" s="301"/>
      <c r="T827" s="301"/>
      <c r="U827" s="301"/>
      <c r="V827" s="301"/>
      <c r="W827" s="301"/>
      <c r="X827" s="301"/>
      <c r="Y827" s="301"/>
      <c r="Z827" s="301"/>
      <c r="AA827" s="301"/>
      <c r="AB827" s="301"/>
      <c r="AC827" s="301"/>
      <c r="AD827" s="279">
        <f>AD828+AD829</f>
        <v>112.1</v>
      </c>
      <c r="AE827" s="301"/>
      <c r="AF827" s="135"/>
    </row>
    <row r="828" spans="1:34" s="82" customFormat="1" ht="18.75" x14ac:dyDescent="0.25">
      <c r="A828" s="309" t="s">
        <v>28</v>
      </c>
      <c r="B828" s="284"/>
      <c r="C828" s="284"/>
      <c r="D828" s="301"/>
      <c r="E828" s="301"/>
      <c r="F828" s="301"/>
      <c r="G828" s="301"/>
      <c r="H828" s="301"/>
      <c r="I828" s="301"/>
      <c r="J828" s="301"/>
      <c r="K828" s="301"/>
      <c r="L828" s="301"/>
      <c r="M828" s="301"/>
      <c r="N828" s="302"/>
      <c r="O828" s="302"/>
      <c r="P828" s="301"/>
      <c r="Q828" s="301"/>
      <c r="R828" s="301"/>
      <c r="S828" s="301"/>
      <c r="T828" s="301"/>
      <c r="U828" s="301"/>
      <c r="V828" s="301"/>
      <c r="W828" s="301"/>
      <c r="X828" s="301"/>
      <c r="Y828" s="301"/>
      <c r="Z828" s="301"/>
      <c r="AA828" s="301"/>
      <c r="AB828" s="301"/>
      <c r="AC828" s="301"/>
      <c r="AD828" s="279"/>
      <c r="AE828" s="301"/>
      <c r="AF828" s="135"/>
    </row>
    <row r="829" spans="1:34" s="82" customFormat="1" ht="18.75" x14ac:dyDescent="0.25">
      <c r="A829" s="309" t="s">
        <v>29</v>
      </c>
      <c r="B829" s="125">
        <f>H829+J829+L829+N829+P829+R829+T829+V829+X829+Z829+AB829+AD829</f>
        <v>112.1</v>
      </c>
      <c r="C829" s="125">
        <f>AD829</f>
        <v>112.1</v>
      </c>
      <c r="D829" s="301"/>
      <c r="E829" s="301"/>
      <c r="F829" s="301"/>
      <c r="G829" s="301"/>
      <c r="H829" s="301"/>
      <c r="I829" s="301"/>
      <c r="J829" s="301"/>
      <c r="K829" s="301"/>
      <c r="L829" s="301"/>
      <c r="M829" s="301"/>
      <c r="N829" s="302"/>
      <c r="O829" s="302"/>
      <c r="P829" s="301"/>
      <c r="Q829" s="301"/>
      <c r="R829" s="301"/>
      <c r="S829" s="301"/>
      <c r="T829" s="301"/>
      <c r="U829" s="301"/>
      <c r="V829" s="301"/>
      <c r="W829" s="301"/>
      <c r="X829" s="301"/>
      <c r="Y829" s="301"/>
      <c r="Z829" s="301"/>
      <c r="AA829" s="301"/>
      <c r="AB829" s="301"/>
      <c r="AC829" s="301"/>
      <c r="AD829" s="279">
        <v>112.1</v>
      </c>
      <c r="AE829" s="301"/>
      <c r="AF829" s="135"/>
    </row>
    <row r="830" spans="1:34" ht="168.75" x14ac:dyDescent="0.25">
      <c r="A830" s="307" t="s">
        <v>633</v>
      </c>
      <c r="B830" s="125">
        <f>B831</f>
        <v>11396</v>
      </c>
      <c r="C830" s="125">
        <f>C831</f>
        <v>11396</v>
      </c>
      <c r="D830" s="306"/>
      <c r="E830" s="306"/>
      <c r="F830" s="306"/>
      <c r="G830" s="306"/>
      <c r="H830" s="306"/>
      <c r="I830" s="306"/>
      <c r="J830" s="306"/>
      <c r="K830" s="306"/>
      <c r="L830" s="306"/>
      <c r="M830" s="306"/>
      <c r="N830" s="308"/>
      <c r="O830" s="308"/>
      <c r="P830" s="306"/>
      <c r="Q830" s="306"/>
      <c r="R830" s="306"/>
      <c r="S830" s="306"/>
      <c r="T830" s="306"/>
      <c r="U830" s="306"/>
      <c r="V830" s="306"/>
      <c r="W830" s="306"/>
      <c r="X830" s="306"/>
      <c r="Y830" s="306"/>
      <c r="Z830" s="306"/>
      <c r="AA830" s="306"/>
      <c r="AB830" s="306"/>
      <c r="AC830" s="306"/>
      <c r="AD830" s="125">
        <f>AD831</f>
        <v>11396</v>
      </c>
      <c r="AE830" s="306"/>
      <c r="AF830" s="309" t="s">
        <v>599</v>
      </c>
    </row>
    <row r="831" spans="1:34" ht="18.75" x14ac:dyDescent="0.25">
      <c r="A831" s="310" t="s">
        <v>270</v>
      </c>
      <c r="B831" s="284">
        <f>B832+B833</f>
        <v>11396</v>
      </c>
      <c r="C831" s="284">
        <f>C833</f>
        <v>11396</v>
      </c>
      <c r="D831" s="301"/>
      <c r="E831" s="301"/>
      <c r="F831" s="301"/>
      <c r="G831" s="301"/>
      <c r="H831" s="301"/>
      <c r="I831" s="301"/>
      <c r="J831" s="301"/>
      <c r="K831" s="301"/>
      <c r="L831" s="301"/>
      <c r="M831" s="301"/>
      <c r="N831" s="302"/>
      <c r="O831" s="302"/>
      <c r="P831" s="301"/>
      <c r="Q831" s="301"/>
      <c r="R831" s="301"/>
      <c r="S831" s="301"/>
      <c r="T831" s="301"/>
      <c r="U831" s="301"/>
      <c r="V831" s="301"/>
      <c r="W831" s="301"/>
      <c r="X831" s="301"/>
      <c r="Y831" s="301"/>
      <c r="Z831" s="301"/>
      <c r="AA831" s="301"/>
      <c r="AB831" s="301"/>
      <c r="AC831" s="301"/>
      <c r="AD831" s="279">
        <f>AD832+AD833</f>
        <v>11396</v>
      </c>
      <c r="AE831" s="301"/>
      <c r="AF831" s="135"/>
    </row>
    <row r="832" spans="1:34" s="82" customFormat="1" ht="18.75" x14ac:dyDescent="0.25">
      <c r="A832" s="309" t="s">
        <v>28</v>
      </c>
      <c r="B832" s="284"/>
      <c r="C832" s="284"/>
      <c r="D832" s="301"/>
      <c r="E832" s="301"/>
      <c r="F832" s="301"/>
      <c r="G832" s="301"/>
      <c r="H832" s="301"/>
      <c r="I832" s="301"/>
      <c r="J832" s="301"/>
      <c r="K832" s="301"/>
      <c r="L832" s="301"/>
      <c r="M832" s="301"/>
      <c r="N832" s="302"/>
      <c r="O832" s="302"/>
      <c r="P832" s="301"/>
      <c r="Q832" s="301"/>
      <c r="R832" s="301"/>
      <c r="S832" s="301"/>
      <c r="T832" s="301"/>
      <c r="U832" s="301"/>
      <c r="V832" s="301"/>
      <c r="W832" s="301"/>
      <c r="X832" s="301"/>
      <c r="Y832" s="301"/>
      <c r="Z832" s="301"/>
      <c r="AA832" s="301"/>
      <c r="AB832" s="301"/>
      <c r="AC832" s="301"/>
      <c r="AD832" s="279"/>
      <c r="AE832" s="301"/>
      <c r="AF832" s="135"/>
    </row>
    <row r="833" spans="1:32" s="82" customFormat="1" ht="18.75" x14ac:dyDescent="0.25">
      <c r="A833" s="309" t="s">
        <v>29</v>
      </c>
      <c r="B833" s="125">
        <f>H833+J833+L833+N833+P833+R833+T833+V833+X833+Z833+AB833+AD833</f>
        <v>11396</v>
      </c>
      <c r="C833" s="125">
        <f>AD833</f>
        <v>11396</v>
      </c>
      <c r="D833" s="301"/>
      <c r="E833" s="301"/>
      <c r="F833" s="301"/>
      <c r="G833" s="301"/>
      <c r="H833" s="301"/>
      <c r="I833" s="301"/>
      <c r="J833" s="301"/>
      <c r="K833" s="301"/>
      <c r="L833" s="301"/>
      <c r="M833" s="301"/>
      <c r="N833" s="302"/>
      <c r="O833" s="302"/>
      <c r="P833" s="301"/>
      <c r="Q833" s="301"/>
      <c r="R833" s="301"/>
      <c r="S833" s="301"/>
      <c r="T833" s="301"/>
      <c r="U833" s="301"/>
      <c r="V833" s="301"/>
      <c r="W833" s="301"/>
      <c r="X833" s="301"/>
      <c r="Y833" s="301"/>
      <c r="Z833" s="301"/>
      <c r="AA833" s="301"/>
      <c r="AB833" s="301"/>
      <c r="AC833" s="301"/>
      <c r="AD833" s="279">
        <v>11396</v>
      </c>
      <c r="AE833" s="301"/>
      <c r="AF833" s="135"/>
    </row>
    <row r="834" spans="1:32" s="82" customFormat="1" ht="56.25" x14ac:dyDescent="0.25">
      <c r="A834" s="309" t="s">
        <v>271</v>
      </c>
      <c r="B834" s="125">
        <f>B835</f>
        <v>0</v>
      </c>
      <c r="C834" s="301"/>
      <c r="D834" s="301"/>
      <c r="E834" s="301"/>
      <c r="F834" s="301"/>
      <c r="G834" s="301"/>
      <c r="H834" s="301"/>
      <c r="I834" s="301"/>
      <c r="J834" s="301"/>
      <c r="K834" s="301"/>
      <c r="L834" s="301"/>
      <c r="M834" s="301"/>
      <c r="N834" s="302"/>
      <c r="O834" s="302"/>
      <c r="P834" s="301"/>
      <c r="Q834" s="301"/>
      <c r="R834" s="301"/>
      <c r="S834" s="301"/>
      <c r="T834" s="301"/>
      <c r="U834" s="301"/>
      <c r="V834" s="301"/>
      <c r="W834" s="301"/>
      <c r="X834" s="301"/>
      <c r="Y834" s="301"/>
      <c r="Z834" s="301"/>
      <c r="AA834" s="301"/>
      <c r="AB834" s="301"/>
      <c r="AC834" s="301"/>
      <c r="AD834" s="279">
        <f>AD835</f>
        <v>0</v>
      </c>
      <c r="AE834" s="301"/>
      <c r="AF834" s="135"/>
    </row>
    <row r="835" spans="1:32" ht="18.75" x14ac:dyDescent="0.25">
      <c r="A835" s="310" t="s">
        <v>270</v>
      </c>
      <c r="B835" s="125">
        <f>B836+B837</f>
        <v>0</v>
      </c>
      <c r="C835" s="301"/>
      <c r="D835" s="301"/>
      <c r="E835" s="301"/>
      <c r="F835" s="301"/>
      <c r="G835" s="301"/>
      <c r="H835" s="301"/>
      <c r="I835" s="301"/>
      <c r="J835" s="301"/>
      <c r="K835" s="301"/>
      <c r="L835" s="301"/>
      <c r="M835" s="301"/>
      <c r="N835" s="302"/>
      <c r="O835" s="302"/>
      <c r="P835" s="301"/>
      <c r="Q835" s="301"/>
      <c r="R835" s="301"/>
      <c r="S835" s="301"/>
      <c r="T835" s="301"/>
      <c r="U835" s="301"/>
      <c r="V835" s="301"/>
      <c r="W835" s="301"/>
      <c r="X835" s="301"/>
      <c r="Y835" s="301"/>
      <c r="Z835" s="301"/>
      <c r="AA835" s="301"/>
      <c r="AB835" s="301"/>
      <c r="AC835" s="301"/>
      <c r="AD835" s="279">
        <f>AD836+AD837</f>
        <v>0</v>
      </c>
      <c r="AE835" s="301"/>
      <c r="AF835" s="135"/>
    </row>
    <row r="836" spans="1:32" s="82" customFormat="1" ht="18.75" x14ac:dyDescent="0.25">
      <c r="A836" s="309" t="s">
        <v>28</v>
      </c>
      <c r="B836" s="125"/>
      <c r="C836" s="301"/>
      <c r="D836" s="301"/>
      <c r="E836" s="301"/>
      <c r="F836" s="301"/>
      <c r="G836" s="301"/>
      <c r="H836" s="301"/>
      <c r="I836" s="301"/>
      <c r="J836" s="301"/>
      <c r="K836" s="301"/>
      <c r="L836" s="301"/>
      <c r="M836" s="301"/>
      <c r="N836" s="302"/>
      <c r="O836" s="302"/>
      <c r="P836" s="301"/>
      <c r="Q836" s="301"/>
      <c r="R836" s="301"/>
      <c r="S836" s="301"/>
      <c r="T836" s="301"/>
      <c r="U836" s="301"/>
      <c r="V836" s="301"/>
      <c r="W836" s="301"/>
      <c r="X836" s="301"/>
      <c r="Y836" s="301"/>
      <c r="Z836" s="301"/>
      <c r="AA836" s="301"/>
      <c r="AB836" s="301"/>
      <c r="AC836" s="301"/>
      <c r="AD836" s="279"/>
      <c r="AE836" s="301"/>
      <c r="AF836" s="135"/>
    </row>
    <row r="837" spans="1:32" s="82" customFormat="1" ht="18.75" x14ac:dyDescent="0.25">
      <c r="A837" s="309" t="s">
        <v>29</v>
      </c>
      <c r="B837" s="125">
        <f>H837+J837+L837+N837+P837+R837+T837+V837+X837+Z837+AB837+AD837</f>
        <v>0</v>
      </c>
      <c r="C837" s="301"/>
      <c r="D837" s="301"/>
      <c r="E837" s="301"/>
      <c r="F837" s="301"/>
      <c r="G837" s="301"/>
      <c r="H837" s="301"/>
      <c r="I837" s="301"/>
      <c r="J837" s="301"/>
      <c r="K837" s="301"/>
      <c r="L837" s="301"/>
      <c r="M837" s="301"/>
      <c r="N837" s="302"/>
      <c r="O837" s="302"/>
      <c r="P837" s="301"/>
      <c r="Q837" s="301"/>
      <c r="R837" s="301"/>
      <c r="S837" s="301"/>
      <c r="T837" s="301"/>
      <c r="U837" s="301"/>
      <c r="V837" s="301"/>
      <c r="W837" s="301"/>
      <c r="X837" s="301"/>
      <c r="Y837" s="301"/>
      <c r="Z837" s="301"/>
      <c r="AA837" s="301"/>
      <c r="AB837" s="301"/>
      <c r="AC837" s="301"/>
      <c r="AD837" s="279"/>
      <c r="AE837" s="301"/>
      <c r="AF837" s="135"/>
    </row>
    <row r="838" spans="1:32" ht="93.75" x14ac:dyDescent="0.25">
      <c r="A838" s="311" t="s">
        <v>272</v>
      </c>
      <c r="B838" s="169">
        <f>B839</f>
        <v>76816.81</v>
      </c>
      <c r="C838" s="169">
        <f>C839</f>
        <v>76816.81</v>
      </c>
      <c r="D838" s="169">
        <f>D839</f>
        <v>47000.759999999995</v>
      </c>
      <c r="E838" s="169">
        <f>E839</f>
        <v>47000.759999999995</v>
      </c>
      <c r="F838" s="95">
        <f>E838/B838*100</f>
        <v>61.185513951959202</v>
      </c>
      <c r="G838" s="95">
        <f>E838/C838*100</f>
        <v>61.185513951959202</v>
      </c>
      <c r="H838" s="305"/>
      <c r="I838" s="305"/>
      <c r="J838" s="305"/>
      <c r="K838" s="305"/>
      <c r="L838" s="305"/>
      <c r="M838" s="305"/>
      <c r="N838" s="305"/>
      <c r="O838" s="305"/>
      <c r="P838" s="305"/>
      <c r="Q838" s="305"/>
      <c r="R838" s="305"/>
      <c r="S838" s="305"/>
      <c r="T838" s="305"/>
      <c r="U838" s="305"/>
      <c r="V838" s="305"/>
      <c r="W838" s="305"/>
      <c r="X838" s="305"/>
      <c r="Y838" s="305"/>
      <c r="Z838" s="305"/>
      <c r="AA838" s="305"/>
      <c r="AB838" s="305"/>
      <c r="AC838" s="305"/>
      <c r="AD838" s="125">
        <f>AD839</f>
        <v>76816.81</v>
      </c>
      <c r="AE838" s="125">
        <f>AE839</f>
        <v>47000.759999999995</v>
      </c>
      <c r="AF838" s="304"/>
    </row>
    <row r="839" spans="1:32" ht="18.75" x14ac:dyDescent="0.25">
      <c r="A839" s="310" t="s">
        <v>270</v>
      </c>
      <c r="B839" s="284">
        <f>B840+B841+B842</f>
        <v>76816.81</v>
      </c>
      <c r="C839" s="279">
        <f>C840+C841+C842</f>
        <v>76816.81</v>
      </c>
      <c r="D839" s="279">
        <f>D840+D841+D842</f>
        <v>47000.759999999995</v>
      </c>
      <c r="E839" s="279">
        <f>E840+E841+E842</f>
        <v>47000.759999999995</v>
      </c>
      <c r="F839" s="100">
        <f>E839/B839*100</f>
        <v>61.185513951959202</v>
      </c>
      <c r="G839" s="100">
        <f>E839/C839*100</f>
        <v>61.185513951959202</v>
      </c>
      <c r="H839" s="301"/>
      <c r="I839" s="301"/>
      <c r="J839" s="301"/>
      <c r="K839" s="301"/>
      <c r="L839" s="301"/>
      <c r="M839" s="301"/>
      <c r="N839" s="302"/>
      <c r="O839" s="302"/>
      <c r="P839" s="301"/>
      <c r="Q839" s="301"/>
      <c r="R839" s="301"/>
      <c r="S839" s="301"/>
      <c r="T839" s="301"/>
      <c r="U839" s="301"/>
      <c r="V839" s="301"/>
      <c r="W839" s="301"/>
      <c r="X839" s="301"/>
      <c r="Y839" s="301"/>
      <c r="Z839" s="301"/>
      <c r="AA839" s="301"/>
      <c r="AB839" s="301"/>
      <c r="AC839" s="301"/>
      <c r="AD839" s="279">
        <f>AD840+AD842+AD841</f>
        <v>76816.81</v>
      </c>
      <c r="AE839" s="279">
        <f>AE840+AE841+AE842</f>
        <v>47000.759999999995</v>
      </c>
      <c r="AF839" s="135"/>
    </row>
    <row r="840" spans="1:32" s="82" customFormat="1" ht="18.75" x14ac:dyDescent="0.25">
      <c r="A840" s="309" t="s">
        <v>29</v>
      </c>
      <c r="B840" s="125">
        <f>H840+J840+L840+N840+P840+R840+T840+V840+X840+Z840+AB840+AD840</f>
        <v>28000</v>
      </c>
      <c r="C840" s="279">
        <f>AD840</f>
        <v>28000</v>
      </c>
      <c r="D840" s="279">
        <f>AE840</f>
        <v>0</v>
      </c>
      <c r="E840" s="279">
        <f>AE840</f>
        <v>0</v>
      </c>
      <c r="F840" s="100">
        <f>E840/B840*100</f>
        <v>0</v>
      </c>
      <c r="G840" s="100">
        <f>E840/C840*100</f>
        <v>0</v>
      </c>
      <c r="H840" s="301"/>
      <c r="I840" s="301"/>
      <c r="J840" s="301"/>
      <c r="K840" s="301"/>
      <c r="L840" s="301"/>
      <c r="M840" s="301"/>
      <c r="N840" s="302"/>
      <c r="O840" s="302"/>
      <c r="P840" s="301"/>
      <c r="Q840" s="301"/>
      <c r="R840" s="301"/>
      <c r="S840" s="301"/>
      <c r="T840" s="301"/>
      <c r="U840" s="301"/>
      <c r="V840" s="301"/>
      <c r="W840" s="301"/>
      <c r="X840" s="301"/>
      <c r="Y840" s="301"/>
      <c r="Z840" s="301"/>
      <c r="AA840" s="301"/>
      <c r="AB840" s="301"/>
      <c r="AC840" s="301"/>
      <c r="AD840" s="279">
        <v>28000</v>
      </c>
      <c r="AE840" s="279">
        <v>0</v>
      </c>
      <c r="AF840" s="135"/>
    </row>
    <row r="841" spans="1:32" s="82" customFormat="1" ht="18.75" x14ac:dyDescent="0.25">
      <c r="A841" s="309" t="s">
        <v>28</v>
      </c>
      <c r="B841" s="125">
        <f>AD841</f>
        <v>20051.509999999998</v>
      </c>
      <c r="C841" s="279">
        <f>AD841</f>
        <v>20051.509999999998</v>
      </c>
      <c r="D841" s="279">
        <f>AD841</f>
        <v>20051.509999999998</v>
      </c>
      <c r="E841" s="279">
        <f>AE841</f>
        <v>20051.509999999998</v>
      </c>
      <c r="F841" s="100">
        <f>E841/B841*100</f>
        <v>100</v>
      </c>
      <c r="G841" s="100">
        <f>E841/C841*100</f>
        <v>100</v>
      </c>
      <c r="H841" s="301"/>
      <c r="I841" s="301"/>
      <c r="J841" s="301"/>
      <c r="K841" s="301"/>
      <c r="L841" s="301"/>
      <c r="M841" s="301"/>
      <c r="N841" s="302"/>
      <c r="O841" s="302"/>
      <c r="P841" s="301"/>
      <c r="Q841" s="301"/>
      <c r="R841" s="301"/>
      <c r="S841" s="301"/>
      <c r="T841" s="301"/>
      <c r="U841" s="301"/>
      <c r="V841" s="301"/>
      <c r="W841" s="301"/>
      <c r="X841" s="301"/>
      <c r="Y841" s="301"/>
      <c r="Z841" s="301"/>
      <c r="AA841" s="301"/>
      <c r="AB841" s="301"/>
      <c r="AC841" s="301"/>
      <c r="AD841" s="279">
        <v>20051.509999999998</v>
      </c>
      <c r="AE841" s="279">
        <v>20051.509999999998</v>
      </c>
      <c r="AF841" s="135"/>
    </row>
    <row r="842" spans="1:32" s="82" customFormat="1" ht="18.75" x14ac:dyDescent="0.25">
      <c r="A842" s="309" t="s">
        <v>31</v>
      </c>
      <c r="B842" s="125">
        <f>H842+J842+L842+N842+P842+R842+T842+V842+X842+Z842+AB842+AD842</f>
        <v>28765.3</v>
      </c>
      <c r="C842" s="279">
        <f>AD842</f>
        <v>28765.3</v>
      </c>
      <c r="D842" s="279">
        <f>AE842</f>
        <v>26949.25</v>
      </c>
      <c r="E842" s="279">
        <f>AE842</f>
        <v>26949.25</v>
      </c>
      <c r="F842" s="100">
        <f>E842/B842*100</f>
        <v>93.686664140474804</v>
      </c>
      <c r="G842" s="100">
        <f>E842/C842*100</f>
        <v>93.686664140474804</v>
      </c>
      <c r="H842" s="301"/>
      <c r="I842" s="301"/>
      <c r="J842" s="301"/>
      <c r="K842" s="301"/>
      <c r="L842" s="301"/>
      <c r="M842" s="301"/>
      <c r="N842" s="302"/>
      <c r="O842" s="302"/>
      <c r="P842" s="301"/>
      <c r="Q842" s="301"/>
      <c r="R842" s="301"/>
      <c r="S842" s="301"/>
      <c r="T842" s="301"/>
      <c r="U842" s="301"/>
      <c r="V842" s="301"/>
      <c r="W842" s="301"/>
      <c r="X842" s="301"/>
      <c r="Y842" s="301"/>
      <c r="Z842" s="301"/>
      <c r="AA842" s="301"/>
      <c r="AB842" s="301"/>
      <c r="AC842" s="301"/>
      <c r="AD842" s="279">
        <v>28765.3</v>
      </c>
      <c r="AE842" s="279">
        <v>26949.25</v>
      </c>
      <c r="AF842" s="135"/>
    </row>
    <row r="843" spans="1:32" ht="37.5" x14ac:dyDescent="0.25">
      <c r="A843" s="312" t="s">
        <v>273</v>
      </c>
      <c r="B843" s="298">
        <f>B844</f>
        <v>302472.429</v>
      </c>
      <c r="C843" s="313">
        <f>C844</f>
        <v>302472.429</v>
      </c>
      <c r="D843" s="313">
        <f t="shared" ref="D843:AE843" si="664">D844</f>
        <v>280307.08</v>
      </c>
      <c r="E843" s="313">
        <f t="shared" si="664"/>
        <v>280307.08</v>
      </c>
      <c r="F843" s="313">
        <f t="shared" si="664"/>
        <v>92.67194399394333</v>
      </c>
      <c r="G843" s="313">
        <f t="shared" si="664"/>
        <v>92.67194399394333</v>
      </c>
      <c r="H843" s="313">
        <f t="shared" si="664"/>
        <v>6503.34</v>
      </c>
      <c r="I843" s="313">
        <f t="shared" si="664"/>
        <v>0</v>
      </c>
      <c r="J843" s="313">
        <f t="shared" si="664"/>
        <v>0</v>
      </c>
      <c r="K843" s="313">
        <f t="shared" si="664"/>
        <v>0</v>
      </c>
      <c r="L843" s="313">
        <f>L844</f>
        <v>58539.26</v>
      </c>
      <c r="M843" s="313">
        <f t="shared" si="664"/>
        <v>65033.369999999995</v>
      </c>
      <c r="N843" s="313">
        <f t="shared" si="664"/>
        <v>0</v>
      </c>
      <c r="O843" s="313">
        <f t="shared" si="664"/>
        <v>0</v>
      </c>
      <c r="P843" s="313">
        <f t="shared" si="664"/>
        <v>0</v>
      </c>
      <c r="Q843" s="313">
        <f t="shared" si="664"/>
        <v>0</v>
      </c>
      <c r="R843" s="313">
        <f t="shared" si="664"/>
        <v>2207.17</v>
      </c>
      <c r="S843" s="313">
        <f t="shared" si="664"/>
        <v>2207.17</v>
      </c>
      <c r="T843" s="313">
        <f t="shared" si="664"/>
        <v>57478.479999999996</v>
      </c>
      <c r="U843" s="313">
        <f t="shared" si="664"/>
        <v>33598.160000000003</v>
      </c>
      <c r="V843" s="313">
        <f t="shared" si="664"/>
        <v>30883.25</v>
      </c>
      <c r="W843" s="313">
        <f t="shared" si="664"/>
        <v>54763.54</v>
      </c>
      <c r="X843" s="313">
        <f t="shared" si="664"/>
        <v>11453.05</v>
      </c>
      <c r="Y843" s="313">
        <f t="shared" si="664"/>
        <v>8847.66</v>
      </c>
      <c r="Z843" s="313">
        <f t="shared" si="664"/>
        <v>27632.400000000001</v>
      </c>
      <c r="AA843" s="313">
        <f t="shared" si="664"/>
        <v>3367.1000000000004</v>
      </c>
      <c r="AB843" s="313">
        <f t="shared" si="664"/>
        <v>5357</v>
      </c>
      <c r="AC843" s="313">
        <f t="shared" si="664"/>
        <v>27487.120000000003</v>
      </c>
      <c r="AD843" s="125">
        <f t="shared" si="664"/>
        <v>102418.47900000001</v>
      </c>
      <c r="AE843" s="125">
        <f t="shared" si="664"/>
        <v>85002.96</v>
      </c>
      <c r="AF843" s="314"/>
    </row>
    <row r="844" spans="1:32" s="82" customFormat="1" ht="93.75" x14ac:dyDescent="0.25">
      <c r="A844" s="142" t="s">
        <v>274</v>
      </c>
      <c r="B844" s="315">
        <f>B846+B850</f>
        <v>302472.429</v>
      </c>
      <c r="C844" s="315">
        <f>C846+C850</f>
        <v>302472.429</v>
      </c>
      <c r="D844" s="315">
        <f>D846+D850</f>
        <v>280307.08</v>
      </c>
      <c r="E844" s="315">
        <f t="shared" ref="E844:AD844" si="665">E846+E850</f>
        <v>280307.08</v>
      </c>
      <c r="F844" s="315">
        <f>E844/B844*100</f>
        <v>92.67194399394333</v>
      </c>
      <c r="G844" s="315">
        <f>E844/C844*100</f>
        <v>92.67194399394333</v>
      </c>
      <c r="H844" s="315">
        <f t="shared" si="665"/>
        <v>6503.34</v>
      </c>
      <c r="I844" s="315">
        <f t="shared" si="665"/>
        <v>0</v>
      </c>
      <c r="J844" s="315">
        <f t="shared" si="665"/>
        <v>0</v>
      </c>
      <c r="K844" s="315">
        <f t="shared" si="665"/>
        <v>0</v>
      </c>
      <c r="L844" s="315">
        <f>L846+L850</f>
        <v>58539.26</v>
      </c>
      <c r="M844" s="315">
        <f t="shared" si="665"/>
        <v>65033.369999999995</v>
      </c>
      <c r="N844" s="91">
        <f t="shared" si="665"/>
        <v>0</v>
      </c>
      <c r="O844" s="91">
        <f t="shared" si="665"/>
        <v>0</v>
      </c>
      <c r="P844" s="89">
        <f t="shared" si="665"/>
        <v>0</v>
      </c>
      <c r="Q844" s="89">
        <f t="shared" si="665"/>
        <v>0</v>
      </c>
      <c r="R844" s="89">
        <f t="shared" si="665"/>
        <v>2207.17</v>
      </c>
      <c r="S844" s="89">
        <f t="shared" si="665"/>
        <v>2207.17</v>
      </c>
      <c r="T844" s="89">
        <f t="shared" si="665"/>
        <v>57478.479999999996</v>
      </c>
      <c r="U844" s="89">
        <f t="shared" si="665"/>
        <v>33598.160000000003</v>
      </c>
      <c r="V844" s="89">
        <f>V846+V850</f>
        <v>30883.25</v>
      </c>
      <c r="W844" s="89">
        <f>W846+W850</f>
        <v>54763.54</v>
      </c>
      <c r="X844" s="89">
        <f>X846+X850</f>
        <v>11453.05</v>
      </c>
      <c r="Y844" s="89">
        <f t="shared" si="665"/>
        <v>8847.66</v>
      </c>
      <c r="Z844" s="89">
        <f t="shared" si="665"/>
        <v>27632.400000000001</v>
      </c>
      <c r="AA844" s="89">
        <f t="shared" si="665"/>
        <v>3367.1000000000004</v>
      </c>
      <c r="AB844" s="89">
        <f t="shared" si="665"/>
        <v>5357</v>
      </c>
      <c r="AC844" s="89">
        <f t="shared" si="665"/>
        <v>27487.120000000003</v>
      </c>
      <c r="AD844" s="89">
        <f t="shared" si="665"/>
        <v>102418.47900000001</v>
      </c>
      <c r="AE844" s="89">
        <f>AE846+AE850</f>
        <v>85002.96</v>
      </c>
      <c r="AF844" s="316"/>
    </row>
    <row r="845" spans="1:32" ht="18.75" x14ac:dyDescent="0.3">
      <c r="A845" s="168" t="s">
        <v>66</v>
      </c>
      <c r="B845" s="316"/>
      <c r="C845" s="317"/>
      <c r="D845" s="317"/>
      <c r="E845" s="317"/>
      <c r="F845" s="317"/>
      <c r="G845" s="317"/>
      <c r="H845" s="317"/>
      <c r="I845" s="317"/>
      <c r="J845" s="317"/>
      <c r="K845" s="317"/>
      <c r="L845" s="317"/>
      <c r="M845" s="317"/>
      <c r="N845" s="318"/>
      <c r="O845" s="318"/>
      <c r="P845" s="319"/>
      <c r="Q845" s="319"/>
      <c r="R845" s="319"/>
      <c r="S845" s="319"/>
      <c r="T845" s="319"/>
      <c r="U845" s="319"/>
      <c r="V845" s="319"/>
      <c r="W845" s="319"/>
      <c r="X845" s="319"/>
      <c r="Y845" s="319"/>
      <c r="Z845" s="319"/>
      <c r="AA845" s="319"/>
      <c r="AB845" s="319"/>
      <c r="AC845" s="319"/>
      <c r="AD845" s="319"/>
      <c r="AE845" s="319"/>
      <c r="AF845" s="316"/>
    </row>
    <row r="846" spans="1:32" s="82" customFormat="1" ht="154.5" customHeight="1" x14ac:dyDescent="0.25">
      <c r="A846" s="153" t="s">
        <v>275</v>
      </c>
      <c r="B846" s="95">
        <f>B847</f>
        <v>259377.359</v>
      </c>
      <c r="C846" s="95">
        <f t="shared" ref="C846" si="666">C847</f>
        <v>259377.359</v>
      </c>
      <c r="D846" s="95">
        <f>D847</f>
        <v>239525.74000000002</v>
      </c>
      <c r="E846" s="95">
        <f>E847</f>
        <v>239525.74000000002</v>
      </c>
      <c r="F846" s="95">
        <f t="shared" ref="F846:F854" si="667">E846/B846*100</f>
        <v>92.346433367763609</v>
      </c>
      <c r="G846" s="95">
        <f t="shared" ref="G846:G854" si="668">E846/C846*100</f>
        <v>92.346433367763609</v>
      </c>
      <c r="H846" s="95">
        <f t="shared" ref="H846:AE846" si="669">H847</f>
        <v>6503.34</v>
      </c>
      <c r="I846" s="95">
        <f t="shared" si="669"/>
        <v>0</v>
      </c>
      <c r="J846" s="95">
        <f t="shared" si="669"/>
        <v>0</v>
      </c>
      <c r="K846" s="95">
        <f t="shared" si="669"/>
        <v>0</v>
      </c>
      <c r="L846" s="95">
        <f t="shared" si="669"/>
        <v>58530.03</v>
      </c>
      <c r="M846" s="95">
        <f t="shared" si="669"/>
        <v>65033.369999999995</v>
      </c>
      <c r="N846" s="95">
        <f t="shared" si="669"/>
        <v>0</v>
      </c>
      <c r="O846" s="95">
        <f t="shared" si="669"/>
        <v>0</v>
      </c>
      <c r="P846" s="95">
        <f t="shared" si="669"/>
        <v>0</v>
      </c>
      <c r="Q846" s="95">
        <f t="shared" si="669"/>
        <v>0</v>
      </c>
      <c r="R846" s="95">
        <f t="shared" si="669"/>
        <v>0</v>
      </c>
      <c r="S846" s="95">
        <f t="shared" si="669"/>
        <v>0</v>
      </c>
      <c r="T846" s="95">
        <f t="shared" si="669"/>
        <v>52808.5</v>
      </c>
      <c r="U846" s="95">
        <f t="shared" si="669"/>
        <v>28928.190000000002</v>
      </c>
      <c r="V846" s="95">
        <f t="shared" si="669"/>
        <v>22797.39</v>
      </c>
      <c r="W846" s="95">
        <f t="shared" si="669"/>
        <v>46677.68</v>
      </c>
      <c r="X846" s="95">
        <f t="shared" si="669"/>
        <v>0</v>
      </c>
      <c r="Y846" s="95">
        <f t="shared" si="669"/>
        <v>0</v>
      </c>
      <c r="Z846" s="95">
        <f t="shared" si="669"/>
        <v>17732.400000000001</v>
      </c>
      <c r="AA846" s="95">
        <f t="shared" si="669"/>
        <v>1773.22</v>
      </c>
      <c r="AB846" s="95">
        <f t="shared" si="669"/>
        <v>0</v>
      </c>
      <c r="AC846" s="95">
        <f t="shared" si="669"/>
        <v>15959.04</v>
      </c>
      <c r="AD846" s="100">
        <f t="shared" si="669"/>
        <v>101005.69900000001</v>
      </c>
      <c r="AE846" s="100">
        <f t="shared" si="669"/>
        <v>81154.240000000005</v>
      </c>
      <c r="AF846" s="320" t="s">
        <v>634</v>
      </c>
    </row>
    <row r="847" spans="1:32" ht="18.75" x14ac:dyDescent="0.3">
      <c r="A847" s="137" t="s">
        <v>27</v>
      </c>
      <c r="B847" s="321">
        <f>B848+B849</f>
        <v>259377.359</v>
      </c>
      <c r="C847" s="321">
        <f>C848+C849</f>
        <v>259377.359</v>
      </c>
      <c r="D847" s="321">
        <f>D848+D849</f>
        <v>239525.74000000002</v>
      </c>
      <c r="E847" s="321">
        <f>E848+E849</f>
        <v>239525.74000000002</v>
      </c>
      <c r="F847" s="322">
        <f t="shared" si="667"/>
        <v>92.346433367763609</v>
      </c>
      <c r="G847" s="322">
        <f t="shared" si="668"/>
        <v>92.346433367763609</v>
      </c>
      <c r="H847" s="321">
        <f>H848+H849</f>
        <v>6503.34</v>
      </c>
      <c r="I847" s="321">
        <f t="shared" ref="I847:L847" si="670">I848+I849</f>
        <v>0</v>
      </c>
      <c r="J847" s="321">
        <f t="shared" si="670"/>
        <v>0</v>
      </c>
      <c r="K847" s="321">
        <f t="shared" si="670"/>
        <v>0</v>
      </c>
      <c r="L847" s="321">
        <f t="shared" si="670"/>
        <v>58530.03</v>
      </c>
      <c r="M847" s="321">
        <f>M848+M849</f>
        <v>65033.369999999995</v>
      </c>
      <c r="N847" s="101">
        <f t="shared" ref="N847:U847" si="671">N848+N849</f>
        <v>0</v>
      </c>
      <c r="O847" s="101">
        <f t="shared" si="671"/>
        <v>0</v>
      </c>
      <c r="P847" s="100">
        <f t="shared" si="671"/>
        <v>0</v>
      </c>
      <c r="Q847" s="100">
        <f t="shared" si="671"/>
        <v>0</v>
      </c>
      <c r="R847" s="100">
        <f t="shared" si="671"/>
        <v>0</v>
      </c>
      <c r="S847" s="100">
        <f t="shared" si="671"/>
        <v>0</v>
      </c>
      <c r="T847" s="100">
        <f t="shared" si="671"/>
        <v>52808.5</v>
      </c>
      <c r="U847" s="100">
        <f t="shared" si="671"/>
        <v>28928.190000000002</v>
      </c>
      <c r="V847" s="100">
        <f>V848+V849</f>
        <v>22797.39</v>
      </c>
      <c r="W847" s="100">
        <f>W848+W849</f>
        <v>46677.68</v>
      </c>
      <c r="X847" s="125">
        <v>0</v>
      </c>
      <c r="Y847" s="125">
        <v>0</v>
      </c>
      <c r="Z847" s="125">
        <f>Z848+Z849</f>
        <v>17732.400000000001</v>
      </c>
      <c r="AA847" s="125">
        <f>AA849+AA848</f>
        <v>1773.22</v>
      </c>
      <c r="AB847" s="125">
        <v>0</v>
      </c>
      <c r="AC847" s="125">
        <f>AC848+AC849</f>
        <v>15959.04</v>
      </c>
      <c r="AD847" s="100">
        <f>AD848+AD849</f>
        <v>101005.69900000001</v>
      </c>
      <c r="AE847" s="125">
        <f>AE848+AE849</f>
        <v>81154.240000000005</v>
      </c>
      <c r="AF847" s="316"/>
    </row>
    <row r="848" spans="1:32" s="82" customFormat="1" ht="18.75" x14ac:dyDescent="0.25">
      <c r="A848" s="103" t="s">
        <v>28</v>
      </c>
      <c r="B848" s="100">
        <f>H848+J848+L848+N848+P848+R848+T848+V848+X848+Z848+AB848+AD848</f>
        <v>230742.76</v>
      </c>
      <c r="C848" s="322">
        <f>H848+J848+L848+N848+P848+R848+T848+V848+X848+Z848+AB848+AD848</f>
        <v>230742.76</v>
      </c>
      <c r="D848" s="322">
        <f>I848+K848+M848+O848+Q848+S848+U848+W848+AA848+AC848+AE848</f>
        <v>215573.17</v>
      </c>
      <c r="E848" s="100">
        <f>I848+K848+M848+O848+Q848+S848+U848+W848+Y848+AA848+AC848+AE848</f>
        <v>215573.17</v>
      </c>
      <c r="F848" s="322">
        <f t="shared" si="667"/>
        <v>93.425756890487051</v>
      </c>
      <c r="G848" s="322">
        <f t="shared" si="668"/>
        <v>93.425756890487051</v>
      </c>
      <c r="H848" s="322">
        <v>0</v>
      </c>
      <c r="I848" s="322">
        <v>0</v>
      </c>
      <c r="J848" s="322">
        <v>0</v>
      </c>
      <c r="K848" s="322">
        <v>0</v>
      </c>
      <c r="L848" s="322">
        <v>58530.03</v>
      </c>
      <c r="M848" s="322">
        <v>58530.03</v>
      </c>
      <c r="N848" s="133">
        <v>0</v>
      </c>
      <c r="O848" s="133">
        <v>0</v>
      </c>
      <c r="P848" s="125">
        <v>0</v>
      </c>
      <c r="Q848" s="125">
        <v>0</v>
      </c>
      <c r="R848" s="125">
        <v>0</v>
      </c>
      <c r="S848" s="125">
        <v>0</v>
      </c>
      <c r="T848" s="125">
        <v>47527.65</v>
      </c>
      <c r="U848" s="125">
        <v>23647.34</v>
      </c>
      <c r="V848" s="125">
        <v>20517.63</v>
      </c>
      <c r="W848" s="125">
        <v>44397.94</v>
      </c>
      <c r="X848" s="125">
        <v>0</v>
      </c>
      <c r="Y848" s="125">
        <v>0</v>
      </c>
      <c r="Z848" s="125">
        <v>15959.1</v>
      </c>
      <c r="AA848" s="125">
        <v>0</v>
      </c>
      <c r="AB848" s="125">
        <v>0</v>
      </c>
      <c r="AC848" s="125">
        <v>15959.04</v>
      </c>
      <c r="AD848" s="125">
        <v>88208.35</v>
      </c>
      <c r="AE848" s="125">
        <v>73038.820000000007</v>
      </c>
      <c r="AF848" s="316"/>
    </row>
    <row r="849" spans="1:32" s="82" customFormat="1" ht="18.75" x14ac:dyDescent="0.25">
      <c r="A849" s="103" t="s">
        <v>29</v>
      </c>
      <c r="B849" s="100">
        <f>H849+J849+L849+N849+P849+R849+T849+V849+X849+Z849+AB849+AD849</f>
        <v>28634.599000000002</v>
      </c>
      <c r="C849" s="322">
        <f>H849+J849+L849+N849+P849+R849+T849+V849+X849+Z849+AB849+AD849</f>
        <v>28634.599000000002</v>
      </c>
      <c r="D849" s="322">
        <f>I849+K849+M849+O849+Q849+S849+U849+W849+Y849+AA849+AC849+AE849</f>
        <v>23952.57</v>
      </c>
      <c r="E849" s="100">
        <f>I849+K849+M849+O849+Q849+S849+U849+W849+Y849+AA849+AC849+AE849</f>
        <v>23952.57</v>
      </c>
      <c r="F849" s="322">
        <f t="shared" si="667"/>
        <v>83.64904987843552</v>
      </c>
      <c r="G849" s="322">
        <f t="shared" si="668"/>
        <v>83.64904987843552</v>
      </c>
      <c r="H849" s="322">
        <v>6503.34</v>
      </c>
      <c r="I849" s="322">
        <v>0</v>
      </c>
      <c r="J849" s="322">
        <v>0</v>
      </c>
      <c r="K849" s="322"/>
      <c r="L849" s="322">
        <v>0</v>
      </c>
      <c r="M849" s="322">
        <v>6503.34</v>
      </c>
      <c r="N849" s="133">
        <v>0</v>
      </c>
      <c r="O849" s="133">
        <v>0</v>
      </c>
      <c r="P849" s="125">
        <v>0</v>
      </c>
      <c r="Q849" s="125">
        <v>0</v>
      </c>
      <c r="R849" s="125">
        <v>0</v>
      </c>
      <c r="S849" s="125">
        <v>0</v>
      </c>
      <c r="T849" s="125">
        <v>5280.85</v>
      </c>
      <c r="U849" s="125">
        <v>5280.85</v>
      </c>
      <c r="V849" s="125">
        <v>2279.7600000000002</v>
      </c>
      <c r="W849" s="125">
        <v>2279.7399999999998</v>
      </c>
      <c r="X849" s="125">
        <v>0</v>
      </c>
      <c r="Y849" s="125">
        <v>0</v>
      </c>
      <c r="Z849" s="125">
        <v>1773.3</v>
      </c>
      <c r="AA849" s="125">
        <v>1773.22</v>
      </c>
      <c r="AB849" s="125">
        <v>0</v>
      </c>
      <c r="AC849" s="125">
        <v>0</v>
      </c>
      <c r="AD849" s="125">
        <v>12797.349</v>
      </c>
      <c r="AE849" s="125">
        <v>8115.42</v>
      </c>
      <c r="AF849" s="316"/>
    </row>
    <row r="850" spans="1:32" ht="93.75" x14ac:dyDescent="0.25">
      <c r="A850" s="153" t="s">
        <v>276</v>
      </c>
      <c r="B850" s="95">
        <f>B851+B855+B859+B864</f>
        <v>43095.07</v>
      </c>
      <c r="C850" s="95">
        <f>C851+C855+C859+C864</f>
        <v>43095.07</v>
      </c>
      <c r="D850" s="95">
        <f>D851+D855+D859+D864</f>
        <v>40781.340000000004</v>
      </c>
      <c r="E850" s="95">
        <f t="shared" ref="E850:AC850" si="672">E851+E855+E859+E864</f>
        <v>40781.340000000004</v>
      </c>
      <c r="F850" s="95">
        <f t="shared" si="667"/>
        <v>94.631102815240823</v>
      </c>
      <c r="G850" s="95">
        <f t="shared" si="668"/>
        <v>94.631102815240823</v>
      </c>
      <c r="H850" s="95">
        <f t="shared" si="672"/>
        <v>0</v>
      </c>
      <c r="I850" s="95">
        <f t="shared" si="672"/>
        <v>0</v>
      </c>
      <c r="J850" s="95">
        <f t="shared" si="672"/>
        <v>0</v>
      </c>
      <c r="K850" s="95">
        <f t="shared" si="672"/>
        <v>0</v>
      </c>
      <c r="L850" s="95">
        <f t="shared" si="672"/>
        <v>9.23</v>
      </c>
      <c r="M850" s="95">
        <f t="shared" si="672"/>
        <v>0</v>
      </c>
      <c r="N850" s="95">
        <f t="shared" si="672"/>
        <v>0</v>
      </c>
      <c r="O850" s="95">
        <f t="shared" si="672"/>
        <v>0</v>
      </c>
      <c r="P850" s="95">
        <f t="shared" si="672"/>
        <v>0</v>
      </c>
      <c r="Q850" s="95">
        <f t="shared" si="672"/>
        <v>0</v>
      </c>
      <c r="R850" s="95">
        <f t="shared" si="672"/>
        <v>2207.17</v>
      </c>
      <c r="S850" s="95">
        <f t="shared" si="672"/>
        <v>2207.17</v>
      </c>
      <c r="T850" s="95">
        <f>T851+T855+T859+T864</f>
        <v>4669.9799999999996</v>
      </c>
      <c r="U850" s="95">
        <f t="shared" si="672"/>
        <v>4669.9699999999993</v>
      </c>
      <c r="V850" s="95">
        <f>V851+V855+V859+V864</f>
        <v>8085.86</v>
      </c>
      <c r="W850" s="95">
        <f>W851+W855+W859</f>
        <v>8085.86</v>
      </c>
      <c r="X850" s="95">
        <f>X851+X855+X859+X864</f>
        <v>11453.05</v>
      </c>
      <c r="Y850" s="95">
        <f t="shared" si="672"/>
        <v>8847.66</v>
      </c>
      <c r="Z850" s="95">
        <f t="shared" si="672"/>
        <v>9900</v>
      </c>
      <c r="AA850" s="95">
        <f t="shared" si="672"/>
        <v>1593.88</v>
      </c>
      <c r="AB850" s="95">
        <f t="shared" si="672"/>
        <v>5357</v>
      </c>
      <c r="AC850" s="95">
        <f t="shared" si="672"/>
        <v>11528.08</v>
      </c>
      <c r="AD850" s="100">
        <f>AD851+AD855+AD859+AD864</f>
        <v>1412.78</v>
      </c>
      <c r="AE850" s="100">
        <f>AE851+AE855+AE859+AE864</f>
        <v>3848.7200000000003</v>
      </c>
      <c r="AF850" s="323"/>
    </row>
    <row r="851" spans="1:32" ht="362.25" customHeight="1" x14ac:dyDescent="0.25">
      <c r="A851" s="235" t="s">
        <v>277</v>
      </c>
      <c r="B851" s="100">
        <f>B852</f>
        <v>41219.51</v>
      </c>
      <c r="C851" s="100">
        <f>C852</f>
        <v>41219.51</v>
      </c>
      <c r="D851" s="100">
        <f t="shared" ref="D851:AD851" si="673">D852</f>
        <v>38928.61</v>
      </c>
      <c r="E851" s="100">
        <f t="shared" si="673"/>
        <v>38928.61</v>
      </c>
      <c r="F851" s="322">
        <f t="shared" si="667"/>
        <v>94.442194970294395</v>
      </c>
      <c r="G851" s="322">
        <f t="shared" si="668"/>
        <v>94.442194970294395</v>
      </c>
      <c r="H851" s="100">
        <f t="shared" si="673"/>
        <v>0</v>
      </c>
      <c r="I851" s="100">
        <f t="shared" si="673"/>
        <v>0</v>
      </c>
      <c r="J851" s="100">
        <f t="shared" si="673"/>
        <v>0</v>
      </c>
      <c r="K851" s="100">
        <f t="shared" si="673"/>
        <v>0</v>
      </c>
      <c r="L851" s="100">
        <f t="shared" si="673"/>
        <v>0</v>
      </c>
      <c r="M851" s="100">
        <f t="shared" si="673"/>
        <v>0</v>
      </c>
      <c r="N851" s="101">
        <f t="shared" si="673"/>
        <v>0</v>
      </c>
      <c r="O851" s="101">
        <f t="shared" si="673"/>
        <v>0</v>
      </c>
      <c r="P851" s="100">
        <f t="shared" si="673"/>
        <v>0</v>
      </c>
      <c r="Q851" s="100">
        <f t="shared" si="673"/>
        <v>0</v>
      </c>
      <c r="R851" s="100">
        <f t="shared" si="673"/>
        <v>2207.17</v>
      </c>
      <c r="S851" s="100">
        <f t="shared" si="673"/>
        <v>2207.17</v>
      </c>
      <c r="T851" s="100">
        <f t="shared" si="673"/>
        <v>4669.9799999999996</v>
      </c>
      <c r="U851" s="100">
        <f t="shared" si="673"/>
        <v>4669.9699999999993</v>
      </c>
      <c r="V851" s="100">
        <f t="shared" si="673"/>
        <v>8085.86</v>
      </c>
      <c r="W851" s="100">
        <f>W852</f>
        <v>8085.86</v>
      </c>
      <c r="X851" s="100">
        <f t="shared" si="673"/>
        <v>10900</v>
      </c>
      <c r="Y851" s="100">
        <f t="shared" si="673"/>
        <v>8294.61</v>
      </c>
      <c r="Z851" s="100">
        <f t="shared" si="673"/>
        <v>9900</v>
      </c>
      <c r="AA851" s="100">
        <f t="shared" si="673"/>
        <v>1593.88</v>
      </c>
      <c r="AB851" s="100">
        <f t="shared" si="673"/>
        <v>5357</v>
      </c>
      <c r="AC851" s="100">
        <f t="shared" si="673"/>
        <v>11528.08</v>
      </c>
      <c r="AD851" s="100">
        <f t="shared" si="673"/>
        <v>99.5</v>
      </c>
      <c r="AE851" s="100">
        <f>AE852</f>
        <v>2549.04</v>
      </c>
      <c r="AF851" s="324" t="s">
        <v>635</v>
      </c>
    </row>
    <row r="852" spans="1:32" ht="18.75" x14ac:dyDescent="0.3">
      <c r="A852" s="137" t="s">
        <v>27</v>
      </c>
      <c r="B852" s="321">
        <f>B853+B854</f>
        <v>41219.51</v>
      </c>
      <c r="C852" s="321">
        <f t="shared" ref="C852:AE852" si="674">C853+C854</f>
        <v>41219.51</v>
      </c>
      <c r="D852" s="321">
        <f t="shared" si="674"/>
        <v>38928.61</v>
      </c>
      <c r="E852" s="321">
        <f t="shared" si="674"/>
        <v>38928.61</v>
      </c>
      <c r="F852" s="322">
        <f t="shared" si="667"/>
        <v>94.442194970294395</v>
      </c>
      <c r="G852" s="322">
        <f t="shared" si="668"/>
        <v>94.442194970294395</v>
      </c>
      <c r="H852" s="321">
        <f t="shared" si="674"/>
        <v>0</v>
      </c>
      <c r="I852" s="321">
        <f t="shared" si="674"/>
        <v>0</v>
      </c>
      <c r="J852" s="321">
        <f t="shared" si="674"/>
        <v>0</v>
      </c>
      <c r="K852" s="321">
        <f t="shared" si="674"/>
        <v>0</v>
      </c>
      <c r="L852" s="321">
        <f t="shared" si="674"/>
        <v>0</v>
      </c>
      <c r="M852" s="321">
        <f t="shared" si="674"/>
        <v>0</v>
      </c>
      <c r="N852" s="101">
        <f t="shared" si="674"/>
        <v>0</v>
      </c>
      <c r="O852" s="101">
        <f t="shared" si="674"/>
        <v>0</v>
      </c>
      <c r="P852" s="100">
        <f t="shared" si="674"/>
        <v>0</v>
      </c>
      <c r="Q852" s="100">
        <f t="shared" si="674"/>
        <v>0</v>
      </c>
      <c r="R852" s="100">
        <f t="shared" si="674"/>
        <v>2207.17</v>
      </c>
      <c r="S852" s="100">
        <f t="shared" si="674"/>
        <v>2207.17</v>
      </c>
      <c r="T852" s="100">
        <f t="shared" si="674"/>
        <v>4669.9799999999996</v>
      </c>
      <c r="U852" s="100">
        <f t="shared" si="674"/>
        <v>4669.9699999999993</v>
      </c>
      <c r="V852" s="100">
        <f t="shared" si="674"/>
        <v>8085.86</v>
      </c>
      <c r="W852" s="100">
        <f t="shared" si="674"/>
        <v>8085.86</v>
      </c>
      <c r="X852" s="100">
        <f t="shared" si="674"/>
        <v>10900</v>
      </c>
      <c r="Y852" s="100">
        <f t="shared" si="674"/>
        <v>8294.61</v>
      </c>
      <c r="Z852" s="100">
        <f t="shared" si="674"/>
        <v>9900</v>
      </c>
      <c r="AA852" s="100">
        <f t="shared" si="674"/>
        <v>1593.88</v>
      </c>
      <c r="AB852" s="100">
        <f t="shared" si="674"/>
        <v>5357</v>
      </c>
      <c r="AC852" s="100">
        <f t="shared" si="674"/>
        <v>11528.08</v>
      </c>
      <c r="AD852" s="100">
        <f t="shared" si="674"/>
        <v>99.5</v>
      </c>
      <c r="AE852" s="100">
        <f t="shared" si="674"/>
        <v>2549.04</v>
      </c>
      <c r="AF852" s="325"/>
    </row>
    <row r="853" spans="1:32" s="82" customFormat="1" ht="18.75" x14ac:dyDescent="0.25">
      <c r="A853" s="103" t="s">
        <v>28</v>
      </c>
      <c r="B853" s="100">
        <f>H853+J853+L853+N853+P853+R853+T853+V853+X853+Z853+AB853+AD853</f>
        <v>37007</v>
      </c>
      <c r="C853" s="322">
        <f>H853+J853+L853+N853+P853+R853+T853+V853+X853+Z853+AB853+AD853</f>
        <v>37007</v>
      </c>
      <c r="D853" s="322">
        <f>I853+K853+M853+O853+Q853+S853+U853+W853+Y853+AA853+AC853+AE853</f>
        <v>34815.61</v>
      </c>
      <c r="E853" s="100">
        <f>I853+K853+M853+O853+Q853+S853+U853+W853+Y853+AA853+AC853+AE853+AG853</f>
        <v>34815.61</v>
      </c>
      <c r="F853" s="322">
        <f t="shared" si="667"/>
        <v>94.078444618585678</v>
      </c>
      <c r="G853" s="322">
        <f t="shared" si="668"/>
        <v>94.078444618585678</v>
      </c>
      <c r="H853" s="322">
        <v>0</v>
      </c>
      <c r="I853" s="322">
        <v>0</v>
      </c>
      <c r="J853" s="322">
        <v>0</v>
      </c>
      <c r="K853" s="322">
        <v>0</v>
      </c>
      <c r="L853" s="322"/>
      <c r="M853" s="322">
        <v>0</v>
      </c>
      <c r="N853" s="133">
        <v>0</v>
      </c>
      <c r="O853" s="133">
        <v>0</v>
      </c>
      <c r="P853" s="125">
        <v>0</v>
      </c>
      <c r="Q853" s="125">
        <v>0</v>
      </c>
      <c r="R853" s="125">
        <v>0</v>
      </c>
      <c r="S853" s="125">
        <v>0</v>
      </c>
      <c r="T853" s="125">
        <v>2764.14</v>
      </c>
      <c r="U853" s="125">
        <v>2764.14</v>
      </c>
      <c r="V853" s="125">
        <v>8085.86</v>
      </c>
      <c r="W853" s="125">
        <v>8085.86</v>
      </c>
      <c r="X853" s="125">
        <v>10900</v>
      </c>
      <c r="Y853" s="125">
        <v>8294.61</v>
      </c>
      <c r="Z853" s="125">
        <v>9900</v>
      </c>
      <c r="AA853" s="125">
        <v>1593.88</v>
      </c>
      <c r="AB853" s="125">
        <v>5357</v>
      </c>
      <c r="AC853" s="125">
        <v>11528.08</v>
      </c>
      <c r="AD853" s="125"/>
      <c r="AE853" s="125">
        <v>2549.04</v>
      </c>
      <c r="AF853" s="326"/>
    </row>
    <row r="854" spans="1:32" s="82" customFormat="1" ht="18.75" x14ac:dyDescent="0.25">
      <c r="A854" s="103" t="s">
        <v>29</v>
      </c>
      <c r="B854" s="100">
        <f>H854+J854+L854+N854+P854+R854+T854+V854+X854+Z854+AB854+AD854</f>
        <v>4212.51</v>
      </c>
      <c r="C854" s="322">
        <f>H854+J854+L854+N854+P854+R854+T854+V854+X854+Z854+AB854+AD854</f>
        <v>4212.51</v>
      </c>
      <c r="D854" s="322">
        <f>I854+K854+M854+O854+Q854+S854+U854+W854+Y854+AA854+AC854</f>
        <v>4113</v>
      </c>
      <c r="E854" s="100">
        <f>I854+K854+M854+O854+Q854+S854+U854+W854+Y854+AA854+AC854+AE854+AG854</f>
        <v>4113</v>
      </c>
      <c r="F854" s="322">
        <f t="shared" si="667"/>
        <v>97.637750414835807</v>
      </c>
      <c r="G854" s="322">
        <f t="shared" si="668"/>
        <v>97.637750414835807</v>
      </c>
      <c r="H854" s="322">
        <v>0</v>
      </c>
      <c r="I854" s="322">
        <v>0</v>
      </c>
      <c r="J854" s="322">
        <v>0</v>
      </c>
      <c r="K854" s="322">
        <v>0</v>
      </c>
      <c r="L854" s="322">
        <v>0</v>
      </c>
      <c r="M854" s="322">
        <v>0</v>
      </c>
      <c r="N854" s="133">
        <v>0</v>
      </c>
      <c r="O854" s="133">
        <v>0</v>
      </c>
      <c r="P854" s="125">
        <v>0</v>
      </c>
      <c r="Q854" s="125">
        <v>0</v>
      </c>
      <c r="R854" s="125">
        <v>2207.17</v>
      </c>
      <c r="S854" s="125">
        <v>2207.17</v>
      </c>
      <c r="T854" s="125">
        <v>1905.84</v>
      </c>
      <c r="U854" s="125">
        <v>1905.83</v>
      </c>
      <c r="V854" s="125">
        <v>0</v>
      </c>
      <c r="W854" s="125">
        <v>0</v>
      </c>
      <c r="X854" s="125">
        <v>0</v>
      </c>
      <c r="Y854" s="125">
        <v>0</v>
      </c>
      <c r="Z854" s="125">
        <v>0</v>
      </c>
      <c r="AA854" s="125">
        <v>0</v>
      </c>
      <c r="AB854" s="125">
        <v>0</v>
      </c>
      <c r="AC854" s="125">
        <v>0</v>
      </c>
      <c r="AD854" s="125">
        <v>99.5</v>
      </c>
      <c r="AE854" s="125">
        <v>0</v>
      </c>
      <c r="AF854" s="326"/>
    </row>
    <row r="855" spans="1:32" s="82" customFormat="1" ht="75" hidden="1" x14ac:dyDescent="0.25">
      <c r="A855" s="235" t="s">
        <v>278</v>
      </c>
      <c r="B855" s="100">
        <f>B856</f>
        <v>0</v>
      </c>
      <c r="C855" s="100">
        <f t="shared" ref="C855:AE855" si="675">C856</f>
        <v>0</v>
      </c>
      <c r="D855" s="100">
        <f t="shared" si="675"/>
        <v>0</v>
      </c>
      <c r="E855" s="100">
        <f t="shared" si="675"/>
        <v>0</v>
      </c>
      <c r="F855" s="100">
        <f t="shared" si="675"/>
        <v>0</v>
      </c>
      <c r="G855" s="100">
        <f t="shared" si="675"/>
        <v>0</v>
      </c>
      <c r="H855" s="100">
        <f t="shared" si="675"/>
        <v>0</v>
      </c>
      <c r="I855" s="100">
        <f t="shared" si="675"/>
        <v>0</v>
      </c>
      <c r="J855" s="100">
        <f t="shared" si="675"/>
        <v>0</v>
      </c>
      <c r="K855" s="100">
        <f t="shared" si="675"/>
        <v>0</v>
      </c>
      <c r="L855" s="100">
        <f t="shared" si="675"/>
        <v>0</v>
      </c>
      <c r="M855" s="100">
        <f t="shared" si="675"/>
        <v>0</v>
      </c>
      <c r="N855" s="101">
        <f t="shared" si="675"/>
        <v>0</v>
      </c>
      <c r="O855" s="101">
        <f t="shared" si="675"/>
        <v>0</v>
      </c>
      <c r="P855" s="100">
        <f t="shared" si="675"/>
        <v>0</v>
      </c>
      <c r="Q855" s="100">
        <f t="shared" si="675"/>
        <v>0</v>
      </c>
      <c r="R855" s="100">
        <f t="shared" si="675"/>
        <v>0</v>
      </c>
      <c r="S855" s="100">
        <f t="shared" si="675"/>
        <v>0</v>
      </c>
      <c r="T855" s="100">
        <f t="shared" si="675"/>
        <v>0</v>
      </c>
      <c r="U855" s="100">
        <f t="shared" si="675"/>
        <v>0</v>
      </c>
      <c r="V855" s="100">
        <f t="shared" si="675"/>
        <v>0</v>
      </c>
      <c r="W855" s="100">
        <f t="shared" si="675"/>
        <v>0</v>
      </c>
      <c r="X855" s="100">
        <f t="shared" si="675"/>
        <v>0</v>
      </c>
      <c r="Y855" s="100">
        <f t="shared" si="675"/>
        <v>0</v>
      </c>
      <c r="Z855" s="100">
        <f t="shared" si="675"/>
        <v>0</v>
      </c>
      <c r="AA855" s="100">
        <f t="shared" si="675"/>
        <v>0</v>
      </c>
      <c r="AB855" s="100">
        <f t="shared" si="675"/>
        <v>0</v>
      </c>
      <c r="AC855" s="100">
        <f t="shared" si="675"/>
        <v>0</v>
      </c>
      <c r="AD855" s="100">
        <f t="shared" si="675"/>
        <v>0</v>
      </c>
      <c r="AE855" s="100">
        <f t="shared" si="675"/>
        <v>0</v>
      </c>
      <c r="AF855" s="326"/>
    </row>
    <row r="856" spans="1:32" ht="18.75" hidden="1" x14ac:dyDescent="0.3">
      <c r="A856" s="137" t="s">
        <v>27</v>
      </c>
      <c r="B856" s="321">
        <f>B857+B858</f>
        <v>0</v>
      </c>
      <c r="C856" s="321">
        <f t="shared" ref="C856:AE856" si="676">C857+C858</f>
        <v>0</v>
      </c>
      <c r="D856" s="321">
        <f t="shared" si="676"/>
        <v>0</v>
      </c>
      <c r="E856" s="321">
        <f t="shared" si="676"/>
        <v>0</v>
      </c>
      <c r="F856" s="321">
        <f t="shared" si="676"/>
        <v>0</v>
      </c>
      <c r="G856" s="321">
        <f t="shared" si="676"/>
        <v>0</v>
      </c>
      <c r="H856" s="321">
        <f t="shared" si="676"/>
        <v>0</v>
      </c>
      <c r="I856" s="321">
        <f t="shared" si="676"/>
        <v>0</v>
      </c>
      <c r="J856" s="321">
        <f t="shared" si="676"/>
        <v>0</v>
      </c>
      <c r="K856" s="321">
        <f t="shared" si="676"/>
        <v>0</v>
      </c>
      <c r="L856" s="321">
        <f t="shared" si="676"/>
        <v>0</v>
      </c>
      <c r="M856" s="321">
        <f t="shared" si="676"/>
        <v>0</v>
      </c>
      <c r="N856" s="101">
        <f t="shared" si="676"/>
        <v>0</v>
      </c>
      <c r="O856" s="101">
        <f t="shared" si="676"/>
        <v>0</v>
      </c>
      <c r="P856" s="100">
        <f t="shared" si="676"/>
        <v>0</v>
      </c>
      <c r="Q856" s="100">
        <f t="shared" si="676"/>
        <v>0</v>
      </c>
      <c r="R856" s="100">
        <f t="shared" si="676"/>
        <v>0</v>
      </c>
      <c r="S856" s="100">
        <f t="shared" si="676"/>
        <v>0</v>
      </c>
      <c r="T856" s="100">
        <f t="shared" si="676"/>
        <v>0</v>
      </c>
      <c r="U856" s="100">
        <f t="shared" si="676"/>
        <v>0</v>
      </c>
      <c r="V856" s="100">
        <f t="shared" si="676"/>
        <v>0</v>
      </c>
      <c r="W856" s="100">
        <f t="shared" si="676"/>
        <v>0</v>
      </c>
      <c r="X856" s="100">
        <f t="shared" si="676"/>
        <v>0</v>
      </c>
      <c r="Y856" s="100">
        <f t="shared" si="676"/>
        <v>0</v>
      </c>
      <c r="Z856" s="100">
        <f t="shared" si="676"/>
        <v>0</v>
      </c>
      <c r="AA856" s="100">
        <f t="shared" si="676"/>
        <v>0</v>
      </c>
      <c r="AB856" s="100">
        <f t="shared" si="676"/>
        <v>0</v>
      </c>
      <c r="AC856" s="100">
        <f t="shared" si="676"/>
        <v>0</v>
      </c>
      <c r="AD856" s="100">
        <f t="shared" si="676"/>
        <v>0</v>
      </c>
      <c r="AE856" s="100">
        <f t="shared" si="676"/>
        <v>0</v>
      </c>
      <c r="AF856" s="327"/>
    </row>
    <row r="857" spans="1:32" s="82" customFormat="1" ht="18.75" hidden="1" x14ac:dyDescent="0.25">
      <c r="A857" s="103" t="s">
        <v>28</v>
      </c>
      <c r="B857" s="100">
        <f>H857+J857+L857+N857+P857+R857+T857+V857+X857+Z857+AB857+AD857</f>
        <v>0</v>
      </c>
      <c r="C857" s="322">
        <v>0</v>
      </c>
      <c r="D857" s="322"/>
      <c r="E857" s="100">
        <f>I857+K857+M857+O857+Q857+S857+U857+W857+Y857+AA857+AC857+AE857+AG857</f>
        <v>0</v>
      </c>
      <c r="F857" s="322">
        <v>0</v>
      </c>
      <c r="G857" s="322">
        <v>0</v>
      </c>
      <c r="H857" s="322">
        <v>0</v>
      </c>
      <c r="I857" s="322">
        <v>0</v>
      </c>
      <c r="J857" s="322">
        <v>0</v>
      </c>
      <c r="K857" s="322">
        <v>0</v>
      </c>
      <c r="L857" s="322">
        <v>0</v>
      </c>
      <c r="M857" s="322">
        <v>0</v>
      </c>
      <c r="N857" s="133">
        <v>0</v>
      </c>
      <c r="O857" s="133">
        <v>0</v>
      </c>
      <c r="P857" s="125">
        <v>0</v>
      </c>
      <c r="Q857" s="125">
        <v>0</v>
      </c>
      <c r="R857" s="125">
        <v>0</v>
      </c>
      <c r="S857" s="125">
        <v>0</v>
      </c>
      <c r="T857" s="125">
        <v>0</v>
      </c>
      <c r="U857" s="125">
        <v>0</v>
      </c>
      <c r="V857" s="125">
        <v>0</v>
      </c>
      <c r="W857" s="125">
        <v>0</v>
      </c>
      <c r="X857" s="125">
        <v>0</v>
      </c>
      <c r="Y857" s="125"/>
      <c r="Z857" s="125">
        <v>0</v>
      </c>
      <c r="AA857" s="125">
        <v>0</v>
      </c>
      <c r="AB857" s="125">
        <v>0</v>
      </c>
      <c r="AC857" s="125">
        <v>0</v>
      </c>
      <c r="AD857" s="125">
        <v>0</v>
      </c>
      <c r="AE857" s="125">
        <v>0</v>
      </c>
      <c r="AF857" s="316"/>
    </row>
    <row r="858" spans="1:32" s="82" customFormat="1" ht="18.75" hidden="1" x14ac:dyDescent="0.25">
      <c r="A858" s="103" t="s">
        <v>29</v>
      </c>
      <c r="B858" s="100">
        <f>H858+J858+L858+N858+P858+R858+T858+V858+X858+Z858+AB858+AD858</f>
        <v>0</v>
      </c>
      <c r="C858" s="322">
        <f>H858+J858+L858+N858+P858+R858+T858</f>
        <v>0</v>
      </c>
      <c r="D858" s="322"/>
      <c r="E858" s="100">
        <f>I858+K858+M858+O858+Q858+S858+U858+W858+Y858+AA858+AC858+AE858+AG858</f>
        <v>0</v>
      </c>
      <c r="F858" s="322">
        <v>0</v>
      </c>
      <c r="G858" s="322">
        <v>0</v>
      </c>
      <c r="H858" s="322">
        <v>0</v>
      </c>
      <c r="I858" s="322">
        <v>0</v>
      </c>
      <c r="J858" s="322">
        <v>0</v>
      </c>
      <c r="K858" s="322">
        <v>0</v>
      </c>
      <c r="L858" s="322">
        <v>0</v>
      </c>
      <c r="M858" s="322">
        <v>0</v>
      </c>
      <c r="N858" s="133">
        <v>0</v>
      </c>
      <c r="O858" s="133">
        <v>0</v>
      </c>
      <c r="P858" s="125">
        <v>0</v>
      </c>
      <c r="Q858" s="125">
        <v>0</v>
      </c>
      <c r="R858" s="125">
        <v>0</v>
      </c>
      <c r="S858" s="125">
        <v>0</v>
      </c>
      <c r="T858" s="125">
        <v>0</v>
      </c>
      <c r="U858" s="125">
        <v>0</v>
      </c>
      <c r="V858" s="125">
        <v>0</v>
      </c>
      <c r="W858" s="125">
        <v>0</v>
      </c>
      <c r="X858" s="125">
        <v>0</v>
      </c>
      <c r="Y858" s="125"/>
      <c r="Z858" s="125">
        <v>0</v>
      </c>
      <c r="AA858" s="125">
        <v>0</v>
      </c>
      <c r="AB858" s="125">
        <v>0</v>
      </c>
      <c r="AC858" s="125">
        <v>0</v>
      </c>
      <c r="AD858" s="125">
        <v>0</v>
      </c>
      <c r="AE858" s="125">
        <v>0</v>
      </c>
      <c r="AF858" s="316"/>
    </row>
    <row r="859" spans="1:32" ht="261.75" customHeight="1" x14ac:dyDescent="0.25">
      <c r="A859" s="235" t="s">
        <v>279</v>
      </c>
      <c r="B859" s="100">
        <f>B860</f>
        <v>32.06</v>
      </c>
      <c r="C859" s="100">
        <f t="shared" ref="C859:AE859" si="677">C860</f>
        <v>32.06</v>
      </c>
      <c r="D859" s="100">
        <f t="shared" si="677"/>
        <v>9.23</v>
      </c>
      <c r="E859" s="100">
        <f t="shared" si="677"/>
        <v>9.23</v>
      </c>
      <c r="F859" s="100">
        <f t="shared" si="677"/>
        <v>28.789769182782283</v>
      </c>
      <c r="G859" s="100">
        <f t="shared" si="677"/>
        <v>28.789769182782283</v>
      </c>
      <c r="H859" s="100">
        <f t="shared" si="677"/>
        <v>0</v>
      </c>
      <c r="I859" s="100">
        <f t="shared" si="677"/>
        <v>0</v>
      </c>
      <c r="J859" s="100">
        <f t="shared" si="677"/>
        <v>0</v>
      </c>
      <c r="K859" s="100">
        <f t="shared" si="677"/>
        <v>0</v>
      </c>
      <c r="L859" s="100">
        <f t="shared" si="677"/>
        <v>9.23</v>
      </c>
      <c r="M859" s="100">
        <f t="shared" si="677"/>
        <v>0</v>
      </c>
      <c r="N859" s="133">
        <f t="shared" si="677"/>
        <v>0</v>
      </c>
      <c r="O859" s="133">
        <f t="shared" si="677"/>
        <v>0</v>
      </c>
      <c r="P859" s="100">
        <f t="shared" si="677"/>
        <v>0</v>
      </c>
      <c r="Q859" s="100">
        <f t="shared" si="677"/>
        <v>0</v>
      </c>
      <c r="R859" s="100">
        <f t="shared" si="677"/>
        <v>0</v>
      </c>
      <c r="S859" s="100">
        <f t="shared" si="677"/>
        <v>0</v>
      </c>
      <c r="T859" s="100">
        <f t="shared" si="677"/>
        <v>0</v>
      </c>
      <c r="U859" s="100">
        <f t="shared" si="677"/>
        <v>0</v>
      </c>
      <c r="V859" s="100">
        <f t="shared" si="677"/>
        <v>0</v>
      </c>
      <c r="W859" s="100">
        <f t="shared" si="677"/>
        <v>0</v>
      </c>
      <c r="X859" s="100">
        <f t="shared" si="677"/>
        <v>0</v>
      </c>
      <c r="Y859" s="100">
        <f t="shared" si="677"/>
        <v>0</v>
      </c>
      <c r="Z859" s="100">
        <f t="shared" si="677"/>
        <v>0</v>
      </c>
      <c r="AA859" s="100">
        <f t="shared" si="677"/>
        <v>0</v>
      </c>
      <c r="AB859" s="100">
        <f t="shared" si="677"/>
        <v>0</v>
      </c>
      <c r="AC859" s="100">
        <f t="shared" si="677"/>
        <v>0</v>
      </c>
      <c r="AD859" s="100">
        <f t="shared" si="677"/>
        <v>22.83</v>
      </c>
      <c r="AE859" s="100">
        <f t="shared" si="677"/>
        <v>9.23</v>
      </c>
      <c r="AF859" s="328" t="s">
        <v>600</v>
      </c>
    </row>
    <row r="860" spans="1:32" ht="18.75" x14ac:dyDescent="0.3">
      <c r="A860" s="137" t="s">
        <v>27</v>
      </c>
      <c r="B860" s="321">
        <f>B861+B862+B863</f>
        <v>32.06</v>
      </c>
      <c r="C860" s="321">
        <f>C861+C862+C863</f>
        <v>32.06</v>
      </c>
      <c r="D860" s="321">
        <f t="shared" ref="D860:AE860" si="678">D861+D862+D863</f>
        <v>9.23</v>
      </c>
      <c r="E860" s="321">
        <f t="shared" si="678"/>
        <v>9.23</v>
      </c>
      <c r="F860" s="321">
        <f t="shared" si="678"/>
        <v>28.789769182782283</v>
      </c>
      <c r="G860" s="321">
        <f t="shared" si="678"/>
        <v>28.789769182782283</v>
      </c>
      <c r="H860" s="321">
        <f t="shared" si="678"/>
        <v>0</v>
      </c>
      <c r="I860" s="321">
        <f t="shared" si="678"/>
        <v>0</v>
      </c>
      <c r="J860" s="321">
        <f t="shared" si="678"/>
        <v>0</v>
      </c>
      <c r="K860" s="321">
        <f t="shared" si="678"/>
        <v>0</v>
      </c>
      <c r="L860" s="321">
        <f t="shared" si="678"/>
        <v>9.23</v>
      </c>
      <c r="M860" s="321">
        <f t="shared" si="678"/>
        <v>0</v>
      </c>
      <c r="N860" s="101">
        <f t="shared" si="678"/>
        <v>0</v>
      </c>
      <c r="O860" s="101">
        <f t="shared" si="678"/>
        <v>0</v>
      </c>
      <c r="P860" s="100">
        <f t="shared" si="678"/>
        <v>0</v>
      </c>
      <c r="Q860" s="100">
        <f t="shared" si="678"/>
        <v>0</v>
      </c>
      <c r="R860" s="100">
        <f t="shared" si="678"/>
        <v>0</v>
      </c>
      <c r="S860" s="100">
        <f t="shared" si="678"/>
        <v>0</v>
      </c>
      <c r="T860" s="100">
        <f t="shared" si="678"/>
        <v>0</v>
      </c>
      <c r="U860" s="100">
        <f t="shared" si="678"/>
        <v>0</v>
      </c>
      <c r="V860" s="100">
        <f t="shared" si="678"/>
        <v>0</v>
      </c>
      <c r="W860" s="100">
        <f t="shared" si="678"/>
        <v>0</v>
      </c>
      <c r="X860" s="100">
        <f t="shared" si="678"/>
        <v>0</v>
      </c>
      <c r="Y860" s="100">
        <f t="shared" si="678"/>
        <v>0</v>
      </c>
      <c r="Z860" s="100">
        <f t="shared" si="678"/>
        <v>0</v>
      </c>
      <c r="AA860" s="100">
        <f t="shared" si="678"/>
        <v>0</v>
      </c>
      <c r="AB860" s="100">
        <f t="shared" si="678"/>
        <v>0</v>
      </c>
      <c r="AC860" s="100">
        <f t="shared" si="678"/>
        <v>0</v>
      </c>
      <c r="AD860" s="100">
        <f t="shared" si="678"/>
        <v>22.83</v>
      </c>
      <c r="AE860" s="100">
        <f t="shared" si="678"/>
        <v>9.23</v>
      </c>
      <c r="AF860" s="316"/>
    </row>
    <row r="861" spans="1:32" s="82" customFormat="1" ht="18.75" x14ac:dyDescent="0.25">
      <c r="A861" s="103" t="s">
        <v>28</v>
      </c>
      <c r="B861" s="100"/>
      <c r="C861" s="322">
        <f>H861+J861+L861+N861</f>
        <v>0</v>
      </c>
      <c r="D861" s="322"/>
      <c r="E861" s="100">
        <f>I861+K861+M861+O861+Q861+S861+U861+W861+Y861+AA861+AC861+AE861+AG861</f>
        <v>0</v>
      </c>
      <c r="F861" s="322"/>
      <c r="G861" s="322"/>
      <c r="H861" s="322"/>
      <c r="I861" s="322"/>
      <c r="J861" s="322"/>
      <c r="K861" s="322"/>
      <c r="L861" s="322"/>
      <c r="M861" s="322"/>
      <c r="N861" s="133"/>
      <c r="O861" s="133"/>
      <c r="P861" s="125"/>
      <c r="Q861" s="125"/>
      <c r="R861" s="125"/>
      <c r="S861" s="125"/>
      <c r="T861" s="125"/>
      <c r="U861" s="125"/>
      <c r="V861" s="125"/>
      <c r="W861" s="125"/>
      <c r="X861" s="125"/>
      <c r="Y861" s="125"/>
      <c r="Z861" s="125"/>
      <c r="AA861" s="125"/>
      <c r="AB861" s="125"/>
      <c r="AC861" s="125"/>
      <c r="AD861" s="125"/>
      <c r="AE861" s="125"/>
      <c r="AF861" s="316"/>
    </row>
    <row r="862" spans="1:32" s="82" customFormat="1" ht="18.75" x14ac:dyDescent="0.25">
      <c r="A862" s="103" t="s">
        <v>29</v>
      </c>
      <c r="B862" s="100"/>
      <c r="C862" s="322">
        <f>H862+J862+L862+N862</f>
        <v>0</v>
      </c>
      <c r="D862" s="322"/>
      <c r="E862" s="100">
        <f>I862+K862+M862+O862+Q862+S862+U862+W862+Y862+AA862+AC862+AE862+AG862</f>
        <v>0</v>
      </c>
      <c r="F862" s="322"/>
      <c r="G862" s="322"/>
      <c r="H862" s="322"/>
      <c r="I862" s="322"/>
      <c r="J862" s="322"/>
      <c r="K862" s="322"/>
      <c r="L862" s="322"/>
      <c r="M862" s="322"/>
      <c r="N862" s="133"/>
      <c r="O862" s="133"/>
      <c r="P862" s="125"/>
      <c r="Q862" s="125"/>
      <c r="R862" s="125"/>
      <c r="S862" s="125"/>
      <c r="T862" s="125"/>
      <c r="U862" s="125"/>
      <c r="V862" s="125"/>
      <c r="W862" s="125"/>
      <c r="X862" s="125"/>
      <c r="Y862" s="125"/>
      <c r="Z862" s="125"/>
      <c r="AA862" s="125"/>
      <c r="AB862" s="125"/>
      <c r="AC862" s="125"/>
      <c r="AD862" s="125"/>
      <c r="AE862" s="125"/>
      <c r="AF862" s="316"/>
    </row>
    <row r="863" spans="1:32" s="82" customFormat="1" ht="18.75" x14ac:dyDescent="0.25">
      <c r="A863" s="103" t="s">
        <v>250</v>
      </c>
      <c r="B863" s="100">
        <f>H863+J863+L863+N863+P863+R863+T863+V863+X863+Z863+AB863+AD863</f>
        <v>32.06</v>
      </c>
      <c r="C863" s="322">
        <f>H863+J863+L863+N863+P863+R863+T863+V863+X863+Z863+AB863+AD863</f>
        <v>32.06</v>
      </c>
      <c r="D863" s="322">
        <f>AE863</f>
        <v>9.23</v>
      </c>
      <c r="E863" s="100">
        <f>I863+K863+M863+O863+Q863+S863+U863+W863+Y863+AA863+AC863+AE863+AG863</f>
        <v>9.23</v>
      </c>
      <c r="F863" s="322">
        <f>E863/B863*100</f>
        <v>28.789769182782283</v>
      </c>
      <c r="G863" s="322">
        <f>E863/C863*100</f>
        <v>28.789769182782283</v>
      </c>
      <c r="H863" s="322"/>
      <c r="I863" s="322"/>
      <c r="J863" s="322"/>
      <c r="K863" s="322"/>
      <c r="L863" s="322">
        <v>9.23</v>
      </c>
      <c r="M863" s="322"/>
      <c r="N863" s="133"/>
      <c r="O863" s="133"/>
      <c r="P863" s="125"/>
      <c r="Q863" s="125"/>
      <c r="R863" s="125"/>
      <c r="S863" s="125"/>
      <c r="T863" s="125"/>
      <c r="U863" s="125"/>
      <c r="V863" s="125"/>
      <c r="W863" s="125"/>
      <c r="X863" s="125"/>
      <c r="Y863" s="125"/>
      <c r="Z863" s="125"/>
      <c r="AA863" s="125"/>
      <c r="AB863" s="125"/>
      <c r="AC863" s="125"/>
      <c r="AD863" s="125">
        <v>22.83</v>
      </c>
      <c r="AE863" s="125">
        <v>9.23</v>
      </c>
      <c r="AF863" s="316"/>
    </row>
    <row r="864" spans="1:32" s="82" customFormat="1" ht="37.5" x14ac:dyDescent="0.25">
      <c r="A864" s="235" t="s">
        <v>601</v>
      </c>
      <c r="B864" s="100">
        <f>B865</f>
        <v>1843.5</v>
      </c>
      <c r="C864" s="100">
        <f t="shared" ref="C864:AE864" si="679">C865</f>
        <v>1843.5</v>
      </c>
      <c r="D864" s="100">
        <f t="shared" si="679"/>
        <v>1843.5</v>
      </c>
      <c r="E864" s="100">
        <f t="shared" si="679"/>
        <v>1843.5</v>
      </c>
      <c r="F864" s="100">
        <f t="shared" si="679"/>
        <v>100</v>
      </c>
      <c r="G864" s="100">
        <f t="shared" si="679"/>
        <v>100</v>
      </c>
      <c r="H864" s="100">
        <f t="shared" si="679"/>
        <v>0</v>
      </c>
      <c r="I864" s="100">
        <f t="shared" si="679"/>
        <v>0</v>
      </c>
      <c r="J864" s="100">
        <f t="shared" si="679"/>
        <v>0</v>
      </c>
      <c r="K864" s="100">
        <f t="shared" si="679"/>
        <v>0</v>
      </c>
      <c r="L864" s="100">
        <f t="shared" si="679"/>
        <v>0</v>
      </c>
      <c r="M864" s="100">
        <f t="shared" si="679"/>
        <v>0</v>
      </c>
      <c r="N864" s="101">
        <f t="shared" si="679"/>
        <v>0</v>
      </c>
      <c r="O864" s="101">
        <f t="shared" si="679"/>
        <v>0</v>
      </c>
      <c r="P864" s="100">
        <f t="shared" si="679"/>
        <v>0</v>
      </c>
      <c r="Q864" s="100">
        <f t="shared" si="679"/>
        <v>0</v>
      </c>
      <c r="R864" s="100">
        <f t="shared" si="679"/>
        <v>0</v>
      </c>
      <c r="S864" s="100">
        <f t="shared" si="679"/>
        <v>0</v>
      </c>
      <c r="T864" s="100">
        <f t="shared" si="679"/>
        <v>0</v>
      </c>
      <c r="U864" s="100">
        <f t="shared" si="679"/>
        <v>0</v>
      </c>
      <c r="V864" s="100">
        <f t="shared" si="679"/>
        <v>0</v>
      </c>
      <c r="W864" s="100">
        <f t="shared" si="679"/>
        <v>0</v>
      </c>
      <c r="X864" s="100">
        <f t="shared" si="679"/>
        <v>553.04999999999995</v>
      </c>
      <c r="Y864" s="100">
        <f t="shared" si="679"/>
        <v>553.04999999999995</v>
      </c>
      <c r="Z864" s="100">
        <f t="shared" si="679"/>
        <v>0</v>
      </c>
      <c r="AA864" s="100">
        <f t="shared" si="679"/>
        <v>0</v>
      </c>
      <c r="AB864" s="100">
        <f t="shared" si="679"/>
        <v>0</v>
      </c>
      <c r="AC864" s="100">
        <f t="shared" si="679"/>
        <v>0</v>
      </c>
      <c r="AD864" s="100">
        <f t="shared" si="679"/>
        <v>1290.45</v>
      </c>
      <c r="AE864" s="100">
        <f t="shared" si="679"/>
        <v>1290.45</v>
      </c>
      <c r="AF864" s="329" t="s">
        <v>280</v>
      </c>
    </row>
    <row r="865" spans="1:32" ht="18.75" x14ac:dyDescent="0.3">
      <c r="A865" s="137" t="s">
        <v>27</v>
      </c>
      <c r="B865" s="321">
        <f>B866+B867</f>
        <v>1843.5</v>
      </c>
      <c r="C865" s="321">
        <f t="shared" ref="C865:AE865" si="680">C866+C867</f>
        <v>1843.5</v>
      </c>
      <c r="D865" s="321">
        <f t="shared" si="680"/>
        <v>1843.5</v>
      </c>
      <c r="E865" s="321">
        <f t="shared" si="680"/>
        <v>1843.5</v>
      </c>
      <c r="F865" s="321">
        <f t="shared" si="680"/>
        <v>100</v>
      </c>
      <c r="G865" s="321">
        <f t="shared" si="680"/>
        <v>100</v>
      </c>
      <c r="H865" s="321">
        <f t="shared" si="680"/>
        <v>0</v>
      </c>
      <c r="I865" s="321">
        <f t="shared" si="680"/>
        <v>0</v>
      </c>
      <c r="J865" s="321">
        <f t="shared" si="680"/>
        <v>0</v>
      </c>
      <c r="K865" s="321">
        <f t="shared" si="680"/>
        <v>0</v>
      </c>
      <c r="L865" s="321">
        <f t="shared" si="680"/>
        <v>0</v>
      </c>
      <c r="M865" s="321">
        <f t="shared" si="680"/>
        <v>0</v>
      </c>
      <c r="N865" s="101">
        <f t="shared" si="680"/>
        <v>0</v>
      </c>
      <c r="O865" s="101">
        <f t="shared" si="680"/>
        <v>0</v>
      </c>
      <c r="P865" s="100">
        <f t="shared" si="680"/>
        <v>0</v>
      </c>
      <c r="Q865" s="100">
        <f t="shared" si="680"/>
        <v>0</v>
      </c>
      <c r="R865" s="100">
        <f t="shared" si="680"/>
        <v>0</v>
      </c>
      <c r="S865" s="100">
        <f t="shared" si="680"/>
        <v>0</v>
      </c>
      <c r="T865" s="100">
        <f t="shared" si="680"/>
        <v>0</v>
      </c>
      <c r="U865" s="100">
        <f t="shared" si="680"/>
        <v>0</v>
      </c>
      <c r="V865" s="100">
        <f t="shared" si="680"/>
        <v>0</v>
      </c>
      <c r="W865" s="100">
        <f t="shared" si="680"/>
        <v>0</v>
      </c>
      <c r="X865" s="100">
        <f t="shared" si="680"/>
        <v>553.04999999999995</v>
      </c>
      <c r="Y865" s="100">
        <f t="shared" si="680"/>
        <v>553.04999999999995</v>
      </c>
      <c r="Z865" s="100">
        <f t="shared" si="680"/>
        <v>0</v>
      </c>
      <c r="AA865" s="100">
        <f t="shared" si="680"/>
        <v>0</v>
      </c>
      <c r="AB865" s="100">
        <f t="shared" si="680"/>
        <v>0</v>
      </c>
      <c r="AC865" s="100">
        <f t="shared" si="680"/>
        <v>0</v>
      </c>
      <c r="AD865" s="100">
        <f>AD866+AD867</f>
        <v>1290.45</v>
      </c>
      <c r="AE865" s="100">
        <f t="shared" si="680"/>
        <v>1290.45</v>
      </c>
      <c r="AF865" s="316"/>
    </row>
    <row r="866" spans="1:32" s="82" customFormat="1" ht="18.75" x14ac:dyDescent="0.25">
      <c r="A866" s="103" t="s">
        <v>28</v>
      </c>
      <c r="B866" s="100"/>
      <c r="C866" s="322"/>
      <c r="D866" s="322"/>
      <c r="E866" s="100">
        <f>I866+K866+M866+O866+Q866+S866+U866+W866+Y866+AA866+AC866+AE866+AG866</f>
        <v>0</v>
      </c>
      <c r="F866" s="322"/>
      <c r="G866" s="322"/>
      <c r="H866" s="322"/>
      <c r="I866" s="322"/>
      <c r="J866" s="322"/>
      <c r="K866" s="322"/>
      <c r="L866" s="322"/>
      <c r="M866" s="322"/>
      <c r="N866" s="133"/>
      <c r="O866" s="133"/>
      <c r="P866" s="125"/>
      <c r="Q866" s="125"/>
      <c r="R866" s="125"/>
      <c r="S866" s="125"/>
      <c r="T866" s="125"/>
      <c r="U866" s="125"/>
      <c r="V866" s="125"/>
      <c r="W866" s="125"/>
      <c r="X866" s="125"/>
      <c r="Y866" s="125"/>
      <c r="Z866" s="125"/>
      <c r="AA866" s="125"/>
      <c r="AB866" s="125"/>
      <c r="AC866" s="125"/>
      <c r="AD866" s="125"/>
      <c r="AE866" s="125"/>
      <c r="AF866" s="316"/>
    </row>
    <row r="867" spans="1:32" s="82" customFormat="1" ht="18.75" x14ac:dyDescent="0.25">
      <c r="A867" s="103" t="s">
        <v>29</v>
      </c>
      <c r="B867" s="100">
        <f>H867+J867+L867+N867+P867+R867+T867+V867+X867+Z867+AB867+AD867</f>
        <v>1843.5</v>
      </c>
      <c r="C867" s="322">
        <f>X867+AD867</f>
        <v>1843.5</v>
      </c>
      <c r="D867" s="322">
        <f>Y867+AE867</f>
        <v>1843.5</v>
      </c>
      <c r="E867" s="100">
        <f>I867+K867+M867+O867+Q867+S867+U867+W867+Y867+AA867+AC867+AE867+AG867</f>
        <v>1843.5</v>
      </c>
      <c r="F867" s="322">
        <f>E867/B867*100</f>
        <v>100</v>
      </c>
      <c r="G867" s="322">
        <f>E867/C867*100</f>
        <v>100</v>
      </c>
      <c r="H867" s="322"/>
      <c r="I867" s="322"/>
      <c r="J867" s="322"/>
      <c r="K867" s="322"/>
      <c r="L867" s="322"/>
      <c r="M867" s="322"/>
      <c r="N867" s="133"/>
      <c r="O867" s="133"/>
      <c r="P867" s="125"/>
      <c r="Q867" s="125"/>
      <c r="R867" s="125"/>
      <c r="S867" s="125"/>
      <c r="T867" s="125"/>
      <c r="U867" s="125"/>
      <c r="V867" s="125"/>
      <c r="W867" s="125"/>
      <c r="X867" s="125">
        <v>553.04999999999995</v>
      </c>
      <c r="Y867" s="125">
        <v>553.04999999999995</v>
      </c>
      <c r="Z867" s="125"/>
      <c r="AA867" s="125"/>
      <c r="AB867" s="125"/>
      <c r="AC867" s="125"/>
      <c r="AD867" s="125">
        <v>1290.45</v>
      </c>
      <c r="AE867" s="125">
        <v>1290.45</v>
      </c>
      <c r="AF867" s="316"/>
    </row>
    <row r="868" spans="1:32" s="82" customFormat="1" ht="75" x14ac:dyDescent="0.25">
      <c r="A868" s="330" t="s">
        <v>281</v>
      </c>
      <c r="B868" s="331">
        <f>B869</f>
        <v>11637.976000000001</v>
      </c>
      <c r="C868" s="331">
        <f>C869</f>
        <v>11637.976000000001</v>
      </c>
      <c r="D868" s="331">
        <f t="shared" ref="D868:AD868" si="681">D869</f>
        <v>10133.91</v>
      </c>
      <c r="E868" s="331">
        <f t="shared" si="681"/>
        <v>10133.91</v>
      </c>
      <c r="F868" s="331">
        <f t="shared" si="681"/>
        <v>87.076223563272507</v>
      </c>
      <c r="G868" s="331">
        <f t="shared" si="681"/>
        <v>87.076223563272507</v>
      </c>
      <c r="H868" s="331">
        <f t="shared" si="681"/>
        <v>0</v>
      </c>
      <c r="I868" s="331">
        <f t="shared" si="681"/>
        <v>0</v>
      </c>
      <c r="J868" s="331">
        <f t="shared" si="681"/>
        <v>0</v>
      </c>
      <c r="K868" s="331">
        <f t="shared" si="681"/>
        <v>0</v>
      </c>
      <c r="L868" s="331">
        <f t="shared" si="681"/>
        <v>0</v>
      </c>
      <c r="M868" s="331">
        <f t="shared" si="681"/>
        <v>0</v>
      </c>
      <c r="N868" s="331">
        <f t="shared" si="681"/>
        <v>4758.45</v>
      </c>
      <c r="O868" s="331">
        <f t="shared" si="681"/>
        <v>0</v>
      </c>
      <c r="P868" s="331">
        <f t="shared" si="681"/>
        <v>55.05</v>
      </c>
      <c r="Q868" s="331">
        <f t="shared" si="681"/>
        <v>977.89</v>
      </c>
      <c r="R868" s="331">
        <f t="shared" si="681"/>
        <v>0</v>
      </c>
      <c r="S868" s="331">
        <f t="shared" si="681"/>
        <v>180</v>
      </c>
      <c r="T868" s="331">
        <f t="shared" si="681"/>
        <v>0</v>
      </c>
      <c r="U868" s="331">
        <f t="shared" si="681"/>
        <v>3835.48</v>
      </c>
      <c r="V868" s="331">
        <f t="shared" si="681"/>
        <v>180</v>
      </c>
      <c r="W868" s="331">
        <f t="shared" si="681"/>
        <v>0</v>
      </c>
      <c r="X868" s="331">
        <f t="shared" si="681"/>
        <v>0</v>
      </c>
      <c r="Y868" s="331">
        <f t="shared" si="681"/>
        <v>0</v>
      </c>
      <c r="Z868" s="331">
        <f t="shared" si="681"/>
        <v>3182.8680000000004</v>
      </c>
      <c r="AA868" s="331">
        <f t="shared" si="681"/>
        <v>734.34</v>
      </c>
      <c r="AB868" s="331">
        <f t="shared" si="681"/>
        <v>2645.9080000000004</v>
      </c>
      <c r="AC868" s="331">
        <f t="shared" si="681"/>
        <v>39.65</v>
      </c>
      <c r="AD868" s="100">
        <f t="shared" si="681"/>
        <v>815.7</v>
      </c>
      <c r="AE868" s="100">
        <f>AE869</f>
        <v>4366.55</v>
      </c>
      <c r="AF868" s="331"/>
    </row>
    <row r="869" spans="1:32" ht="56.25" x14ac:dyDescent="0.25">
      <c r="A869" s="332" t="s">
        <v>282</v>
      </c>
      <c r="B869" s="315">
        <f>B871+B876+B881+B886</f>
        <v>11637.976000000001</v>
      </c>
      <c r="C869" s="315">
        <f>C871+C876+C881+C886</f>
        <v>11637.976000000001</v>
      </c>
      <c r="D869" s="315">
        <f>D871+D881+D886+D876</f>
        <v>10133.91</v>
      </c>
      <c r="E869" s="315">
        <f>E871+E881+E886+E876</f>
        <v>10133.91</v>
      </c>
      <c r="F869" s="315">
        <f>E869/B869*100</f>
        <v>87.076223563272507</v>
      </c>
      <c r="G869" s="315">
        <f>E869/C869*100</f>
        <v>87.076223563272507</v>
      </c>
      <c r="H869" s="315">
        <f t="shared" ref="H869:M869" si="682">H871+H881+H886</f>
        <v>0</v>
      </c>
      <c r="I869" s="315">
        <f t="shared" si="682"/>
        <v>0</v>
      </c>
      <c r="J869" s="315">
        <f t="shared" si="682"/>
        <v>0</v>
      </c>
      <c r="K869" s="315">
        <f t="shared" si="682"/>
        <v>0</v>
      </c>
      <c r="L869" s="315">
        <f t="shared" si="682"/>
        <v>0</v>
      </c>
      <c r="M869" s="315">
        <f t="shared" si="682"/>
        <v>0</v>
      </c>
      <c r="N869" s="91">
        <f>N871+N876+N881+N886</f>
        <v>4758.45</v>
      </c>
      <c r="O869" s="91">
        <f>O871+O881+O886</f>
        <v>0</v>
      </c>
      <c r="P869" s="89">
        <f>P871+P876+P881+P886</f>
        <v>55.05</v>
      </c>
      <c r="Q869" s="89">
        <f>Q871+Q881+Q886+Q876</f>
        <v>977.89</v>
      </c>
      <c r="R869" s="89">
        <f t="shared" ref="R869:AD869" si="683">R871+R881+R886</f>
        <v>0</v>
      </c>
      <c r="S869" s="89">
        <f>S871+S881+S886+S876</f>
        <v>180</v>
      </c>
      <c r="T869" s="89">
        <f t="shared" si="683"/>
        <v>0</v>
      </c>
      <c r="U869" s="89">
        <f t="shared" si="683"/>
        <v>3835.48</v>
      </c>
      <c r="V869" s="89">
        <f>V871+V881+V886+V876</f>
        <v>180</v>
      </c>
      <c r="W869" s="89">
        <f>W871+W881+W886+W876</f>
        <v>0</v>
      </c>
      <c r="X869" s="89">
        <f t="shared" si="683"/>
        <v>0</v>
      </c>
      <c r="Y869" s="89">
        <f t="shared" si="683"/>
        <v>0</v>
      </c>
      <c r="Z869" s="89">
        <f t="shared" si="683"/>
        <v>3182.8680000000004</v>
      </c>
      <c r="AA869" s="89">
        <f t="shared" si="683"/>
        <v>734.34</v>
      </c>
      <c r="AB869" s="89">
        <f t="shared" si="683"/>
        <v>2645.9080000000004</v>
      </c>
      <c r="AC869" s="89">
        <f t="shared" si="683"/>
        <v>39.65</v>
      </c>
      <c r="AD869" s="89">
        <f t="shared" si="683"/>
        <v>815.7</v>
      </c>
      <c r="AE869" s="89">
        <f>AE871+AE881+AE886</f>
        <v>4366.55</v>
      </c>
      <c r="AF869" s="316"/>
    </row>
    <row r="870" spans="1:32" ht="18.75" x14ac:dyDescent="0.3">
      <c r="A870" s="168" t="s">
        <v>66</v>
      </c>
      <c r="B870" s="321"/>
      <c r="C870" s="322"/>
      <c r="D870" s="322"/>
      <c r="E870" s="322"/>
      <c r="F870" s="322"/>
      <c r="G870" s="322"/>
      <c r="H870" s="322"/>
      <c r="I870" s="322"/>
      <c r="J870" s="322"/>
      <c r="K870" s="322"/>
      <c r="L870" s="322"/>
      <c r="M870" s="322"/>
      <c r="N870" s="133"/>
      <c r="O870" s="133"/>
      <c r="P870" s="125"/>
      <c r="Q870" s="125"/>
      <c r="R870" s="125"/>
      <c r="S870" s="125"/>
      <c r="T870" s="125"/>
      <c r="U870" s="125"/>
      <c r="V870" s="125"/>
      <c r="W870" s="125"/>
      <c r="X870" s="125"/>
      <c r="Y870" s="125"/>
      <c r="Z870" s="125"/>
      <c r="AA870" s="125"/>
      <c r="AB870" s="125"/>
      <c r="AC870" s="125"/>
      <c r="AD870" s="125"/>
      <c r="AE870" s="125"/>
      <c r="AF870" s="316"/>
    </row>
    <row r="871" spans="1:32" s="82" customFormat="1" ht="394.5" customHeight="1" x14ac:dyDescent="0.25">
      <c r="A871" s="153" t="s">
        <v>283</v>
      </c>
      <c r="B871" s="95">
        <f>B872</f>
        <v>6667.8860000000004</v>
      </c>
      <c r="C871" s="95">
        <f t="shared" ref="C871:AE871" si="684">C872</f>
        <v>6667.8860000000004</v>
      </c>
      <c r="D871" s="95">
        <f t="shared" si="684"/>
        <v>5163.9800000000005</v>
      </c>
      <c r="E871" s="95">
        <f t="shared" si="684"/>
        <v>5163.9800000000005</v>
      </c>
      <c r="F871" s="95">
        <f t="shared" si="684"/>
        <v>77.445535211609794</v>
      </c>
      <c r="G871" s="95">
        <f t="shared" si="684"/>
        <v>77.445535211609794</v>
      </c>
      <c r="H871" s="95">
        <f t="shared" si="684"/>
        <v>0</v>
      </c>
      <c r="I871" s="95">
        <f t="shared" si="684"/>
        <v>0</v>
      </c>
      <c r="J871" s="95">
        <f t="shared" si="684"/>
        <v>0</v>
      </c>
      <c r="K871" s="95">
        <f t="shared" si="684"/>
        <v>0</v>
      </c>
      <c r="L871" s="95">
        <f t="shared" si="684"/>
        <v>0</v>
      </c>
      <c r="M871" s="95">
        <f t="shared" si="684"/>
        <v>0</v>
      </c>
      <c r="N871" s="95">
        <f t="shared" si="684"/>
        <v>718.25</v>
      </c>
      <c r="O871" s="95">
        <f t="shared" si="684"/>
        <v>0</v>
      </c>
      <c r="P871" s="95">
        <f t="shared" si="684"/>
        <v>39.65</v>
      </c>
      <c r="Q871" s="95">
        <f t="shared" si="684"/>
        <v>757.89</v>
      </c>
      <c r="R871" s="95">
        <f t="shared" si="684"/>
        <v>0</v>
      </c>
      <c r="S871" s="95">
        <f t="shared" si="684"/>
        <v>0</v>
      </c>
      <c r="T871" s="95">
        <f t="shared" si="684"/>
        <v>0</v>
      </c>
      <c r="U871" s="95">
        <f t="shared" si="684"/>
        <v>0</v>
      </c>
      <c r="V871" s="95">
        <f t="shared" si="684"/>
        <v>0</v>
      </c>
      <c r="W871" s="95">
        <f t="shared" si="684"/>
        <v>0</v>
      </c>
      <c r="X871" s="95">
        <f t="shared" si="684"/>
        <v>0</v>
      </c>
      <c r="Y871" s="95">
        <f t="shared" si="684"/>
        <v>0</v>
      </c>
      <c r="Z871" s="95">
        <f t="shared" si="684"/>
        <v>2457.1780000000003</v>
      </c>
      <c r="AA871" s="95">
        <f t="shared" si="684"/>
        <v>734.34</v>
      </c>
      <c r="AB871" s="95">
        <f t="shared" si="684"/>
        <v>2637.1080000000002</v>
      </c>
      <c r="AC871" s="95">
        <f t="shared" si="684"/>
        <v>39.65</v>
      </c>
      <c r="AD871" s="100">
        <f t="shared" si="684"/>
        <v>815.7</v>
      </c>
      <c r="AE871" s="100">
        <f t="shared" si="684"/>
        <v>3632.1</v>
      </c>
      <c r="AF871" s="333" t="s">
        <v>604</v>
      </c>
    </row>
    <row r="872" spans="1:32" s="83" customFormat="1" ht="18.75" x14ac:dyDescent="0.3">
      <c r="A872" s="137" t="s">
        <v>27</v>
      </c>
      <c r="B872" s="155">
        <f>B873+B874+B875</f>
        <v>6667.8860000000004</v>
      </c>
      <c r="C872" s="334">
        <f t="shared" ref="C872:AD872" si="685">C873+C874+C875</f>
        <v>6667.8860000000004</v>
      </c>
      <c r="D872" s="334">
        <f>D873+D874+D875</f>
        <v>5163.9800000000005</v>
      </c>
      <c r="E872" s="334">
        <f t="shared" si="685"/>
        <v>5163.9800000000005</v>
      </c>
      <c r="F872" s="335">
        <f>E872/B872*100</f>
        <v>77.445535211609794</v>
      </c>
      <c r="G872" s="335">
        <f>E872/C872*100</f>
        <v>77.445535211609794</v>
      </c>
      <c r="H872" s="334">
        <f t="shared" si="685"/>
        <v>0</v>
      </c>
      <c r="I872" s="334">
        <f t="shared" si="685"/>
        <v>0</v>
      </c>
      <c r="J872" s="334">
        <f t="shared" si="685"/>
        <v>0</v>
      </c>
      <c r="K872" s="334">
        <f t="shared" si="685"/>
        <v>0</v>
      </c>
      <c r="L872" s="334">
        <f t="shared" si="685"/>
        <v>0</v>
      </c>
      <c r="M872" s="334">
        <f t="shared" si="685"/>
        <v>0</v>
      </c>
      <c r="N872" s="155">
        <f t="shared" si="685"/>
        <v>718.25</v>
      </c>
      <c r="O872" s="155">
        <f t="shared" si="685"/>
        <v>0</v>
      </c>
      <c r="P872" s="154">
        <f t="shared" si="685"/>
        <v>39.65</v>
      </c>
      <c r="Q872" s="154">
        <f t="shared" si="685"/>
        <v>757.89</v>
      </c>
      <c r="R872" s="154">
        <f t="shared" si="685"/>
        <v>0</v>
      </c>
      <c r="S872" s="154">
        <f t="shared" si="685"/>
        <v>0</v>
      </c>
      <c r="T872" s="154">
        <f t="shared" si="685"/>
        <v>0</v>
      </c>
      <c r="U872" s="154">
        <f t="shared" si="685"/>
        <v>0</v>
      </c>
      <c r="V872" s="154">
        <f t="shared" si="685"/>
        <v>0</v>
      </c>
      <c r="W872" s="154">
        <f t="shared" si="685"/>
        <v>0</v>
      </c>
      <c r="X872" s="154">
        <f t="shared" si="685"/>
        <v>0</v>
      </c>
      <c r="Y872" s="154">
        <f t="shared" si="685"/>
        <v>0</v>
      </c>
      <c r="Z872" s="154">
        <f t="shared" si="685"/>
        <v>2457.1780000000003</v>
      </c>
      <c r="AA872" s="154">
        <f t="shared" si="685"/>
        <v>734.34</v>
      </c>
      <c r="AB872" s="154">
        <f t="shared" si="685"/>
        <v>2637.1080000000002</v>
      </c>
      <c r="AC872" s="154">
        <f t="shared" si="685"/>
        <v>39.65</v>
      </c>
      <c r="AD872" s="154">
        <f t="shared" si="685"/>
        <v>815.7</v>
      </c>
      <c r="AE872" s="154">
        <f>AE873+AE874+AE875</f>
        <v>3632.1</v>
      </c>
      <c r="AF872" s="336"/>
    </row>
    <row r="873" spans="1:32" s="83" customFormat="1" ht="18.75" x14ac:dyDescent="0.3">
      <c r="A873" s="168" t="s">
        <v>28</v>
      </c>
      <c r="B873" s="155">
        <f>H873+J873+L873+N873+P873+R873+T873+V873+X873+Z873+AB873+AD873</f>
        <v>5705.5479999999998</v>
      </c>
      <c r="C873" s="335">
        <f>H873+J873+L873+N873+P873+R873+T873+V873+X873+Z873+AB873+AD873</f>
        <v>5705.5479999999998</v>
      </c>
      <c r="D873" s="335">
        <f>I873+K873+M873+O873+Q873+S873+U873+W873+Y873+AA873+AC873+AE873</f>
        <v>4425.5200000000004</v>
      </c>
      <c r="E873" s="154">
        <f>I873+K873+M873+O873+Q873+S873+U873+W873+Y873+AA873+AC873+AE873+AG873</f>
        <v>4425.5200000000004</v>
      </c>
      <c r="F873" s="335">
        <f>E873/B873*100</f>
        <v>77.565204954896544</v>
      </c>
      <c r="G873" s="335">
        <f>E873/C873*100</f>
        <v>77.565204954896544</v>
      </c>
      <c r="H873" s="335">
        <v>0</v>
      </c>
      <c r="I873" s="335">
        <v>0</v>
      </c>
      <c r="J873" s="335">
        <v>0</v>
      </c>
      <c r="K873" s="335">
        <v>0</v>
      </c>
      <c r="L873" s="335">
        <v>0</v>
      </c>
      <c r="M873" s="335">
        <v>0</v>
      </c>
      <c r="N873" s="337">
        <v>680.35</v>
      </c>
      <c r="O873" s="337">
        <v>0</v>
      </c>
      <c r="P873" s="338">
        <v>0</v>
      </c>
      <c r="Q873" s="338">
        <v>680.35</v>
      </c>
      <c r="R873" s="338">
        <v>0</v>
      </c>
      <c r="S873" s="338">
        <v>0</v>
      </c>
      <c r="T873" s="338">
        <v>0</v>
      </c>
      <c r="U873" s="338">
        <v>0</v>
      </c>
      <c r="V873" s="338">
        <v>0</v>
      </c>
      <c r="W873" s="338">
        <v>0</v>
      </c>
      <c r="X873" s="338">
        <v>0</v>
      </c>
      <c r="Y873" s="338">
        <v>0</v>
      </c>
      <c r="Z873" s="338">
        <v>2261.0340000000001</v>
      </c>
      <c r="AA873" s="338">
        <v>655.45</v>
      </c>
      <c r="AB873" s="338">
        <v>2261.0340000000001</v>
      </c>
      <c r="AC873" s="338">
        <v>0</v>
      </c>
      <c r="AD873" s="338">
        <v>503.13</v>
      </c>
      <c r="AE873" s="338">
        <v>3089.72</v>
      </c>
      <c r="AF873" s="336"/>
    </row>
    <row r="874" spans="1:32" s="83" customFormat="1" ht="18.75" x14ac:dyDescent="0.3">
      <c r="A874" s="168" t="s">
        <v>29</v>
      </c>
      <c r="B874" s="155">
        <f>H874+J874+L874+N874+P874+R874+T874+V874+X874+Z874+AB874+AD874</f>
        <v>331.49800000000005</v>
      </c>
      <c r="C874" s="335">
        <f>H874+J874+L874+N874+P874+R874+T874+V874+X874+Z874+AB874+AD874</f>
        <v>331.49800000000005</v>
      </c>
      <c r="D874" s="335">
        <f>AA874+AC874+AE874+Q874</f>
        <v>258.20999999999998</v>
      </c>
      <c r="E874" s="154">
        <f>I874+K874+M874+O874+Q874+S874+U874+W874+Y874+AA874+AC874+AE874+AG874</f>
        <v>258.21000000000004</v>
      </c>
      <c r="F874" s="335">
        <v>0</v>
      </c>
      <c r="G874" s="335">
        <v>0</v>
      </c>
      <c r="H874" s="335">
        <v>0</v>
      </c>
      <c r="I874" s="335">
        <v>0</v>
      </c>
      <c r="J874" s="335">
        <v>0</v>
      </c>
      <c r="K874" s="335">
        <v>0</v>
      </c>
      <c r="L874" s="335">
        <v>0</v>
      </c>
      <c r="M874" s="335">
        <v>0</v>
      </c>
      <c r="N874" s="337">
        <v>37.9</v>
      </c>
      <c r="O874" s="337">
        <v>0</v>
      </c>
      <c r="P874" s="338">
        <v>0</v>
      </c>
      <c r="Q874" s="338">
        <v>37.9</v>
      </c>
      <c r="R874" s="338">
        <v>0</v>
      </c>
      <c r="S874" s="338">
        <v>0</v>
      </c>
      <c r="T874" s="338">
        <v>0</v>
      </c>
      <c r="U874" s="338">
        <v>0</v>
      </c>
      <c r="V874" s="338">
        <v>0</v>
      </c>
      <c r="W874" s="338">
        <v>0</v>
      </c>
      <c r="X874" s="338">
        <v>0</v>
      </c>
      <c r="Y874" s="338">
        <v>0</v>
      </c>
      <c r="Z874" s="338">
        <v>119.03400000000001</v>
      </c>
      <c r="AA874" s="338">
        <v>38.56</v>
      </c>
      <c r="AB874" s="338">
        <v>119.03400000000001</v>
      </c>
      <c r="AC874" s="338">
        <v>0</v>
      </c>
      <c r="AD874" s="338">
        <v>55.53</v>
      </c>
      <c r="AE874" s="338">
        <v>181.75</v>
      </c>
      <c r="AF874" s="336"/>
    </row>
    <row r="875" spans="1:32" s="83" customFormat="1" ht="18.75" x14ac:dyDescent="0.3">
      <c r="A875" s="168" t="s">
        <v>30</v>
      </c>
      <c r="B875" s="155">
        <f>H875+J875+L875+N875+P875+R875+T875+V875+X875+Z875+AB875+AD875</f>
        <v>630.84</v>
      </c>
      <c r="C875" s="335">
        <f>H875+J875+L875+N875+P875+R875+T875+V875+X875+Z875+AB875+AD875</f>
        <v>630.84</v>
      </c>
      <c r="D875" s="335">
        <f>I875+K875+M875+O875+Q875+S875+U875+W875+Y875+AA875+AC875+AE875</f>
        <v>480.25</v>
      </c>
      <c r="E875" s="154">
        <f>I875+K875+M875+O875+Q875+S875+U875+W875+Y875+AA875+AC875+AE875+AG875</f>
        <v>480.25</v>
      </c>
      <c r="F875" s="335">
        <f t="shared" ref="F875:F880" si="686">E875/B875*100</f>
        <v>76.12865385834759</v>
      </c>
      <c r="G875" s="335">
        <f t="shared" ref="G875:G880" si="687">E875/C875*100</f>
        <v>76.12865385834759</v>
      </c>
      <c r="H875" s="335">
        <v>0</v>
      </c>
      <c r="I875" s="335">
        <v>0</v>
      </c>
      <c r="J875" s="335">
        <v>0</v>
      </c>
      <c r="K875" s="335">
        <v>0</v>
      </c>
      <c r="L875" s="335">
        <v>0</v>
      </c>
      <c r="M875" s="335">
        <v>0</v>
      </c>
      <c r="N875" s="337">
        <v>0</v>
      </c>
      <c r="O875" s="337">
        <v>0</v>
      </c>
      <c r="P875" s="338">
        <v>39.65</v>
      </c>
      <c r="Q875" s="338">
        <v>39.64</v>
      </c>
      <c r="R875" s="338">
        <v>0</v>
      </c>
      <c r="S875" s="338">
        <v>0</v>
      </c>
      <c r="T875" s="338">
        <v>0</v>
      </c>
      <c r="U875" s="338">
        <v>0</v>
      </c>
      <c r="V875" s="338">
        <v>0</v>
      </c>
      <c r="W875" s="338">
        <v>0</v>
      </c>
      <c r="X875" s="338">
        <v>0</v>
      </c>
      <c r="Y875" s="338">
        <v>0</v>
      </c>
      <c r="Z875" s="338">
        <v>77.11</v>
      </c>
      <c r="AA875" s="338">
        <v>40.33</v>
      </c>
      <c r="AB875" s="338">
        <v>257.04000000000002</v>
      </c>
      <c r="AC875" s="338">
        <v>39.65</v>
      </c>
      <c r="AD875" s="338">
        <v>257.04000000000002</v>
      </c>
      <c r="AE875" s="338">
        <v>360.63</v>
      </c>
      <c r="AF875" s="336"/>
    </row>
    <row r="876" spans="1:32" ht="202.5" customHeight="1" x14ac:dyDescent="0.25">
      <c r="A876" s="153" t="s">
        <v>284</v>
      </c>
      <c r="B876" s="95">
        <f>B877</f>
        <v>400</v>
      </c>
      <c r="C876" s="95">
        <f>C877</f>
        <v>400</v>
      </c>
      <c r="D876" s="95">
        <f>D877</f>
        <v>400</v>
      </c>
      <c r="E876" s="95">
        <f>E877</f>
        <v>400</v>
      </c>
      <c r="F876" s="95">
        <f t="shared" si="686"/>
        <v>100</v>
      </c>
      <c r="G876" s="95">
        <f t="shared" si="687"/>
        <v>100</v>
      </c>
      <c r="H876" s="234"/>
      <c r="I876" s="234"/>
      <c r="J876" s="234"/>
      <c r="K876" s="234"/>
      <c r="L876" s="234"/>
      <c r="M876" s="234"/>
      <c r="N876" s="95">
        <f>N877</f>
        <v>220</v>
      </c>
      <c r="O876" s="234"/>
      <c r="P876" s="95">
        <f>P877</f>
        <v>0</v>
      </c>
      <c r="Q876" s="95">
        <f>Q877</f>
        <v>220</v>
      </c>
      <c r="R876" s="153"/>
      <c r="S876" s="95">
        <f>S877</f>
        <v>180</v>
      </c>
      <c r="T876" s="95"/>
      <c r="U876" s="95"/>
      <c r="V876" s="95">
        <f>V877</f>
        <v>180</v>
      </c>
      <c r="W876" s="95"/>
      <c r="X876" s="95"/>
      <c r="Y876" s="95"/>
      <c r="Z876" s="95"/>
      <c r="AA876" s="95"/>
      <c r="AB876" s="95"/>
      <c r="AC876" s="95"/>
      <c r="AD876" s="235"/>
      <c r="AE876" s="235"/>
      <c r="AF876" s="339" t="s">
        <v>285</v>
      </c>
    </row>
    <row r="877" spans="1:32" ht="26.25" customHeight="1" x14ac:dyDescent="0.3">
      <c r="A877" s="137" t="s">
        <v>27</v>
      </c>
      <c r="B877" s="321">
        <f>B878+B879+B880</f>
        <v>400</v>
      </c>
      <c r="C877" s="321">
        <f>C878+C879+C880</f>
        <v>400</v>
      </c>
      <c r="D877" s="321">
        <f>D878+D879+D880</f>
        <v>400</v>
      </c>
      <c r="E877" s="100">
        <f>E878+E879+E880</f>
        <v>400</v>
      </c>
      <c r="F877" s="322">
        <f t="shared" si="686"/>
        <v>100</v>
      </c>
      <c r="G877" s="322">
        <f t="shared" si="687"/>
        <v>100</v>
      </c>
      <c r="H877" s="322"/>
      <c r="I877" s="322"/>
      <c r="J877" s="322"/>
      <c r="K877" s="322"/>
      <c r="L877" s="322"/>
      <c r="M877" s="322"/>
      <c r="N877" s="133">
        <f>N878+N879</f>
        <v>220</v>
      </c>
      <c r="O877" s="133"/>
      <c r="P877" s="125">
        <f>P878+P879+P880</f>
        <v>0</v>
      </c>
      <c r="Q877" s="125">
        <f>Q878+Q879</f>
        <v>220</v>
      </c>
      <c r="R877" s="125"/>
      <c r="S877" s="125">
        <f>S878+S879+S880</f>
        <v>180</v>
      </c>
      <c r="T877" s="125"/>
      <c r="U877" s="125"/>
      <c r="V877" s="125">
        <f>V878+V879+V880</f>
        <v>180</v>
      </c>
      <c r="W877" s="125"/>
      <c r="X877" s="125"/>
      <c r="Y877" s="125"/>
      <c r="Z877" s="125"/>
      <c r="AA877" s="125"/>
      <c r="AB877" s="125"/>
      <c r="AC877" s="125"/>
      <c r="AD877" s="125"/>
      <c r="AE877" s="125"/>
      <c r="AF877" s="316"/>
    </row>
    <row r="878" spans="1:32" s="82" customFormat="1" ht="18.75" x14ac:dyDescent="0.25">
      <c r="A878" s="103" t="s">
        <v>28</v>
      </c>
      <c r="B878" s="100">
        <f>H878+J878+L878+N878+P878+R878+T878+V878+X878+Z878+AB878+AD878</f>
        <v>200</v>
      </c>
      <c r="C878" s="322">
        <f>H878+J878+L878+N878+P878+R878+T878+V878</f>
        <v>200</v>
      </c>
      <c r="D878" s="322">
        <f>Q878</f>
        <v>200</v>
      </c>
      <c r="E878" s="100">
        <f>I878+K878+M878+O878+Q878+S878+U878+W878+Y878+AA878+AC878+AE878+AG878</f>
        <v>200</v>
      </c>
      <c r="F878" s="322">
        <f t="shared" si="686"/>
        <v>100</v>
      </c>
      <c r="G878" s="322">
        <f t="shared" si="687"/>
        <v>100</v>
      </c>
      <c r="H878" s="322"/>
      <c r="I878" s="322"/>
      <c r="J878" s="322"/>
      <c r="K878" s="322"/>
      <c r="L878" s="322"/>
      <c r="M878" s="322"/>
      <c r="N878" s="133">
        <v>200</v>
      </c>
      <c r="O878" s="133"/>
      <c r="P878" s="125"/>
      <c r="Q878" s="125">
        <v>200</v>
      </c>
      <c r="R878" s="125"/>
      <c r="S878" s="125"/>
      <c r="T878" s="125"/>
      <c r="U878" s="125"/>
      <c r="V878" s="125"/>
      <c r="W878" s="125"/>
      <c r="X878" s="125"/>
      <c r="Y878" s="125"/>
      <c r="Z878" s="125"/>
      <c r="AA878" s="125"/>
      <c r="AB878" s="125"/>
      <c r="AC878" s="125"/>
      <c r="AD878" s="125"/>
      <c r="AE878" s="125"/>
      <c r="AF878" s="316"/>
    </row>
    <row r="879" spans="1:32" s="82" customFormat="1" ht="18.75" x14ac:dyDescent="0.25">
      <c r="A879" s="103" t="s">
        <v>29</v>
      </c>
      <c r="B879" s="100">
        <f>H879+J879+L879+N879+P879+R879+T879+V879+X879+Z879+AB879+AD879</f>
        <v>20</v>
      </c>
      <c r="C879" s="322">
        <f>H879+J879+L879+N879+P879+R879+T879+V879</f>
        <v>20</v>
      </c>
      <c r="D879" s="322">
        <f>Q879</f>
        <v>20</v>
      </c>
      <c r="E879" s="100">
        <f>I879+K879+M879+O879+Q879+S879+U879+W879+Y879+AA879+AC879+AE879+AG879</f>
        <v>20</v>
      </c>
      <c r="F879" s="322">
        <f t="shared" si="686"/>
        <v>100</v>
      </c>
      <c r="G879" s="322">
        <f t="shared" si="687"/>
        <v>100</v>
      </c>
      <c r="H879" s="322"/>
      <c r="I879" s="322"/>
      <c r="J879" s="322"/>
      <c r="K879" s="322"/>
      <c r="L879" s="322"/>
      <c r="M879" s="322"/>
      <c r="N879" s="133">
        <v>20</v>
      </c>
      <c r="O879" s="133"/>
      <c r="P879" s="125"/>
      <c r="Q879" s="125">
        <v>20</v>
      </c>
      <c r="R879" s="125"/>
      <c r="S879" s="125"/>
      <c r="T879" s="125"/>
      <c r="U879" s="125"/>
      <c r="V879" s="125"/>
      <c r="W879" s="125"/>
      <c r="X879" s="125"/>
      <c r="Y879" s="125"/>
      <c r="Z879" s="125"/>
      <c r="AA879" s="125"/>
      <c r="AB879" s="125"/>
      <c r="AC879" s="125"/>
      <c r="AD879" s="125"/>
      <c r="AE879" s="125"/>
      <c r="AF879" s="316"/>
    </row>
    <row r="880" spans="1:32" s="82" customFormat="1" ht="18.75" x14ac:dyDescent="0.25">
      <c r="A880" s="103" t="s">
        <v>30</v>
      </c>
      <c r="B880" s="100">
        <f>H880+J880+L880+N880+P880+R880+T880+V880+X880+Z880+AB880+AD880</f>
        <v>180</v>
      </c>
      <c r="C880" s="322">
        <f>H880+J880+L880+N880+P880+R880+T880+V880</f>
        <v>180</v>
      </c>
      <c r="D880" s="322">
        <f>S880</f>
        <v>180</v>
      </c>
      <c r="E880" s="100">
        <f>I880+K880+M880+O880+Q880+S880+U880+W880+Y880+AA880+AC880+AE880+AG880</f>
        <v>180</v>
      </c>
      <c r="F880" s="322">
        <f t="shared" si="686"/>
        <v>100</v>
      </c>
      <c r="G880" s="322">
        <f t="shared" si="687"/>
        <v>100</v>
      </c>
      <c r="H880" s="322"/>
      <c r="I880" s="322"/>
      <c r="J880" s="322"/>
      <c r="K880" s="322"/>
      <c r="L880" s="322"/>
      <c r="M880" s="322"/>
      <c r="N880" s="133"/>
      <c r="O880" s="133"/>
      <c r="P880" s="125">
        <v>0</v>
      </c>
      <c r="Q880" s="125"/>
      <c r="R880" s="125"/>
      <c r="S880" s="125">
        <v>180</v>
      </c>
      <c r="T880" s="125"/>
      <c r="U880" s="125"/>
      <c r="V880" s="125">
        <v>180</v>
      </c>
      <c r="W880" s="125"/>
      <c r="X880" s="125"/>
      <c r="Y880" s="125"/>
      <c r="Z880" s="125"/>
      <c r="AA880" s="125"/>
      <c r="AB880" s="125"/>
      <c r="AC880" s="125"/>
      <c r="AD880" s="125"/>
      <c r="AE880" s="125"/>
      <c r="AF880" s="316"/>
    </row>
    <row r="881" spans="1:32" ht="132" customHeight="1" x14ac:dyDescent="0.25">
      <c r="A881" s="153" t="s">
        <v>286</v>
      </c>
      <c r="B881" s="95">
        <f>B882</f>
        <v>734.49</v>
      </c>
      <c r="C881" s="95">
        <f t="shared" ref="C881:AE881" si="688">C882</f>
        <v>734.49</v>
      </c>
      <c r="D881" s="95">
        <f t="shared" si="688"/>
        <v>734.45</v>
      </c>
      <c r="E881" s="95">
        <f t="shared" si="688"/>
        <v>734.45</v>
      </c>
      <c r="F881" s="95">
        <f t="shared" si="688"/>
        <v>99.994554044302859</v>
      </c>
      <c r="G881" s="95">
        <f t="shared" si="688"/>
        <v>99.994554044302859</v>
      </c>
      <c r="H881" s="95">
        <f t="shared" si="688"/>
        <v>0</v>
      </c>
      <c r="I881" s="95">
        <f t="shared" si="688"/>
        <v>0</v>
      </c>
      <c r="J881" s="95">
        <f t="shared" si="688"/>
        <v>0</v>
      </c>
      <c r="K881" s="95">
        <f t="shared" si="688"/>
        <v>0</v>
      </c>
      <c r="L881" s="95">
        <f t="shared" si="688"/>
        <v>0</v>
      </c>
      <c r="M881" s="95">
        <f t="shared" si="688"/>
        <v>0</v>
      </c>
      <c r="N881" s="95">
        <f t="shared" si="688"/>
        <v>0</v>
      </c>
      <c r="O881" s="95">
        <f t="shared" si="688"/>
        <v>0</v>
      </c>
      <c r="P881" s="95">
        <f t="shared" si="688"/>
        <v>0</v>
      </c>
      <c r="Q881" s="95">
        <f t="shared" si="688"/>
        <v>0</v>
      </c>
      <c r="R881" s="95">
        <f t="shared" si="688"/>
        <v>0</v>
      </c>
      <c r="S881" s="95">
        <f t="shared" si="688"/>
        <v>0</v>
      </c>
      <c r="T881" s="95">
        <f t="shared" si="688"/>
        <v>0</v>
      </c>
      <c r="U881" s="95">
        <f t="shared" si="688"/>
        <v>0</v>
      </c>
      <c r="V881" s="95">
        <f t="shared" si="688"/>
        <v>0</v>
      </c>
      <c r="W881" s="95">
        <f t="shared" si="688"/>
        <v>0</v>
      </c>
      <c r="X881" s="95">
        <f t="shared" si="688"/>
        <v>0</v>
      </c>
      <c r="Y881" s="95">
        <f t="shared" si="688"/>
        <v>0</v>
      </c>
      <c r="Z881" s="95">
        <f t="shared" si="688"/>
        <v>725.69</v>
      </c>
      <c r="AA881" s="95">
        <f t="shared" si="688"/>
        <v>0</v>
      </c>
      <c r="AB881" s="95">
        <f t="shared" si="688"/>
        <v>8.8000000000000007</v>
      </c>
      <c r="AC881" s="95">
        <f t="shared" si="688"/>
        <v>0</v>
      </c>
      <c r="AD881" s="100">
        <f t="shared" si="688"/>
        <v>0</v>
      </c>
      <c r="AE881" s="100">
        <f t="shared" si="688"/>
        <v>734.45</v>
      </c>
      <c r="AF881" s="320" t="s">
        <v>636</v>
      </c>
    </row>
    <row r="882" spans="1:32" ht="27.75" customHeight="1" x14ac:dyDescent="0.3">
      <c r="A882" s="137" t="s">
        <v>27</v>
      </c>
      <c r="B882" s="321">
        <f>B883+B884+B885</f>
        <v>734.49</v>
      </c>
      <c r="C882" s="321">
        <f t="shared" ref="C882:AE882" si="689">C883+C884+C885</f>
        <v>734.49</v>
      </c>
      <c r="D882" s="321">
        <f t="shared" si="689"/>
        <v>734.45</v>
      </c>
      <c r="E882" s="321">
        <f t="shared" si="689"/>
        <v>734.45</v>
      </c>
      <c r="F882" s="321">
        <f t="shared" si="689"/>
        <v>99.994554044302859</v>
      </c>
      <c r="G882" s="321">
        <f t="shared" si="689"/>
        <v>99.994554044302859</v>
      </c>
      <c r="H882" s="321">
        <f t="shared" si="689"/>
        <v>0</v>
      </c>
      <c r="I882" s="321">
        <f t="shared" si="689"/>
        <v>0</v>
      </c>
      <c r="J882" s="321">
        <f t="shared" si="689"/>
        <v>0</v>
      </c>
      <c r="K882" s="321">
        <f t="shared" si="689"/>
        <v>0</v>
      </c>
      <c r="L882" s="321">
        <f t="shared" si="689"/>
        <v>0</v>
      </c>
      <c r="M882" s="321">
        <f t="shared" si="689"/>
        <v>0</v>
      </c>
      <c r="N882" s="101">
        <f t="shared" si="689"/>
        <v>0</v>
      </c>
      <c r="O882" s="101">
        <f t="shared" si="689"/>
        <v>0</v>
      </c>
      <c r="P882" s="100">
        <f t="shared" si="689"/>
        <v>0</v>
      </c>
      <c r="Q882" s="100">
        <f t="shared" si="689"/>
        <v>0</v>
      </c>
      <c r="R882" s="100">
        <f t="shared" si="689"/>
        <v>0</v>
      </c>
      <c r="S882" s="100">
        <f t="shared" si="689"/>
        <v>0</v>
      </c>
      <c r="T882" s="100">
        <f t="shared" si="689"/>
        <v>0</v>
      </c>
      <c r="U882" s="100">
        <f t="shared" si="689"/>
        <v>0</v>
      </c>
      <c r="V882" s="100">
        <f t="shared" si="689"/>
        <v>0</v>
      </c>
      <c r="W882" s="100">
        <f t="shared" si="689"/>
        <v>0</v>
      </c>
      <c r="X882" s="100">
        <f t="shared" si="689"/>
        <v>0</v>
      </c>
      <c r="Y882" s="100">
        <f t="shared" si="689"/>
        <v>0</v>
      </c>
      <c r="Z882" s="100">
        <f t="shared" si="689"/>
        <v>725.69</v>
      </c>
      <c r="AA882" s="100">
        <f t="shared" si="689"/>
        <v>0</v>
      </c>
      <c r="AB882" s="100">
        <f t="shared" si="689"/>
        <v>8.8000000000000007</v>
      </c>
      <c r="AC882" s="100">
        <f t="shared" si="689"/>
        <v>0</v>
      </c>
      <c r="AD882" s="100">
        <f t="shared" si="689"/>
        <v>0</v>
      </c>
      <c r="AE882" s="100">
        <f t="shared" si="689"/>
        <v>734.45</v>
      </c>
      <c r="AF882" s="316"/>
    </row>
    <row r="883" spans="1:32" s="82" customFormat="1" ht="18.75" x14ac:dyDescent="0.25">
      <c r="A883" s="103" t="s">
        <v>28</v>
      </c>
      <c r="B883" s="321"/>
      <c r="C883" s="322"/>
      <c r="D883" s="322"/>
      <c r="E883" s="100">
        <f>I883+K883+M883+O883+Q883+S883+U883+W883+Y883+AA883+AC883+AE883+AG883</f>
        <v>0</v>
      </c>
      <c r="F883" s="322"/>
      <c r="G883" s="322"/>
      <c r="H883" s="322"/>
      <c r="I883" s="322"/>
      <c r="J883" s="322"/>
      <c r="K883" s="322"/>
      <c r="L883" s="322"/>
      <c r="M883" s="322"/>
      <c r="N883" s="133"/>
      <c r="O883" s="133"/>
      <c r="P883" s="125"/>
      <c r="Q883" s="125"/>
      <c r="R883" s="125"/>
      <c r="S883" s="125"/>
      <c r="T883" s="125"/>
      <c r="U883" s="125"/>
      <c r="V883" s="125"/>
      <c r="W883" s="125"/>
      <c r="X883" s="125"/>
      <c r="Y883" s="125"/>
      <c r="Z883" s="125"/>
      <c r="AA883" s="125"/>
      <c r="AB883" s="125"/>
      <c r="AC883" s="125"/>
      <c r="AD883" s="125"/>
      <c r="AE883" s="125"/>
      <c r="AF883" s="316"/>
    </row>
    <row r="884" spans="1:32" s="82" customFormat="1" ht="18.75" x14ac:dyDescent="0.25">
      <c r="A884" s="103" t="s">
        <v>29</v>
      </c>
      <c r="B884" s="321"/>
      <c r="C884" s="322"/>
      <c r="D884" s="322"/>
      <c r="E884" s="100">
        <f>I884+K884+M884+O884+Q884+S884+U884+W884+Y884+AA884+AC884+AE884+AG884</f>
        <v>0</v>
      </c>
      <c r="F884" s="322"/>
      <c r="G884" s="322"/>
      <c r="H884" s="322"/>
      <c r="I884" s="322"/>
      <c r="J884" s="322"/>
      <c r="K884" s="322"/>
      <c r="L884" s="322"/>
      <c r="M884" s="322"/>
      <c r="N884" s="133"/>
      <c r="O884" s="133"/>
      <c r="P884" s="125"/>
      <c r="Q884" s="125"/>
      <c r="R884" s="125"/>
      <c r="S884" s="125"/>
      <c r="T884" s="125"/>
      <c r="U884" s="125"/>
      <c r="V884" s="125"/>
      <c r="W884" s="125"/>
      <c r="X884" s="125"/>
      <c r="Y884" s="125"/>
      <c r="Z884" s="125"/>
      <c r="AA884" s="125"/>
      <c r="AB884" s="125"/>
      <c r="AC884" s="125"/>
      <c r="AD884" s="125"/>
      <c r="AE884" s="125"/>
      <c r="AF884" s="316"/>
    </row>
    <row r="885" spans="1:32" s="82" customFormat="1" ht="18.75" x14ac:dyDescent="0.25">
      <c r="A885" s="103" t="s">
        <v>30</v>
      </c>
      <c r="B885" s="100">
        <f>H885+J885+L885+N885+P885+R885+T885+V885+X885+Z885+AB885+AD885</f>
        <v>734.49</v>
      </c>
      <c r="C885" s="322">
        <f>Z885+AB885</f>
        <v>734.49</v>
      </c>
      <c r="D885" s="322">
        <f>AE885</f>
        <v>734.45</v>
      </c>
      <c r="E885" s="100">
        <f>I885+K885+M885+O885+Q885+S885+U885+W885+Y885+AA885+AC885+AE885+AG885</f>
        <v>734.45</v>
      </c>
      <c r="F885" s="322">
        <f>E885/B885*100</f>
        <v>99.994554044302859</v>
      </c>
      <c r="G885" s="322">
        <f>E885/C885*100</f>
        <v>99.994554044302859</v>
      </c>
      <c r="H885" s="322">
        <v>0</v>
      </c>
      <c r="I885" s="322">
        <v>0</v>
      </c>
      <c r="J885" s="322">
        <v>0</v>
      </c>
      <c r="K885" s="322">
        <v>0</v>
      </c>
      <c r="L885" s="322">
        <v>0</v>
      </c>
      <c r="M885" s="322">
        <v>0</v>
      </c>
      <c r="N885" s="133">
        <v>0</v>
      </c>
      <c r="O885" s="133">
        <v>0</v>
      </c>
      <c r="P885" s="125">
        <v>0</v>
      </c>
      <c r="Q885" s="125">
        <v>0</v>
      </c>
      <c r="R885" s="125">
        <v>0</v>
      </c>
      <c r="S885" s="125">
        <v>0</v>
      </c>
      <c r="T885" s="125">
        <v>0</v>
      </c>
      <c r="U885" s="125">
        <v>0</v>
      </c>
      <c r="V885" s="125">
        <v>0</v>
      </c>
      <c r="W885" s="125">
        <v>0</v>
      </c>
      <c r="X885" s="125">
        <v>0</v>
      </c>
      <c r="Y885" s="125">
        <v>0</v>
      </c>
      <c r="Z885" s="125">
        <v>725.69</v>
      </c>
      <c r="AA885" s="125">
        <v>0</v>
      </c>
      <c r="AB885" s="125">
        <v>8.8000000000000007</v>
      </c>
      <c r="AC885" s="125">
        <v>0</v>
      </c>
      <c r="AD885" s="125">
        <v>0</v>
      </c>
      <c r="AE885" s="125">
        <v>734.45</v>
      </c>
      <c r="AF885" s="316"/>
    </row>
    <row r="886" spans="1:32" ht="139.5" customHeight="1" x14ac:dyDescent="0.25">
      <c r="A886" s="98" t="s">
        <v>287</v>
      </c>
      <c r="B886" s="95">
        <f>B887</f>
        <v>3835.6000000000004</v>
      </c>
      <c r="C886" s="95">
        <f t="shared" ref="C886:AE886" si="690">C887</f>
        <v>3835.6000000000004</v>
      </c>
      <c r="D886" s="95">
        <f t="shared" si="690"/>
        <v>3835.48</v>
      </c>
      <c r="E886" s="95">
        <f t="shared" si="690"/>
        <v>3835.48</v>
      </c>
      <c r="F886" s="95">
        <f t="shared" si="690"/>
        <v>96.587303794367173</v>
      </c>
      <c r="G886" s="95">
        <f t="shared" si="690"/>
        <v>96.587303794367173</v>
      </c>
      <c r="H886" s="95">
        <f t="shared" si="690"/>
        <v>0</v>
      </c>
      <c r="I886" s="95">
        <f t="shared" si="690"/>
        <v>0</v>
      </c>
      <c r="J886" s="95">
        <f t="shared" si="690"/>
        <v>0</v>
      </c>
      <c r="K886" s="95">
        <f t="shared" si="690"/>
        <v>0</v>
      </c>
      <c r="L886" s="95">
        <f t="shared" si="690"/>
        <v>0</v>
      </c>
      <c r="M886" s="95">
        <f t="shared" si="690"/>
        <v>0</v>
      </c>
      <c r="N886" s="95">
        <f t="shared" si="690"/>
        <v>3820.2</v>
      </c>
      <c r="O886" s="95">
        <f t="shared" si="690"/>
        <v>0</v>
      </c>
      <c r="P886" s="95">
        <f t="shared" si="690"/>
        <v>15.4</v>
      </c>
      <c r="Q886" s="95">
        <f t="shared" si="690"/>
        <v>0</v>
      </c>
      <c r="R886" s="95">
        <f t="shared" si="690"/>
        <v>0</v>
      </c>
      <c r="S886" s="95">
        <f t="shared" si="690"/>
        <v>0</v>
      </c>
      <c r="T886" s="95">
        <f t="shared" si="690"/>
        <v>0</v>
      </c>
      <c r="U886" s="95">
        <f t="shared" si="690"/>
        <v>3835.48</v>
      </c>
      <c r="V886" s="95">
        <f t="shared" si="690"/>
        <v>0</v>
      </c>
      <c r="W886" s="95">
        <f t="shared" si="690"/>
        <v>0</v>
      </c>
      <c r="X886" s="95">
        <f t="shared" si="690"/>
        <v>0</v>
      </c>
      <c r="Y886" s="95">
        <f t="shared" si="690"/>
        <v>0</v>
      </c>
      <c r="Z886" s="95">
        <f t="shared" si="690"/>
        <v>0</v>
      </c>
      <c r="AA886" s="95">
        <f t="shared" si="690"/>
        <v>0</v>
      </c>
      <c r="AB886" s="95">
        <f t="shared" si="690"/>
        <v>0</v>
      </c>
      <c r="AC886" s="95">
        <f t="shared" si="690"/>
        <v>0</v>
      </c>
      <c r="AD886" s="100">
        <f t="shared" si="690"/>
        <v>0</v>
      </c>
      <c r="AE886" s="100">
        <f t="shared" si="690"/>
        <v>0</v>
      </c>
      <c r="AF886" s="320" t="s">
        <v>637</v>
      </c>
    </row>
    <row r="887" spans="1:32" ht="24" customHeight="1" x14ac:dyDescent="0.3">
      <c r="A887" s="137" t="s">
        <v>27</v>
      </c>
      <c r="B887" s="321">
        <f>B888+B890</f>
        <v>3835.6000000000004</v>
      </c>
      <c r="C887" s="321">
        <f t="shared" ref="C887:AE887" si="691">C888+C890</f>
        <v>3835.6000000000004</v>
      </c>
      <c r="D887" s="321">
        <f t="shared" si="691"/>
        <v>3835.48</v>
      </c>
      <c r="E887" s="321">
        <f t="shared" si="691"/>
        <v>3835.48</v>
      </c>
      <c r="F887" s="321">
        <f t="shared" si="691"/>
        <v>96.587303794367173</v>
      </c>
      <c r="G887" s="321">
        <f t="shared" si="691"/>
        <v>96.587303794367173</v>
      </c>
      <c r="H887" s="321">
        <f t="shared" si="691"/>
        <v>0</v>
      </c>
      <c r="I887" s="321">
        <f t="shared" si="691"/>
        <v>0</v>
      </c>
      <c r="J887" s="321">
        <f t="shared" si="691"/>
        <v>0</v>
      </c>
      <c r="K887" s="321">
        <f t="shared" si="691"/>
        <v>0</v>
      </c>
      <c r="L887" s="321">
        <f t="shared" si="691"/>
        <v>0</v>
      </c>
      <c r="M887" s="321">
        <f t="shared" si="691"/>
        <v>0</v>
      </c>
      <c r="N887" s="101">
        <f t="shared" si="691"/>
        <v>3820.2</v>
      </c>
      <c r="O887" s="101">
        <f t="shared" si="691"/>
        <v>0</v>
      </c>
      <c r="P887" s="100">
        <f t="shared" si="691"/>
        <v>15.4</v>
      </c>
      <c r="Q887" s="100">
        <f t="shared" si="691"/>
        <v>0</v>
      </c>
      <c r="R887" s="100">
        <f t="shared" si="691"/>
        <v>0</v>
      </c>
      <c r="S887" s="100">
        <f t="shared" si="691"/>
        <v>0</v>
      </c>
      <c r="T887" s="100">
        <f t="shared" si="691"/>
        <v>0</v>
      </c>
      <c r="U887" s="100">
        <f t="shared" si="691"/>
        <v>3835.48</v>
      </c>
      <c r="V887" s="100">
        <f t="shared" si="691"/>
        <v>0</v>
      </c>
      <c r="W887" s="100">
        <f t="shared" si="691"/>
        <v>0</v>
      </c>
      <c r="X887" s="100">
        <f t="shared" si="691"/>
        <v>0</v>
      </c>
      <c r="Y887" s="100">
        <f t="shared" si="691"/>
        <v>0</v>
      </c>
      <c r="Z887" s="100">
        <f t="shared" si="691"/>
        <v>0</v>
      </c>
      <c r="AA887" s="100">
        <f t="shared" si="691"/>
        <v>0</v>
      </c>
      <c r="AB887" s="100">
        <f t="shared" si="691"/>
        <v>0</v>
      </c>
      <c r="AC887" s="100">
        <f t="shared" si="691"/>
        <v>0</v>
      </c>
      <c r="AD887" s="100">
        <f t="shared" si="691"/>
        <v>0</v>
      </c>
      <c r="AE887" s="100">
        <f t="shared" si="691"/>
        <v>0</v>
      </c>
      <c r="AF887" s="316"/>
    </row>
    <row r="888" spans="1:32" s="82" customFormat="1" ht="18.75" x14ac:dyDescent="0.25">
      <c r="A888" s="103" t="s">
        <v>28</v>
      </c>
      <c r="B888" s="100">
        <f>H888+J888+L888+N888+P888+R888+T888+V888+X888+Z888+AB888+AD888</f>
        <v>897.7</v>
      </c>
      <c r="C888" s="322">
        <f>H888+J888+L888+N888+P888+R888+T888+V888+X888+Z888</f>
        <v>897.7</v>
      </c>
      <c r="D888" s="322">
        <f>U888</f>
        <v>897.66</v>
      </c>
      <c r="E888" s="100">
        <f>I888+K888+M888+O888+Q888+S888+U888+W888+Y888+AA888+AC888+AE888+AG888</f>
        <v>897.66</v>
      </c>
      <c r="F888" s="100">
        <f t="shared" ref="F888:G888" si="692">F889</f>
        <v>0</v>
      </c>
      <c r="G888" s="100">
        <f t="shared" si="692"/>
        <v>0</v>
      </c>
      <c r="H888" s="322">
        <v>0</v>
      </c>
      <c r="I888" s="322">
        <v>0</v>
      </c>
      <c r="J888" s="322">
        <v>0</v>
      </c>
      <c r="K888" s="322">
        <v>0</v>
      </c>
      <c r="L888" s="322">
        <v>0</v>
      </c>
      <c r="M888" s="322">
        <v>0</v>
      </c>
      <c r="N888" s="133">
        <v>894.1</v>
      </c>
      <c r="O888" s="133">
        <v>0</v>
      </c>
      <c r="P888" s="125">
        <v>3.6</v>
      </c>
      <c r="Q888" s="125">
        <v>0</v>
      </c>
      <c r="R888" s="125">
        <v>0</v>
      </c>
      <c r="S888" s="125">
        <v>0</v>
      </c>
      <c r="T888" s="125">
        <v>0</v>
      </c>
      <c r="U888" s="125">
        <v>897.66</v>
      </c>
      <c r="V888" s="125">
        <v>0</v>
      </c>
      <c r="W888" s="125">
        <v>0</v>
      </c>
      <c r="X888" s="125">
        <v>0</v>
      </c>
      <c r="Y888" s="125">
        <v>0</v>
      </c>
      <c r="Z888" s="125">
        <v>0</v>
      </c>
      <c r="AA888" s="125">
        <v>0</v>
      </c>
      <c r="AB888" s="125">
        <v>0</v>
      </c>
      <c r="AC888" s="125">
        <v>0</v>
      </c>
      <c r="AD888" s="125">
        <v>0</v>
      </c>
      <c r="AE888" s="125">
        <v>0</v>
      </c>
      <c r="AF888" s="316"/>
    </row>
    <row r="889" spans="1:32" s="82" customFormat="1" ht="18.75" x14ac:dyDescent="0.25">
      <c r="A889" s="103" t="s">
        <v>29</v>
      </c>
      <c r="B889" s="100"/>
      <c r="C889" s="322">
        <f>N889</f>
        <v>0</v>
      </c>
      <c r="D889" s="322">
        <f t="shared" ref="D889" si="693">I889+K889+M889+O889</f>
        <v>0</v>
      </c>
      <c r="E889" s="100">
        <f>I889+K889+M889+O889+Q889+S889+U889+W889+Y889+AA889+AC889+AE889+AG889</f>
        <v>0</v>
      </c>
      <c r="F889" s="125"/>
      <c r="G889" s="125"/>
      <c r="H889" s="322"/>
      <c r="I889" s="322"/>
      <c r="J889" s="322"/>
      <c r="K889" s="322"/>
      <c r="L889" s="322"/>
      <c r="M889" s="322"/>
      <c r="N889" s="133"/>
      <c r="O889" s="133"/>
      <c r="P889" s="125"/>
      <c r="Q889" s="125"/>
      <c r="R889" s="125"/>
      <c r="S889" s="125"/>
      <c r="T889" s="125"/>
      <c r="U889" s="125"/>
      <c r="V889" s="125"/>
      <c r="W889" s="125"/>
      <c r="X889" s="125"/>
      <c r="Y889" s="125"/>
      <c r="Z889" s="125"/>
      <c r="AA889" s="125"/>
      <c r="AB889" s="125"/>
      <c r="AC889" s="125"/>
      <c r="AD889" s="125"/>
      <c r="AE889" s="125"/>
      <c r="AF889" s="316"/>
    </row>
    <row r="890" spans="1:32" s="82" customFormat="1" ht="18.75" x14ac:dyDescent="0.25">
      <c r="A890" s="103" t="s">
        <v>30</v>
      </c>
      <c r="B890" s="100">
        <f>H890+J890+L890+N890+P890+R890+T890+V890+X890+Z890+AB890+AD890</f>
        <v>2937.9</v>
      </c>
      <c r="C890" s="322">
        <f>H890+J890+L890+N890+P890+R890+T890+V890+X890+Z890</f>
        <v>2937.9</v>
      </c>
      <c r="D890" s="322">
        <f>U890</f>
        <v>2937.82</v>
      </c>
      <c r="E890" s="100">
        <f>I890+K890+M890+O890+Q890+S890+U890+W890+Y890+AA890+AC890+AE890+AG890</f>
        <v>2937.82</v>
      </c>
      <c r="F890" s="100">
        <f t="shared" ref="F890:G890" si="694">F891</f>
        <v>96.587303794367173</v>
      </c>
      <c r="G890" s="100">
        <f t="shared" si="694"/>
        <v>96.587303794367173</v>
      </c>
      <c r="H890" s="322">
        <v>0</v>
      </c>
      <c r="I890" s="322">
        <v>0</v>
      </c>
      <c r="J890" s="322">
        <v>0</v>
      </c>
      <c r="K890" s="322">
        <v>0</v>
      </c>
      <c r="L890" s="322">
        <v>0</v>
      </c>
      <c r="M890" s="322">
        <v>0</v>
      </c>
      <c r="N890" s="133">
        <v>2926.1</v>
      </c>
      <c r="O890" s="133">
        <v>0</v>
      </c>
      <c r="P890" s="125">
        <v>11.8</v>
      </c>
      <c r="Q890" s="125">
        <v>0</v>
      </c>
      <c r="R890" s="125">
        <v>0</v>
      </c>
      <c r="S890" s="125">
        <v>0</v>
      </c>
      <c r="T890" s="125">
        <v>0</v>
      </c>
      <c r="U890" s="125">
        <v>2937.82</v>
      </c>
      <c r="V890" s="125">
        <v>0</v>
      </c>
      <c r="W890" s="125">
        <v>0</v>
      </c>
      <c r="X890" s="125">
        <v>0</v>
      </c>
      <c r="Y890" s="125">
        <v>0</v>
      </c>
      <c r="Z890" s="125">
        <v>0</v>
      </c>
      <c r="AA890" s="125">
        <v>0</v>
      </c>
      <c r="AB890" s="125">
        <v>0</v>
      </c>
      <c r="AC890" s="125">
        <v>0</v>
      </c>
      <c r="AD890" s="125">
        <v>0</v>
      </c>
      <c r="AE890" s="125">
        <v>0</v>
      </c>
      <c r="AF890" s="316"/>
    </row>
    <row r="891" spans="1:32" ht="93.75" x14ac:dyDescent="0.25">
      <c r="A891" s="330" t="s">
        <v>288</v>
      </c>
      <c r="B891" s="340">
        <f>B892</f>
        <v>18914.721999999998</v>
      </c>
      <c r="C891" s="340">
        <f>C892</f>
        <v>18914.721999999998</v>
      </c>
      <c r="D891" s="340">
        <f t="shared" ref="D891:AE891" si="695">D892</f>
        <v>18269.22</v>
      </c>
      <c r="E891" s="340">
        <f t="shared" si="695"/>
        <v>18269.22</v>
      </c>
      <c r="F891" s="340">
        <f t="shared" si="695"/>
        <v>96.587303794367173</v>
      </c>
      <c r="G891" s="340">
        <f t="shared" si="695"/>
        <v>96.587303794367173</v>
      </c>
      <c r="H891" s="340">
        <f t="shared" si="695"/>
        <v>3750.46</v>
      </c>
      <c r="I891" s="340">
        <f t="shared" si="695"/>
        <v>3460.77</v>
      </c>
      <c r="J891" s="340">
        <f t="shared" si="695"/>
        <v>1762.44</v>
      </c>
      <c r="K891" s="340">
        <f t="shared" si="695"/>
        <v>1960.5900000000001</v>
      </c>
      <c r="L891" s="340">
        <f t="shared" si="695"/>
        <v>859.28</v>
      </c>
      <c r="M891" s="340">
        <f t="shared" si="695"/>
        <v>671.2</v>
      </c>
      <c r="N891" s="340">
        <f t="shared" si="695"/>
        <v>2213.0299999999997</v>
      </c>
      <c r="O891" s="340">
        <f t="shared" si="695"/>
        <v>2247.8000000000002</v>
      </c>
      <c r="P891" s="340">
        <f t="shared" si="695"/>
        <v>2055.1999999999998</v>
      </c>
      <c r="Q891" s="340">
        <f t="shared" si="695"/>
        <v>1571.77</v>
      </c>
      <c r="R891" s="340">
        <f t="shared" si="695"/>
        <v>1170.94</v>
      </c>
      <c r="S891" s="340">
        <f t="shared" si="695"/>
        <v>993.96</v>
      </c>
      <c r="T891" s="340">
        <f t="shared" si="695"/>
        <v>1820.952</v>
      </c>
      <c r="U891" s="340">
        <f t="shared" si="695"/>
        <v>2150.81</v>
      </c>
      <c r="V891" s="340">
        <f t="shared" si="695"/>
        <v>1925.0099999999998</v>
      </c>
      <c r="W891" s="340">
        <f>W892</f>
        <v>1729.48</v>
      </c>
      <c r="X891" s="340">
        <f t="shared" si="695"/>
        <v>667.74</v>
      </c>
      <c r="Y891" s="340">
        <f t="shared" si="695"/>
        <v>483.22999999999996</v>
      </c>
      <c r="Z891" s="340">
        <f t="shared" si="695"/>
        <v>1142.32</v>
      </c>
      <c r="AA891" s="340">
        <f t="shared" si="695"/>
        <v>916.56</v>
      </c>
      <c r="AB891" s="340">
        <f t="shared" si="695"/>
        <v>626.89</v>
      </c>
      <c r="AC891" s="340">
        <f t="shared" si="695"/>
        <v>623.14</v>
      </c>
      <c r="AD891" s="89">
        <f t="shared" si="695"/>
        <v>920.45999999999992</v>
      </c>
      <c r="AE891" s="89">
        <f t="shared" si="695"/>
        <v>1459.91</v>
      </c>
      <c r="AF891" s="341"/>
    </row>
    <row r="892" spans="1:32" s="82" customFormat="1" ht="93.75" x14ac:dyDescent="0.25">
      <c r="A892" s="142" t="s">
        <v>289</v>
      </c>
      <c r="B892" s="315">
        <f>B894+B898</f>
        <v>18914.721999999998</v>
      </c>
      <c r="C892" s="315">
        <f>C894+C898</f>
        <v>18914.721999999998</v>
      </c>
      <c r="D892" s="315">
        <f>D894+D898</f>
        <v>18269.22</v>
      </c>
      <c r="E892" s="315">
        <f t="shared" ref="E892:AC892" si="696">E894+E898</f>
        <v>18269.22</v>
      </c>
      <c r="F892" s="342">
        <f>E892/B892*100</f>
        <v>96.587303794367173</v>
      </c>
      <c r="G892" s="342">
        <f>E892/C892*100</f>
        <v>96.587303794367173</v>
      </c>
      <c r="H892" s="315">
        <f t="shared" si="696"/>
        <v>3750.46</v>
      </c>
      <c r="I892" s="315">
        <f t="shared" si="696"/>
        <v>3460.77</v>
      </c>
      <c r="J892" s="315">
        <f t="shared" si="696"/>
        <v>1762.44</v>
      </c>
      <c r="K892" s="315">
        <f t="shared" si="696"/>
        <v>1960.5900000000001</v>
      </c>
      <c r="L892" s="315">
        <f t="shared" si="696"/>
        <v>859.28</v>
      </c>
      <c r="M892" s="315">
        <f t="shared" si="696"/>
        <v>671.2</v>
      </c>
      <c r="N892" s="91">
        <f t="shared" si="696"/>
        <v>2213.0299999999997</v>
      </c>
      <c r="O892" s="91">
        <f t="shared" si="696"/>
        <v>2247.8000000000002</v>
      </c>
      <c r="P892" s="89">
        <f t="shared" si="696"/>
        <v>2055.1999999999998</v>
      </c>
      <c r="Q892" s="89">
        <f t="shared" si="696"/>
        <v>1571.77</v>
      </c>
      <c r="R892" s="89">
        <f t="shared" si="696"/>
        <v>1170.94</v>
      </c>
      <c r="S892" s="89">
        <f t="shared" si="696"/>
        <v>993.96</v>
      </c>
      <c r="T892" s="89">
        <f t="shared" si="696"/>
        <v>1820.952</v>
      </c>
      <c r="U892" s="89">
        <f t="shared" si="696"/>
        <v>2150.81</v>
      </c>
      <c r="V892" s="89">
        <f t="shared" si="696"/>
        <v>1925.0099999999998</v>
      </c>
      <c r="W892" s="89">
        <f>W894+W898</f>
        <v>1729.48</v>
      </c>
      <c r="X892" s="89">
        <f t="shared" si="696"/>
        <v>667.74</v>
      </c>
      <c r="Y892" s="89">
        <f t="shared" si="696"/>
        <v>483.22999999999996</v>
      </c>
      <c r="Z892" s="89">
        <f t="shared" si="696"/>
        <v>1142.32</v>
      </c>
      <c r="AA892" s="89">
        <f t="shared" si="696"/>
        <v>916.56</v>
      </c>
      <c r="AB892" s="89">
        <f>AB894+AB898</f>
        <v>626.89</v>
      </c>
      <c r="AC892" s="89">
        <f t="shared" si="696"/>
        <v>623.14</v>
      </c>
      <c r="AD892" s="89">
        <f>AD894+AD898</f>
        <v>920.45999999999992</v>
      </c>
      <c r="AE892" s="89">
        <f>AE894+AE898</f>
        <v>1459.91</v>
      </c>
      <c r="AF892" s="316"/>
    </row>
    <row r="893" spans="1:32" ht="18.75" x14ac:dyDescent="0.3">
      <c r="A893" s="168" t="s">
        <v>66</v>
      </c>
      <c r="B893" s="321"/>
      <c r="C893" s="322"/>
      <c r="D893" s="322"/>
      <c r="E893" s="322"/>
      <c r="F893" s="322"/>
      <c r="G893" s="322"/>
      <c r="H893" s="322"/>
      <c r="I893" s="322"/>
      <c r="J893" s="322"/>
      <c r="K893" s="322"/>
      <c r="L893" s="322"/>
      <c r="M893" s="322"/>
      <c r="N893" s="133"/>
      <c r="O893" s="133"/>
      <c r="P893" s="125"/>
      <c r="Q893" s="125"/>
      <c r="R893" s="125"/>
      <c r="S893" s="125"/>
      <c r="T893" s="125"/>
      <c r="U893" s="125"/>
      <c r="V893" s="125"/>
      <c r="W893" s="125"/>
      <c r="X893" s="125"/>
      <c r="Y893" s="125"/>
      <c r="Z893" s="125"/>
      <c r="AA893" s="125"/>
      <c r="AB893" s="125"/>
      <c r="AC893" s="125"/>
      <c r="AD893" s="125"/>
      <c r="AE893" s="125"/>
      <c r="AF893" s="316"/>
    </row>
    <row r="894" spans="1:32" s="82" customFormat="1" ht="56.25" x14ac:dyDescent="0.25">
      <c r="A894" s="153" t="s">
        <v>290</v>
      </c>
      <c r="B894" s="95">
        <f>B895</f>
        <v>13232.1</v>
      </c>
      <c r="C894" s="95">
        <f t="shared" ref="C894:AE895" si="697">C895</f>
        <v>13232.1</v>
      </c>
      <c r="D894" s="95">
        <f t="shared" si="697"/>
        <v>12684.71</v>
      </c>
      <c r="E894" s="95">
        <f t="shared" si="697"/>
        <v>12684.71</v>
      </c>
      <c r="F894" s="95">
        <f t="shared" si="697"/>
        <v>95.922609820098458</v>
      </c>
      <c r="G894" s="95">
        <f t="shared" si="697"/>
        <v>95.922609820098458</v>
      </c>
      <c r="H894" s="95">
        <f t="shared" si="697"/>
        <v>2679.15</v>
      </c>
      <c r="I894" s="95">
        <f t="shared" si="697"/>
        <v>2408.77</v>
      </c>
      <c r="J894" s="95">
        <f t="shared" si="697"/>
        <v>1188.3</v>
      </c>
      <c r="K894" s="95">
        <f t="shared" si="697"/>
        <v>1374.38</v>
      </c>
      <c r="L894" s="95">
        <f t="shared" si="697"/>
        <v>644.02</v>
      </c>
      <c r="M894" s="95">
        <f t="shared" si="697"/>
        <v>484.2</v>
      </c>
      <c r="N894" s="95">
        <f t="shared" si="697"/>
        <v>1349.79</v>
      </c>
      <c r="O894" s="95">
        <f t="shared" si="697"/>
        <v>1363.92</v>
      </c>
      <c r="P894" s="95">
        <f t="shared" si="697"/>
        <v>1361.04</v>
      </c>
      <c r="Q894" s="95">
        <f t="shared" si="697"/>
        <v>1289.4000000000001</v>
      </c>
      <c r="R894" s="95">
        <f t="shared" si="697"/>
        <v>716.7</v>
      </c>
      <c r="S894" s="95">
        <f t="shared" si="697"/>
        <v>680.78</v>
      </c>
      <c r="T894" s="95">
        <f t="shared" si="697"/>
        <v>1425.28</v>
      </c>
      <c r="U894" s="95">
        <f t="shared" si="697"/>
        <v>1695.96</v>
      </c>
      <c r="V894" s="95">
        <f t="shared" si="697"/>
        <v>1388.36</v>
      </c>
      <c r="W894" s="95">
        <f>W895</f>
        <v>1031.96</v>
      </c>
      <c r="X894" s="95">
        <f t="shared" si="697"/>
        <v>302</v>
      </c>
      <c r="Y894" s="95">
        <f t="shared" si="697"/>
        <v>262.08999999999997</v>
      </c>
      <c r="Z894" s="95">
        <f t="shared" si="697"/>
        <v>886.76</v>
      </c>
      <c r="AA894" s="95">
        <f t="shared" si="697"/>
        <v>648.41999999999996</v>
      </c>
      <c r="AB894" s="95">
        <f>AB895</f>
        <v>462.27</v>
      </c>
      <c r="AC894" s="95">
        <f t="shared" si="697"/>
        <v>406.94</v>
      </c>
      <c r="AD894" s="100">
        <f t="shared" si="697"/>
        <v>828.43</v>
      </c>
      <c r="AE894" s="100">
        <f t="shared" si="697"/>
        <v>1037.8900000000001</v>
      </c>
      <c r="AF894" s="323"/>
    </row>
    <row r="895" spans="1:32" ht="18.75" x14ac:dyDescent="0.3">
      <c r="A895" s="137" t="s">
        <v>27</v>
      </c>
      <c r="B895" s="321">
        <f>B896+B897</f>
        <v>13232.1</v>
      </c>
      <c r="C895" s="321">
        <f>C896+C897</f>
        <v>13232.1</v>
      </c>
      <c r="D895" s="321">
        <f>D896+D897</f>
        <v>12684.71</v>
      </c>
      <c r="E895" s="321">
        <f>E896+E897</f>
        <v>12684.71</v>
      </c>
      <c r="F895" s="321">
        <f t="shared" si="697"/>
        <v>95.922609820098458</v>
      </c>
      <c r="G895" s="321">
        <f t="shared" si="697"/>
        <v>95.922609820098458</v>
      </c>
      <c r="H895" s="321">
        <f t="shared" si="697"/>
        <v>2679.15</v>
      </c>
      <c r="I895" s="321">
        <f t="shared" si="697"/>
        <v>2408.77</v>
      </c>
      <c r="J895" s="321">
        <f t="shared" si="697"/>
        <v>1188.3</v>
      </c>
      <c r="K895" s="321">
        <f t="shared" si="697"/>
        <v>1374.38</v>
      </c>
      <c r="L895" s="321">
        <f t="shared" si="697"/>
        <v>644.02</v>
      </c>
      <c r="M895" s="321">
        <f t="shared" si="697"/>
        <v>484.2</v>
      </c>
      <c r="N895" s="101">
        <f t="shared" si="697"/>
        <v>1349.79</v>
      </c>
      <c r="O895" s="101">
        <f t="shared" si="697"/>
        <v>1363.92</v>
      </c>
      <c r="P895" s="100">
        <f t="shared" si="697"/>
        <v>1361.04</v>
      </c>
      <c r="Q895" s="100">
        <f t="shared" si="697"/>
        <v>1289.4000000000001</v>
      </c>
      <c r="R895" s="100">
        <f t="shared" si="697"/>
        <v>716.7</v>
      </c>
      <c r="S895" s="100">
        <f t="shared" si="697"/>
        <v>680.78</v>
      </c>
      <c r="T895" s="100">
        <f t="shared" si="697"/>
        <v>1425.28</v>
      </c>
      <c r="U895" s="100">
        <f t="shared" si="697"/>
        <v>1695.96</v>
      </c>
      <c r="V895" s="100">
        <f t="shared" si="697"/>
        <v>1388.36</v>
      </c>
      <c r="W895" s="100">
        <f t="shared" si="697"/>
        <v>1031.96</v>
      </c>
      <c r="X895" s="100">
        <f t="shared" si="697"/>
        <v>302</v>
      </c>
      <c r="Y895" s="100">
        <f t="shared" si="697"/>
        <v>262.08999999999997</v>
      </c>
      <c r="Z895" s="100">
        <f t="shared" si="697"/>
        <v>886.76</v>
      </c>
      <c r="AA895" s="100">
        <f t="shared" si="697"/>
        <v>648.41999999999996</v>
      </c>
      <c r="AB895" s="100">
        <f>AB896+AB897</f>
        <v>462.27</v>
      </c>
      <c r="AC895" s="100">
        <f t="shared" si="697"/>
        <v>406.94</v>
      </c>
      <c r="AD895" s="100">
        <f t="shared" si="697"/>
        <v>828.43</v>
      </c>
      <c r="AE895" s="100">
        <f>AE896+AE897</f>
        <v>1037.8900000000001</v>
      </c>
      <c r="AF895" s="316"/>
    </row>
    <row r="896" spans="1:32" s="82" customFormat="1" ht="18.75" x14ac:dyDescent="0.25">
      <c r="A896" s="103" t="s">
        <v>29</v>
      </c>
      <c r="B896" s="100">
        <f>H896+J896+L896+N896+P896+R896+T896+V896+X896+Z896+AB896+AD896</f>
        <v>13223.9</v>
      </c>
      <c r="C896" s="322">
        <f>H896+J896+L896+N896+P896+R896+T896+V896+X896+Z896+AB896+AD896</f>
        <v>13223.9</v>
      </c>
      <c r="D896" s="322">
        <f>I896+K896+M896+O896+Q896+S896+U896+W896+Y896+AA896+AC896+AE896</f>
        <v>12684.71</v>
      </c>
      <c r="E896" s="100">
        <f>I896+K896+M896+O896+Q896+S896+U896+W896+Y896+AA896+AC896+AE896+AG896</f>
        <v>12684.71</v>
      </c>
      <c r="F896" s="322">
        <f>E896/B896*100</f>
        <v>95.922609820098458</v>
      </c>
      <c r="G896" s="322">
        <f>E896/C896*100</f>
        <v>95.922609820098458</v>
      </c>
      <c r="H896" s="322">
        <v>2679.15</v>
      </c>
      <c r="I896" s="322">
        <v>2408.77</v>
      </c>
      <c r="J896" s="322">
        <v>1188.3</v>
      </c>
      <c r="K896" s="322">
        <v>1374.38</v>
      </c>
      <c r="L896" s="322">
        <v>644.02</v>
      </c>
      <c r="M896" s="322">
        <v>484.2</v>
      </c>
      <c r="N896" s="133">
        <v>1349.79</v>
      </c>
      <c r="O896" s="133">
        <v>1363.92</v>
      </c>
      <c r="P896" s="125">
        <v>1361.04</v>
      </c>
      <c r="Q896" s="125">
        <v>1289.4000000000001</v>
      </c>
      <c r="R896" s="125">
        <v>716.7</v>
      </c>
      <c r="S896" s="125">
        <v>680.78</v>
      </c>
      <c r="T896" s="125">
        <v>1425.28</v>
      </c>
      <c r="U896" s="125">
        <v>1695.96</v>
      </c>
      <c r="V896" s="125">
        <v>1388.36</v>
      </c>
      <c r="W896" s="125">
        <v>1031.96</v>
      </c>
      <c r="X896" s="125">
        <v>302</v>
      </c>
      <c r="Y896" s="125">
        <v>262.08999999999997</v>
      </c>
      <c r="Z896" s="125">
        <v>886.76</v>
      </c>
      <c r="AA896" s="125">
        <v>648.41999999999996</v>
      </c>
      <c r="AB896" s="125">
        <v>454.07</v>
      </c>
      <c r="AC896" s="125">
        <v>406.94</v>
      </c>
      <c r="AD896" s="125">
        <v>828.43</v>
      </c>
      <c r="AE896" s="125">
        <v>1037.8900000000001</v>
      </c>
      <c r="AF896" s="316"/>
    </row>
    <row r="897" spans="1:34" s="82" customFormat="1" ht="18.75" x14ac:dyDescent="0.25">
      <c r="A897" s="103" t="s">
        <v>28</v>
      </c>
      <c r="B897" s="100">
        <f>AB897</f>
        <v>8.1999999999999993</v>
      </c>
      <c r="C897" s="322">
        <f>AB897+AD897</f>
        <v>8.1999999999999993</v>
      </c>
      <c r="D897" s="322">
        <f>AE897</f>
        <v>0</v>
      </c>
      <c r="E897" s="100">
        <f>AE897</f>
        <v>0</v>
      </c>
      <c r="F897" s="322"/>
      <c r="G897" s="322"/>
      <c r="H897" s="322"/>
      <c r="I897" s="322"/>
      <c r="J897" s="322"/>
      <c r="K897" s="322"/>
      <c r="L897" s="322"/>
      <c r="M897" s="322"/>
      <c r="N897" s="133"/>
      <c r="O897" s="133"/>
      <c r="P897" s="125"/>
      <c r="Q897" s="125"/>
      <c r="R897" s="125"/>
      <c r="S897" s="125"/>
      <c r="T897" s="125"/>
      <c r="U897" s="125"/>
      <c r="V897" s="125"/>
      <c r="W897" s="125"/>
      <c r="X897" s="125"/>
      <c r="Y897" s="125"/>
      <c r="Z897" s="125"/>
      <c r="AA897" s="125"/>
      <c r="AB897" s="125">
        <v>8.1999999999999993</v>
      </c>
      <c r="AC897" s="125"/>
      <c r="AD897" s="125"/>
      <c r="AE897" s="125">
        <v>0</v>
      </c>
      <c r="AF897" s="316"/>
    </row>
    <row r="898" spans="1:34" ht="56.25" x14ac:dyDescent="0.25">
      <c r="A898" s="153" t="s">
        <v>291</v>
      </c>
      <c r="B898" s="95">
        <f>B899</f>
        <v>5682.6219999999985</v>
      </c>
      <c r="C898" s="95">
        <f t="shared" ref="C898:AE899" si="698">C899</f>
        <v>5682.6219999999985</v>
      </c>
      <c r="D898" s="95">
        <f t="shared" si="698"/>
        <v>5584.51</v>
      </c>
      <c r="E898" s="95">
        <f t="shared" si="698"/>
        <v>5584.51</v>
      </c>
      <c r="F898" s="95">
        <f t="shared" si="698"/>
        <v>98.273473055219966</v>
      </c>
      <c r="G898" s="95">
        <f>E898/C898*100</f>
        <v>98.273473055219966</v>
      </c>
      <c r="H898" s="95">
        <f t="shared" si="698"/>
        <v>1071.31</v>
      </c>
      <c r="I898" s="95">
        <f t="shared" si="698"/>
        <v>1052</v>
      </c>
      <c r="J898" s="95">
        <f t="shared" si="698"/>
        <v>574.14</v>
      </c>
      <c r="K898" s="95">
        <f t="shared" si="698"/>
        <v>586.21</v>
      </c>
      <c r="L898" s="95">
        <f t="shared" si="698"/>
        <v>215.26</v>
      </c>
      <c r="M898" s="95">
        <f t="shared" si="698"/>
        <v>187</v>
      </c>
      <c r="N898" s="95">
        <f t="shared" si="698"/>
        <v>863.24</v>
      </c>
      <c r="O898" s="95">
        <f t="shared" si="698"/>
        <v>883.88</v>
      </c>
      <c r="P898" s="95">
        <f t="shared" si="698"/>
        <v>694.16</v>
      </c>
      <c r="Q898" s="95">
        <f t="shared" si="698"/>
        <v>282.37</v>
      </c>
      <c r="R898" s="95">
        <f t="shared" si="698"/>
        <v>454.24</v>
      </c>
      <c r="S898" s="95">
        <f t="shared" si="698"/>
        <v>313.18</v>
      </c>
      <c r="T898" s="95">
        <f t="shared" si="698"/>
        <v>395.67200000000003</v>
      </c>
      <c r="U898" s="95">
        <f>U899</f>
        <v>454.85</v>
      </c>
      <c r="V898" s="95">
        <f t="shared" si="698"/>
        <v>536.65</v>
      </c>
      <c r="W898" s="95">
        <f t="shared" si="698"/>
        <v>697.52</v>
      </c>
      <c r="X898" s="95">
        <f t="shared" si="698"/>
        <v>365.74</v>
      </c>
      <c r="Y898" s="95">
        <f t="shared" si="698"/>
        <v>221.14</v>
      </c>
      <c r="Z898" s="95">
        <f t="shared" si="698"/>
        <v>255.56</v>
      </c>
      <c r="AA898" s="95">
        <f t="shared" si="698"/>
        <v>268.14</v>
      </c>
      <c r="AB898" s="95">
        <f>AB899</f>
        <v>164.62</v>
      </c>
      <c r="AC898" s="95">
        <f t="shared" si="698"/>
        <v>216.2</v>
      </c>
      <c r="AD898" s="100">
        <f t="shared" si="698"/>
        <v>92.03</v>
      </c>
      <c r="AE898" s="100">
        <f t="shared" si="698"/>
        <v>422.02</v>
      </c>
      <c r="AF898" s="323"/>
    </row>
    <row r="899" spans="1:34" ht="18.75" x14ac:dyDescent="0.3">
      <c r="A899" s="137" t="s">
        <v>27</v>
      </c>
      <c r="B899" s="321">
        <f>B900+B903+B901+B902</f>
        <v>5682.6219999999985</v>
      </c>
      <c r="C899" s="321">
        <f>C900</f>
        <v>5682.6219999999985</v>
      </c>
      <c r="D899" s="321">
        <f>D900</f>
        <v>5584.51</v>
      </c>
      <c r="E899" s="321">
        <f>E900</f>
        <v>5584.51</v>
      </c>
      <c r="F899" s="321">
        <f t="shared" si="698"/>
        <v>98.273473055219966</v>
      </c>
      <c r="G899" s="321">
        <f t="shared" si="698"/>
        <v>98.273473055219966</v>
      </c>
      <c r="H899" s="321">
        <f>H900</f>
        <v>1071.31</v>
      </c>
      <c r="I899" s="321">
        <f t="shared" si="698"/>
        <v>1052</v>
      </c>
      <c r="J899" s="321">
        <f t="shared" si="698"/>
        <v>574.14</v>
      </c>
      <c r="K899" s="321">
        <f>K900</f>
        <v>586.21</v>
      </c>
      <c r="L899" s="321">
        <f t="shared" si="698"/>
        <v>215.26</v>
      </c>
      <c r="M899" s="321">
        <f t="shared" si="698"/>
        <v>187</v>
      </c>
      <c r="N899" s="101">
        <f t="shared" si="698"/>
        <v>863.24</v>
      </c>
      <c r="O899" s="101">
        <f t="shared" si="698"/>
        <v>883.88</v>
      </c>
      <c r="P899" s="100">
        <f t="shared" si="698"/>
        <v>694.16</v>
      </c>
      <c r="Q899" s="100">
        <f t="shared" si="698"/>
        <v>282.37</v>
      </c>
      <c r="R899" s="100">
        <f t="shared" si="698"/>
        <v>454.24</v>
      </c>
      <c r="S899" s="100">
        <f t="shared" si="698"/>
        <v>313.18</v>
      </c>
      <c r="T899" s="100">
        <f t="shared" si="698"/>
        <v>395.67200000000003</v>
      </c>
      <c r="U899" s="100">
        <f>U900+U901+U902+U903</f>
        <v>454.85</v>
      </c>
      <c r="V899" s="100">
        <f t="shared" si="698"/>
        <v>536.65</v>
      </c>
      <c r="W899" s="100">
        <f t="shared" si="698"/>
        <v>697.52</v>
      </c>
      <c r="X899" s="100">
        <f t="shared" si="698"/>
        <v>365.74</v>
      </c>
      <c r="Y899" s="100">
        <f t="shared" si="698"/>
        <v>221.14</v>
      </c>
      <c r="Z899" s="100">
        <f t="shared" si="698"/>
        <v>255.56</v>
      </c>
      <c r="AA899" s="100">
        <f t="shared" si="698"/>
        <v>268.14</v>
      </c>
      <c r="AB899" s="100">
        <f>AB900+AB901</f>
        <v>164.62</v>
      </c>
      <c r="AC899" s="100">
        <f t="shared" si="698"/>
        <v>216.2</v>
      </c>
      <c r="AD899" s="100">
        <f>AD900+AD901+AD902+AD903</f>
        <v>92.03</v>
      </c>
      <c r="AE899" s="100">
        <f t="shared" si="698"/>
        <v>422.02</v>
      </c>
      <c r="AF899" s="316"/>
    </row>
    <row r="900" spans="1:34" s="82" customFormat="1" ht="18.75" x14ac:dyDescent="0.25">
      <c r="A900" s="103" t="s">
        <v>29</v>
      </c>
      <c r="B900" s="100">
        <f>H900+J900+L900+N900+P900+R900+T900+V900+X900+Z900+AB900+AD900</f>
        <v>5682.6219999999985</v>
      </c>
      <c r="C900" s="322">
        <f>H900+J900+L900+N900+P900+R900+T900+V900+X900+Z900+AB900+AD900</f>
        <v>5682.6219999999985</v>
      </c>
      <c r="D900" s="322">
        <f>I900+K900+M900+O900+Q900+S900+U900+W900+Y900+AA900+AC900+AE900</f>
        <v>5584.51</v>
      </c>
      <c r="E900" s="100">
        <f>I900+K900+M900+O900+Q900+S900+U900+W900+Y900+AA900+AC900+AE900+AG900</f>
        <v>5584.51</v>
      </c>
      <c r="F900" s="322">
        <f>E900/B900*100</f>
        <v>98.273473055219966</v>
      </c>
      <c r="G900" s="322">
        <f>E900/C900*100</f>
        <v>98.273473055219966</v>
      </c>
      <c r="H900" s="322">
        <v>1071.31</v>
      </c>
      <c r="I900" s="322">
        <v>1052</v>
      </c>
      <c r="J900" s="322">
        <v>574.14</v>
      </c>
      <c r="K900" s="322">
        <v>586.21</v>
      </c>
      <c r="L900" s="322">
        <v>215.26</v>
      </c>
      <c r="M900" s="322">
        <v>187</v>
      </c>
      <c r="N900" s="133">
        <v>863.24</v>
      </c>
      <c r="O900" s="133">
        <v>883.88</v>
      </c>
      <c r="P900" s="125">
        <v>694.16</v>
      </c>
      <c r="Q900" s="125">
        <v>282.37</v>
      </c>
      <c r="R900" s="125">
        <v>454.24</v>
      </c>
      <c r="S900" s="125">
        <v>313.18</v>
      </c>
      <c r="T900" s="125">
        <v>395.67200000000003</v>
      </c>
      <c r="U900" s="125">
        <v>454.85</v>
      </c>
      <c r="V900" s="125">
        <v>536.65</v>
      </c>
      <c r="W900" s="125">
        <v>697.52</v>
      </c>
      <c r="X900" s="125">
        <v>365.74</v>
      </c>
      <c r="Y900" s="125">
        <v>221.14</v>
      </c>
      <c r="Z900" s="125">
        <v>255.56</v>
      </c>
      <c r="AA900" s="125">
        <v>268.14</v>
      </c>
      <c r="AB900" s="125">
        <v>164.62</v>
      </c>
      <c r="AC900" s="125">
        <v>216.2</v>
      </c>
      <c r="AD900" s="125">
        <v>92.03</v>
      </c>
      <c r="AE900" s="125">
        <v>422.02</v>
      </c>
      <c r="AF900" s="316"/>
    </row>
    <row r="901" spans="1:34" s="82" customFormat="1" ht="18.75" x14ac:dyDescent="0.25">
      <c r="A901" s="103" t="s">
        <v>28</v>
      </c>
      <c r="B901" s="100">
        <f>H901+J901+L901+N901+P901+R901+T901+V901+X901+Z901+AB901+AD901</f>
        <v>0</v>
      </c>
      <c r="C901" s="322"/>
      <c r="D901" s="322"/>
      <c r="E901" s="100"/>
      <c r="F901" s="322"/>
      <c r="G901" s="322"/>
      <c r="H901" s="322"/>
      <c r="I901" s="322"/>
      <c r="J901" s="322"/>
      <c r="K901" s="322"/>
      <c r="L901" s="322"/>
      <c r="M901" s="322"/>
      <c r="N901" s="133"/>
      <c r="O901" s="133"/>
      <c r="P901" s="125"/>
      <c r="Q901" s="125"/>
      <c r="R901" s="125"/>
      <c r="S901" s="125"/>
      <c r="T901" s="125"/>
      <c r="U901" s="125"/>
      <c r="V901" s="125"/>
      <c r="W901" s="125"/>
      <c r="X901" s="125"/>
      <c r="Y901" s="125"/>
      <c r="Z901" s="125"/>
      <c r="AA901" s="125"/>
      <c r="AB901" s="125">
        <v>0</v>
      </c>
      <c r="AC901" s="125"/>
      <c r="AD901" s="125"/>
      <c r="AE901" s="125"/>
      <c r="AF901" s="316"/>
    </row>
    <row r="902" spans="1:34" s="82" customFormat="1" ht="18.75" x14ac:dyDescent="0.25">
      <c r="A902" s="103" t="s">
        <v>30</v>
      </c>
      <c r="B902" s="100"/>
      <c r="C902" s="322"/>
      <c r="D902" s="322"/>
      <c r="E902" s="100"/>
      <c r="F902" s="322"/>
      <c r="G902" s="322"/>
      <c r="H902" s="322"/>
      <c r="I902" s="322"/>
      <c r="J902" s="322"/>
      <c r="K902" s="322"/>
      <c r="L902" s="322"/>
      <c r="M902" s="322"/>
      <c r="N902" s="133"/>
      <c r="O902" s="133"/>
      <c r="P902" s="125"/>
      <c r="Q902" s="125"/>
      <c r="R902" s="125"/>
      <c r="S902" s="125"/>
      <c r="T902" s="125"/>
      <c r="U902" s="125"/>
      <c r="V902" s="125"/>
      <c r="W902" s="125"/>
      <c r="X902" s="125"/>
      <c r="Y902" s="125"/>
      <c r="Z902" s="125"/>
      <c r="AA902" s="125"/>
      <c r="AB902" s="125"/>
      <c r="AC902" s="125"/>
      <c r="AD902" s="125"/>
      <c r="AE902" s="125"/>
      <c r="AF902" s="316"/>
    </row>
    <row r="903" spans="1:34" s="82" customFormat="1" ht="18.75" x14ac:dyDescent="0.25">
      <c r="A903" s="103" t="s">
        <v>31</v>
      </c>
      <c r="B903" s="100">
        <f>H903+J903+L903+N903+P903+R903+T903+V903+X903+Z903+AB903+AD903</f>
        <v>0</v>
      </c>
      <c r="C903" s="322"/>
      <c r="D903" s="322"/>
      <c r="E903" s="100"/>
      <c r="F903" s="322"/>
      <c r="G903" s="322"/>
      <c r="H903" s="322"/>
      <c r="I903" s="322"/>
      <c r="J903" s="322"/>
      <c r="K903" s="322"/>
      <c r="L903" s="322"/>
      <c r="M903" s="322"/>
      <c r="N903" s="133"/>
      <c r="O903" s="133"/>
      <c r="P903" s="125"/>
      <c r="Q903" s="125"/>
      <c r="R903" s="125"/>
      <c r="S903" s="125"/>
      <c r="T903" s="125"/>
      <c r="U903" s="125"/>
      <c r="V903" s="125"/>
      <c r="W903" s="125"/>
      <c r="X903" s="125"/>
      <c r="Y903" s="125"/>
      <c r="Z903" s="125"/>
      <c r="AA903" s="125"/>
      <c r="AB903" s="125"/>
      <c r="AC903" s="125"/>
      <c r="AD903" s="125"/>
      <c r="AE903" s="125"/>
      <c r="AF903" s="316"/>
    </row>
    <row r="904" spans="1:34" s="82" customFormat="1" ht="18.75" x14ac:dyDescent="0.25">
      <c r="A904" s="92" t="s">
        <v>62</v>
      </c>
      <c r="B904" s="89">
        <f>B823+B843+B868+B891</f>
        <v>421350.03700000007</v>
      </c>
      <c r="C904" s="89">
        <f>C823+C843+C868+C891</f>
        <v>421350.03700000007</v>
      </c>
      <c r="D904" s="89">
        <f>D823+D843+D868+D891</f>
        <v>355710.97</v>
      </c>
      <c r="E904" s="89">
        <f>E892+E869+E844+E824</f>
        <v>355710.97000000003</v>
      </c>
      <c r="F904" s="343">
        <f>E904/B904*100</f>
        <v>84.421725113079788</v>
      </c>
      <c r="G904" s="343">
        <f>E904/C904*100</f>
        <v>84.421725113079788</v>
      </c>
      <c r="H904" s="89">
        <f t="shared" ref="H904:X904" si="699">H823+H843+H868+H891</f>
        <v>10253.799999999999</v>
      </c>
      <c r="I904" s="89">
        <f>I843+I868+I891</f>
        <v>3460.77</v>
      </c>
      <c r="J904" s="89">
        <f t="shared" si="699"/>
        <v>1762.44</v>
      </c>
      <c r="K904" s="89">
        <f>K843+K868+K891</f>
        <v>1960.5900000000001</v>
      </c>
      <c r="L904" s="89">
        <f t="shared" si="699"/>
        <v>59398.54</v>
      </c>
      <c r="M904" s="89">
        <f>M843+M868+M891</f>
        <v>65704.569999999992</v>
      </c>
      <c r="N904" s="89">
        <f t="shared" si="699"/>
        <v>6971.48</v>
      </c>
      <c r="O904" s="89">
        <f>O843+O868+O891</f>
        <v>2247.8000000000002</v>
      </c>
      <c r="P904" s="89">
        <f t="shared" si="699"/>
        <v>2110.25</v>
      </c>
      <c r="Q904" s="89">
        <f>Q843+Q868+Q891</f>
        <v>2549.66</v>
      </c>
      <c r="R904" s="89">
        <f t="shared" si="699"/>
        <v>3378.11</v>
      </c>
      <c r="S904" s="89">
        <f>S843+S868+S891</f>
        <v>3381.13</v>
      </c>
      <c r="T904" s="89">
        <f t="shared" si="699"/>
        <v>59299.431999999993</v>
      </c>
      <c r="U904" s="89">
        <f>U843+U868+U891</f>
        <v>39584.450000000004</v>
      </c>
      <c r="V904" s="89">
        <f t="shared" si="699"/>
        <v>32988.26</v>
      </c>
      <c r="W904" s="89">
        <f>W843+W868+W891</f>
        <v>56493.020000000004</v>
      </c>
      <c r="X904" s="89">
        <f t="shared" si="699"/>
        <v>12120.789999999999</v>
      </c>
      <c r="Y904" s="89">
        <f>Y843+Y868+Y891</f>
        <v>9330.89</v>
      </c>
      <c r="Z904" s="89">
        <f>Z823+Z843+Z868+Z891</f>
        <v>31957.588000000003</v>
      </c>
      <c r="AA904" s="89">
        <f>AA843+AA868+AA891</f>
        <v>5018</v>
      </c>
      <c r="AB904" s="89">
        <f>AB843+AB868+AB891</f>
        <v>8629.7980000000007</v>
      </c>
      <c r="AC904" s="89">
        <f>AC843+AC868+AC891</f>
        <v>28149.910000000003</v>
      </c>
      <c r="AD904" s="89">
        <f>AD823+AD843+AD868+AD891</f>
        <v>192479.54900000003</v>
      </c>
      <c r="AE904" s="89">
        <f>AE891+AE868+AE843+AE823</f>
        <v>137830.18</v>
      </c>
      <c r="AF904" s="316"/>
      <c r="AG904" s="39">
        <f>H904+J904+L904+N904+P904+R904+T904+V904+X904+Z904+AB904+AD904</f>
        <v>421350.03700000001</v>
      </c>
      <c r="AH904" s="40">
        <f>AE904+AC904+AA904+Y904+W904+U904+S904+Q904+O904+M904+K904+I904</f>
        <v>355710.97000000003</v>
      </c>
    </row>
    <row r="905" spans="1:34" s="82" customFormat="1" ht="18.75" x14ac:dyDescent="0.25">
      <c r="A905" s="103" t="s">
        <v>28</v>
      </c>
      <c r="B905" s="321">
        <f>H905+J905+L905+N905+P905+R905+T905+V905+X905+Z905+AB905+AD905</f>
        <v>294612.71799999999</v>
      </c>
      <c r="C905" s="100">
        <f>H905+J905+L905+N905+P905+R905+T905+V905+X905+Z905+AB905+AD905</f>
        <v>294612.71799999999</v>
      </c>
      <c r="D905" s="100">
        <f>I905+K905+M905+O905+Q905+S905+U905+W905+Y905+AA905+AC905+AE905</f>
        <v>275963.46999999997</v>
      </c>
      <c r="E905" s="100">
        <f>I905+K905+M905+O905+Q905+S905+U905+W905+Y905+AA905+AC905+AE905</f>
        <v>275963.46999999997</v>
      </c>
      <c r="F905" s="344">
        <f>E905/B905*100</f>
        <v>93.669910747030272</v>
      </c>
      <c r="G905" s="344">
        <f>E905/C905*100</f>
        <v>93.669910747030272</v>
      </c>
      <c r="H905" s="100">
        <f>H848+H853+H857+H861+H866+H873+H883+H888</f>
        <v>0</v>
      </c>
      <c r="I905" s="100">
        <f>I848+I853+I857+I861+I866+I873+I883+I888</f>
        <v>0</v>
      </c>
      <c r="J905" s="100">
        <f>J848+J853+J857+J861+J866+J873+J883+J888</f>
        <v>0</v>
      </c>
      <c r="K905" s="100">
        <f>K848+K853+K857+K860+K866+K873+K883+K888</f>
        <v>0</v>
      </c>
      <c r="L905" s="100">
        <f>L848+L853+L857+L861+L866+L873+L883+L888</f>
        <v>58530.03</v>
      </c>
      <c r="M905" s="101">
        <f>M848</f>
        <v>58530.03</v>
      </c>
      <c r="N905" s="101">
        <f>N901+N888+N883+N878+N873+N866+N861+N857+N853+N848+N836+N832+N828</f>
        <v>1774.4499999999998</v>
      </c>
      <c r="O905" s="101">
        <f t="shared" ref="O905:AC905" si="700">O848+O853+O857+O861+O866+O873+O883+O888</f>
        <v>0</v>
      </c>
      <c r="P905" s="101">
        <f>P901+P888+P883+P878+P873+P866+P861+P857+P853+P848+P836+P832+P828</f>
        <v>3.6</v>
      </c>
      <c r="Q905" s="100">
        <f>Q873+Q878</f>
        <v>880.35</v>
      </c>
      <c r="R905" s="101">
        <f>R901+R888+R883+R878+R873+R866+R861+R857+R853+R848+R836+R832+R828</f>
        <v>0</v>
      </c>
      <c r="S905" s="100">
        <f t="shared" si="700"/>
        <v>0</v>
      </c>
      <c r="T905" s="101">
        <f>T901+T888+T883+T878+T873+T866+T861+T857+T853+T848+T836+T832+T828</f>
        <v>50291.79</v>
      </c>
      <c r="U905" s="101">
        <f>U848+U853+U888</f>
        <v>27309.14</v>
      </c>
      <c r="V905" s="100">
        <f>V901+V888+V883+V878+V873+V866+V861+V857+V853+V848+V836+V832+V828</f>
        <v>28603.49</v>
      </c>
      <c r="W905" s="100">
        <f>W848+W853+W897</f>
        <v>52483.8</v>
      </c>
      <c r="X905" s="100">
        <f>X901+X888+X883+X878+X873+X866+X861+X857+X853+X848+X836+X832+X828</f>
        <v>10900</v>
      </c>
      <c r="Y905" s="100">
        <f t="shared" si="700"/>
        <v>8294.61</v>
      </c>
      <c r="Z905" s="100">
        <f>Z901+Z888+Z883+Z878+Z873+Z866+Z861+Z857+Z853+Z848+Z836+Z832+Z828</f>
        <v>28120.133999999998</v>
      </c>
      <c r="AA905" s="100">
        <f t="shared" si="700"/>
        <v>2249.33</v>
      </c>
      <c r="AB905" s="100">
        <f>AB901+AB888+AB883+AB878+AB873+AB866+AB861+AB857+AB853+AB848+AB836+AB832+AB828+AB897</f>
        <v>7626.2339999999995</v>
      </c>
      <c r="AC905" s="100">
        <f t="shared" si="700"/>
        <v>27487.120000000003</v>
      </c>
      <c r="AD905" s="100">
        <f>AD901+AD888+AD883+AD878+AD873+AD866+AD861+AD857+AD853+AD848+AD836+AD832+AD828+AD841</f>
        <v>108762.99</v>
      </c>
      <c r="AE905" s="100">
        <f>AE841+AE848+AE853+AE873+AE883+AE897</f>
        <v>98729.09</v>
      </c>
      <c r="AF905" s="316"/>
      <c r="AG905" s="31">
        <f>B905+B906+B907+B908</f>
        <v>421350.03700000001</v>
      </c>
      <c r="AH905" s="31">
        <f>AE905+AC905+AA905+Y905+W905+U905+S905+Q905+O905+M905+K905+I905</f>
        <v>275963.47000000003</v>
      </c>
    </row>
    <row r="906" spans="1:34" s="82" customFormat="1" ht="18.75" x14ac:dyDescent="0.25">
      <c r="A906" s="103" t="s">
        <v>29</v>
      </c>
      <c r="B906" s="321">
        <f>H906+J906+L906+N906+P906+R906+T906+V906+X906+Z906+AB906+AD906</f>
        <v>93456.729000000021</v>
      </c>
      <c r="C906" s="100">
        <f>H906+J906+L906+N906+P906+R906+T906+V906+ X906+Z906+AB906+AD906</f>
        <v>93456.729000000021</v>
      </c>
      <c r="D906" s="321">
        <f>I906+K906+M906+O906+Q906+S906+U906+W906+Y906+AA906+AC906+AE906</f>
        <v>48456.5</v>
      </c>
      <c r="E906" s="321">
        <f>I906+K906+M906+O906+Q906+S906+U906+W906+Y906+AA906+AC906+AE906</f>
        <v>48456.5</v>
      </c>
      <c r="F906" s="344">
        <f>E906/B906*100</f>
        <v>51.849129023122551</v>
      </c>
      <c r="G906" s="344">
        <f>E906/C906*100</f>
        <v>51.849129023122551</v>
      </c>
      <c r="H906" s="321">
        <f t="shared" ref="H906:R906" si="701">H900+H896+H889+H884+H879+H874+H867+H862+H858+H854+H849+H840+H837+H833+H829</f>
        <v>10253.799999999999</v>
      </c>
      <c r="I906" s="321">
        <f>I896+I900</f>
        <v>3460.77</v>
      </c>
      <c r="J906" s="321">
        <f t="shared" si="701"/>
        <v>1762.44</v>
      </c>
      <c r="K906" s="321">
        <f>K896+K900</f>
        <v>1960.5900000000001</v>
      </c>
      <c r="L906" s="321">
        <f t="shared" si="701"/>
        <v>859.28</v>
      </c>
      <c r="M906" s="321">
        <f>M849+M896+M900</f>
        <v>7174.54</v>
      </c>
      <c r="N906" s="321">
        <f t="shared" si="701"/>
        <v>2270.9299999999998</v>
      </c>
      <c r="O906" s="321">
        <f>O896+O900</f>
        <v>2247.8000000000002</v>
      </c>
      <c r="P906" s="321">
        <f t="shared" si="701"/>
        <v>2055.1999999999998</v>
      </c>
      <c r="Q906" s="321">
        <f>Q874+Q879+Q896+Q900</f>
        <v>1629.67</v>
      </c>
      <c r="R906" s="321">
        <f t="shared" si="701"/>
        <v>3378.11</v>
      </c>
      <c r="S906" s="321">
        <f>S854+S896+S900</f>
        <v>3201.1299999999997</v>
      </c>
      <c r="T906" s="100">
        <f>T900+T896+T889+T884+T879+T874+T867+T862+T858+T854+T849</f>
        <v>9007.6419999999998</v>
      </c>
      <c r="U906" s="321">
        <f>U849+U854+U889+U896+U900</f>
        <v>9337.49</v>
      </c>
      <c r="V906" s="100">
        <f>V900+V896+V889+V884+V879+V874+V867+V862+V858+V854+V849+V840+V837+V833+V829</f>
        <v>4204.7700000000004</v>
      </c>
      <c r="W906" s="100">
        <f>W849+W854+W896+W900</f>
        <v>4009.22</v>
      </c>
      <c r="X906" s="100">
        <f t="shared" ref="X906:AD906" si="702">X900+X896+X889+X884+X879+X874+X867+X862+X858+X854+X849+X840+X837+X833+X829</f>
        <v>1220.79</v>
      </c>
      <c r="Y906" s="100">
        <f t="shared" si="702"/>
        <v>1036.28</v>
      </c>
      <c r="Z906" s="100">
        <f t="shared" si="702"/>
        <v>3034.654</v>
      </c>
      <c r="AA906" s="100">
        <f t="shared" si="702"/>
        <v>2728.34</v>
      </c>
      <c r="AB906" s="100">
        <f t="shared" si="702"/>
        <v>737.72400000000005</v>
      </c>
      <c r="AC906" s="100">
        <f t="shared" si="702"/>
        <v>623.14</v>
      </c>
      <c r="AD906" s="100">
        <f t="shared" si="702"/>
        <v>54671.389000000003</v>
      </c>
      <c r="AE906" s="100">
        <f>AE840+AE849+AE854+AE867+AE874+AE896+AE900</f>
        <v>11047.53</v>
      </c>
      <c r="AF906" s="316"/>
      <c r="AG906" s="31">
        <f>N905+N906+N907+N908</f>
        <v>6971.48</v>
      </c>
      <c r="AH906" s="31">
        <f>AE906+AC906+AA906+Y906+W906+U906+S906+Q906+O906+M906+K906+I906</f>
        <v>48456.500000000007</v>
      </c>
    </row>
    <row r="907" spans="1:34" ht="18.75" x14ac:dyDescent="0.3">
      <c r="A907" s="168" t="s">
        <v>30</v>
      </c>
      <c r="B907" s="321">
        <f>H907+J907+L907+N907+P907+R907+T907+V907+X907+Z907+AB907+AD907</f>
        <v>4483.2299999999996</v>
      </c>
      <c r="C907" s="100">
        <f>H907+J907+L907+N907+P907+R907+T907+V907+X907+Z907+AB907+AD907</f>
        <v>4483.2299999999996</v>
      </c>
      <c r="D907" s="321">
        <f>I907+K907+M907+O907+Q907+S907+U907+W907+Y907+AA907+AC907+AE907</f>
        <v>4332.5200000000004</v>
      </c>
      <c r="E907" s="100">
        <f>I907+K907+M907+O907+Q907+S907+U907+W907+Y907+AA907+AC907+AE907</f>
        <v>4332.5200000000004</v>
      </c>
      <c r="F907" s="345">
        <f>E907/B907*100</f>
        <v>96.638361181558849</v>
      </c>
      <c r="G907" s="345">
        <f>E907/C907*100</f>
        <v>96.638361181558849</v>
      </c>
      <c r="H907" s="321">
        <f>H875+H885+H890</f>
        <v>0</v>
      </c>
      <c r="I907" s="321">
        <f>I875+I885+I890</f>
        <v>0</v>
      </c>
      <c r="J907" s="321">
        <f>J875+J885+J890</f>
        <v>0</v>
      </c>
      <c r="K907" s="321"/>
      <c r="L907" s="321">
        <f>L875+L885+L890</f>
        <v>0</v>
      </c>
      <c r="M907" s="321">
        <f>M875+M880+M885+M890</f>
        <v>0</v>
      </c>
      <c r="N907" s="101">
        <f t="shared" ref="N907:AC907" si="703">N875+N885+N890</f>
        <v>2926.1</v>
      </c>
      <c r="O907" s="101">
        <f t="shared" si="703"/>
        <v>0</v>
      </c>
      <c r="P907" s="100">
        <f>P875+P880+P885+P890+P902</f>
        <v>51.45</v>
      </c>
      <c r="Q907" s="100">
        <f>Q875</f>
        <v>39.64</v>
      </c>
      <c r="R907" s="100">
        <f t="shared" si="703"/>
        <v>0</v>
      </c>
      <c r="S907" s="100">
        <f>S880</f>
        <v>180</v>
      </c>
      <c r="T907" s="100">
        <f t="shared" ref="T907" si="704">T875+T880+T885+T890+T902</f>
        <v>0</v>
      </c>
      <c r="U907" s="100">
        <f>U890</f>
        <v>2937.82</v>
      </c>
      <c r="V907" s="100">
        <f>V875+V880+V885+V890+V902</f>
        <v>180</v>
      </c>
      <c r="W907" s="100">
        <f t="shared" si="703"/>
        <v>0</v>
      </c>
      <c r="X907" s="100">
        <f>X875+X880+X885+X890+X902</f>
        <v>0</v>
      </c>
      <c r="Y907" s="100">
        <f t="shared" si="703"/>
        <v>0</v>
      </c>
      <c r="Z907" s="100">
        <f>Z875+Z880+Z885+Z890+Z902</f>
        <v>802.80000000000007</v>
      </c>
      <c r="AA907" s="100">
        <f t="shared" si="703"/>
        <v>40.33</v>
      </c>
      <c r="AB907" s="100">
        <f>AB875+AB880+AB885+AB890+AB902</f>
        <v>265.84000000000003</v>
      </c>
      <c r="AC907" s="100">
        <f t="shared" si="703"/>
        <v>39.65</v>
      </c>
      <c r="AD907" s="100">
        <f>AD875+AD880+AD885+AD890+AD902</f>
        <v>257.04000000000002</v>
      </c>
      <c r="AE907" s="100">
        <f>AE875+AE885+AE890</f>
        <v>1095.08</v>
      </c>
      <c r="AF907" s="316"/>
      <c r="AH907" s="31">
        <f>AE907+AC907+AA907+Y907+W907+U907+Q907++S907+O907+M907+K907+I907</f>
        <v>4332.5200000000004</v>
      </c>
    </row>
    <row r="908" spans="1:34" s="82" customFormat="1" ht="18.75" x14ac:dyDescent="0.25">
      <c r="A908" s="103" t="s">
        <v>31</v>
      </c>
      <c r="B908" s="321">
        <f>H908+J908+L908+N908+P908+R908+T908+V908+X908+Z908+AB908+AD908</f>
        <v>28797.360000000001</v>
      </c>
      <c r="C908" s="100">
        <f>H908+J908+L908+N908+P908+R908+T908+V908+X908+Z908+AB908+AD908</f>
        <v>28797.360000000001</v>
      </c>
      <c r="D908" s="321">
        <f>I908+K908+M908+O908+Q908+S908+U908+W908+Y908+AA908+AC908+AE908</f>
        <v>26958.48</v>
      </c>
      <c r="E908" s="321">
        <f>I908+K908+M908+O908+Q908+S908+U908+W908+Y908+AA908+AC908+AE908</f>
        <v>26958.48</v>
      </c>
      <c r="F908" s="344">
        <f>E908/B908*100</f>
        <v>93.614414654676665</v>
      </c>
      <c r="G908" s="322">
        <f>E908/C908*100</f>
        <v>93.614414654676665</v>
      </c>
      <c r="H908" s="321">
        <f t="shared" ref="H908:AD908" si="705">H863+H903+H842</f>
        <v>0</v>
      </c>
      <c r="I908" s="321">
        <f t="shared" si="705"/>
        <v>0</v>
      </c>
      <c r="J908" s="321">
        <f t="shared" si="705"/>
        <v>0</v>
      </c>
      <c r="K908" s="321">
        <f t="shared" si="705"/>
        <v>0</v>
      </c>
      <c r="L908" s="321">
        <f t="shared" si="705"/>
        <v>9.23</v>
      </c>
      <c r="M908" s="321">
        <f t="shared" si="705"/>
        <v>0</v>
      </c>
      <c r="N908" s="101">
        <f t="shared" si="705"/>
        <v>0</v>
      </c>
      <c r="O908" s="101">
        <f t="shared" si="705"/>
        <v>0</v>
      </c>
      <c r="P908" s="100">
        <f t="shared" si="705"/>
        <v>0</v>
      </c>
      <c r="Q908" s="100">
        <f t="shared" si="705"/>
        <v>0</v>
      </c>
      <c r="R908" s="100">
        <f t="shared" si="705"/>
        <v>0</v>
      </c>
      <c r="S908" s="100">
        <f t="shared" si="705"/>
        <v>0</v>
      </c>
      <c r="T908" s="100">
        <f t="shared" si="705"/>
        <v>0</v>
      </c>
      <c r="U908" s="100">
        <f t="shared" si="705"/>
        <v>0</v>
      </c>
      <c r="V908" s="100">
        <f t="shared" si="705"/>
        <v>0</v>
      </c>
      <c r="W908" s="100">
        <f t="shared" si="705"/>
        <v>0</v>
      </c>
      <c r="X908" s="100">
        <f t="shared" si="705"/>
        <v>0</v>
      </c>
      <c r="Y908" s="100">
        <f t="shared" si="705"/>
        <v>0</v>
      </c>
      <c r="Z908" s="100">
        <f t="shared" si="705"/>
        <v>0</v>
      </c>
      <c r="AA908" s="100">
        <f t="shared" si="705"/>
        <v>0</v>
      </c>
      <c r="AB908" s="100">
        <f t="shared" si="705"/>
        <v>0</v>
      </c>
      <c r="AC908" s="100">
        <f t="shared" si="705"/>
        <v>0</v>
      </c>
      <c r="AD908" s="100">
        <f t="shared" si="705"/>
        <v>28788.13</v>
      </c>
      <c r="AE908" s="100">
        <f>AE842+AE863+AE903</f>
        <v>26958.48</v>
      </c>
      <c r="AF908" s="316"/>
      <c r="AH908" s="43">
        <f>AE908</f>
        <v>26958.48</v>
      </c>
    </row>
    <row r="909" spans="1:34" ht="30" customHeight="1" x14ac:dyDescent="0.25">
      <c r="A909" s="483" t="s">
        <v>602</v>
      </c>
      <c r="B909" s="484"/>
      <c r="C909" s="485"/>
      <c r="D909" s="485"/>
      <c r="E909" s="485"/>
      <c r="F909" s="485"/>
      <c r="G909" s="485"/>
      <c r="H909" s="485"/>
      <c r="I909" s="485"/>
      <c r="J909" s="485"/>
      <c r="K909" s="485"/>
      <c r="L909" s="485"/>
      <c r="M909" s="485"/>
      <c r="N909" s="485"/>
      <c r="O909" s="486"/>
      <c r="P909" s="486"/>
      <c r="Q909" s="486"/>
      <c r="R909" s="486"/>
      <c r="S909" s="486"/>
      <c r="T909" s="486"/>
      <c r="U909" s="486"/>
      <c r="V909" s="486"/>
      <c r="W909" s="486"/>
      <c r="X909" s="486"/>
      <c r="Y909" s="486"/>
      <c r="Z909" s="486"/>
      <c r="AA909" s="486"/>
      <c r="AB909" s="486"/>
      <c r="AC909" s="486"/>
      <c r="AD909" s="487"/>
      <c r="AE909" s="487"/>
      <c r="AF909" s="486"/>
    </row>
    <row r="910" spans="1:34" s="82" customFormat="1" ht="30" customHeight="1" x14ac:dyDescent="0.25">
      <c r="A910" s="488" t="s">
        <v>292</v>
      </c>
      <c r="B910" s="489">
        <f>B911+B925+B933</f>
        <v>138595.53</v>
      </c>
      <c r="C910" s="490">
        <f>C911+C925+C933</f>
        <v>138595.53</v>
      </c>
      <c r="D910" s="490">
        <f>D911+D925+D933</f>
        <v>134387.20000000001</v>
      </c>
      <c r="E910" s="490">
        <f>E911+E925+E933</f>
        <v>134387.20000000001</v>
      </c>
      <c r="F910" s="491">
        <f>E910/B910*100</f>
        <v>96.963588941144081</v>
      </c>
      <c r="G910" s="491">
        <f>E910/C910*100</f>
        <v>96.963588941144081</v>
      </c>
      <c r="H910" s="491">
        <f t="shared" ref="H910:AE910" si="706">H911+H925+H933</f>
        <v>2718.65</v>
      </c>
      <c r="I910" s="491">
        <f t="shared" si="706"/>
        <v>2444.5</v>
      </c>
      <c r="J910" s="491">
        <f t="shared" si="706"/>
        <v>8981.33</v>
      </c>
      <c r="K910" s="491">
        <f t="shared" si="706"/>
        <v>8402.98</v>
      </c>
      <c r="L910" s="491">
        <f t="shared" si="706"/>
        <v>9134.06</v>
      </c>
      <c r="M910" s="491">
        <f t="shared" si="706"/>
        <v>8514.5500000000011</v>
      </c>
      <c r="N910" s="491">
        <f t="shared" si="706"/>
        <v>9492</v>
      </c>
      <c r="O910" s="492">
        <f t="shared" si="706"/>
        <v>9179.25</v>
      </c>
      <c r="P910" s="492">
        <f t="shared" si="706"/>
        <v>20202.07</v>
      </c>
      <c r="Q910" s="492">
        <f t="shared" si="706"/>
        <v>15236.15</v>
      </c>
      <c r="R910" s="492">
        <f t="shared" si="706"/>
        <v>12673.34</v>
      </c>
      <c r="S910" s="492">
        <f t="shared" si="706"/>
        <v>15748.46</v>
      </c>
      <c r="T910" s="492">
        <f>T911+T925+T933</f>
        <v>16394.410000000003</v>
      </c>
      <c r="U910" s="492">
        <f>U911+U925+U933</f>
        <v>15182.73</v>
      </c>
      <c r="V910" s="492">
        <f t="shared" si="706"/>
        <v>15293.02</v>
      </c>
      <c r="W910" s="492">
        <f t="shared" si="706"/>
        <v>11806.69</v>
      </c>
      <c r="X910" s="492">
        <f t="shared" si="706"/>
        <v>8951.17</v>
      </c>
      <c r="Y910" s="492">
        <f t="shared" si="706"/>
        <v>13099.87</v>
      </c>
      <c r="Z910" s="492">
        <f t="shared" si="706"/>
        <v>9475</v>
      </c>
      <c r="AA910" s="492">
        <f t="shared" si="706"/>
        <v>9136.67</v>
      </c>
      <c r="AB910" s="492">
        <f>AB911+AB925+AB933</f>
        <v>8571.82</v>
      </c>
      <c r="AC910" s="492">
        <f>AC911+AC925+AC933</f>
        <v>9706.68</v>
      </c>
      <c r="AD910" s="493">
        <f t="shared" si="706"/>
        <v>16708.66</v>
      </c>
      <c r="AE910" s="493">
        <f t="shared" si="706"/>
        <v>15928.670000000002</v>
      </c>
      <c r="AF910" s="494"/>
    </row>
    <row r="911" spans="1:34" s="82" customFormat="1" ht="168.75" customHeight="1" x14ac:dyDescent="0.25">
      <c r="A911" s="495" t="s">
        <v>293</v>
      </c>
      <c r="B911" s="493">
        <f>B913+B919</f>
        <v>89501.52</v>
      </c>
      <c r="C911" s="342">
        <f t="shared" ref="C911:AE911" si="707">C913+C919</f>
        <v>89501.52</v>
      </c>
      <c r="D911" s="342">
        <f t="shared" si="707"/>
        <v>89501.510000000009</v>
      </c>
      <c r="E911" s="342">
        <f>E913+E919</f>
        <v>89501.510000000009</v>
      </c>
      <c r="F911" s="342">
        <f>E911/B911*100</f>
        <v>99.99998882700541</v>
      </c>
      <c r="G911" s="342">
        <f>E911/C911*100</f>
        <v>99.99998882700541</v>
      </c>
      <c r="H911" s="342">
        <f t="shared" si="707"/>
        <v>0</v>
      </c>
      <c r="I911" s="342">
        <f t="shared" si="707"/>
        <v>0</v>
      </c>
      <c r="J911" s="342">
        <f t="shared" si="707"/>
        <v>7349.2</v>
      </c>
      <c r="K911" s="342">
        <f t="shared" si="707"/>
        <v>7116.98</v>
      </c>
      <c r="L911" s="342">
        <f t="shared" si="707"/>
        <v>7598.7699999999995</v>
      </c>
      <c r="M911" s="342">
        <f t="shared" si="707"/>
        <v>7190.38</v>
      </c>
      <c r="N911" s="496">
        <f t="shared" si="707"/>
        <v>7614.95</v>
      </c>
      <c r="O911" s="497">
        <f t="shared" si="707"/>
        <v>7469.59</v>
      </c>
      <c r="P911" s="493">
        <f t="shared" si="707"/>
        <v>6746.3099999999995</v>
      </c>
      <c r="Q911" s="493">
        <f t="shared" si="707"/>
        <v>7532.2699999999995</v>
      </c>
      <c r="R911" s="493">
        <f t="shared" si="707"/>
        <v>7734.1799999999994</v>
      </c>
      <c r="S911" s="493">
        <f t="shared" si="707"/>
        <v>7525.8099999999995</v>
      </c>
      <c r="T911" s="493">
        <f>T913+T919</f>
        <v>7957.54</v>
      </c>
      <c r="U911" s="493">
        <f>U913+U919</f>
        <v>8023.6799999999994</v>
      </c>
      <c r="V911" s="493">
        <f t="shared" si="707"/>
        <v>7328.76</v>
      </c>
      <c r="W911" s="493">
        <f>W913+W919</f>
        <v>7470.87</v>
      </c>
      <c r="X911" s="493">
        <f t="shared" si="707"/>
        <v>7706.82</v>
      </c>
      <c r="Y911" s="493">
        <f t="shared" si="707"/>
        <v>7623.11</v>
      </c>
      <c r="Z911" s="493">
        <f t="shared" si="707"/>
        <v>7908.11</v>
      </c>
      <c r="AA911" s="493">
        <f t="shared" si="707"/>
        <v>7901.57</v>
      </c>
      <c r="AB911" s="493">
        <f t="shared" si="707"/>
        <v>7944.63</v>
      </c>
      <c r="AC911" s="493">
        <f>AC913+AC919</f>
        <v>7874.41</v>
      </c>
      <c r="AD911" s="493">
        <f t="shared" si="707"/>
        <v>13612.25</v>
      </c>
      <c r="AE911" s="493">
        <f t="shared" si="707"/>
        <v>13772.84</v>
      </c>
      <c r="AF911" s="498"/>
    </row>
    <row r="912" spans="1:34" ht="30" customHeight="1" x14ac:dyDescent="0.3">
      <c r="A912" s="499" t="s">
        <v>66</v>
      </c>
      <c r="B912" s="500"/>
      <c r="C912" s="501"/>
      <c r="D912" s="501"/>
      <c r="E912" s="501"/>
      <c r="F912" s="501"/>
      <c r="G912" s="501"/>
      <c r="H912" s="501"/>
      <c r="I912" s="501"/>
      <c r="J912" s="501"/>
      <c r="K912" s="502"/>
      <c r="L912" s="502"/>
      <c r="M912" s="502"/>
      <c r="N912" s="503"/>
      <c r="O912" s="504"/>
      <c r="P912" s="505"/>
      <c r="Q912" s="505"/>
      <c r="R912" s="505"/>
      <c r="S912" s="505"/>
      <c r="T912" s="505"/>
      <c r="U912" s="505"/>
      <c r="V912" s="505"/>
      <c r="W912" s="505"/>
      <c r="X912" s="505"/>
      <c r="Y912" s="505"/>
      <c r="Z912" s="505"/>
      <c r="AA912" s="505"/>
      <c r="AB912" s="505"/>
      <c r="AC912" s="505"/>
      <c r="AD912" s="505"/>
      <c r="AE912" s="505"/>
      <c r="AF912" s="506"/>
    </row>
    <row r="913" spans="1:32" ht="344.25" customHeight="1" x14ac:dyDescent="0.25">
      <c r="A913" s="507" t="s">
        <v>294</v>
      </c>
      <c r="B913" s="508">
        <f>B914</f>
        <v>88898.71</v>
      </c>
      <c r="C913" s="509">
        <f t="shared" ref="C913:AE913" si="708">C914</f>
        <v>88898.71</v>
      </c>
      <c r="D913" s="509">
        <f t="shared" si="708"/>
        <v>88898.71</v>
      </c>
      <c r="E913" s="509">
        <f t="shared" si="708"/>
        <v>88898.71</v>
      </c>
      <c r="F913" s="509">
        <f t="shared" si="708"/>
        <v>100</v>
      </c>
      <c r="G913" s="509">
        <f t="shared" si="708"/>
        <v>100</v>
      </c>
      <c r="H913" s="509">
        <f t="shared" si="708"/>
        <v>0</v>
      </c>
      <c r="I913" s="509">
        <f t="shared" si="708"/>
        <v>0</v>
      </c>
      <c r="J913" s="509">
        <f t="shared" si="708"/>
        <v>7290.3</v>
      </c>
      <c r="K913" s="510">
        <f t="shared" si="708"/>
        <v>7116.98</v>
      </c>
      <c r="L913" s="509">
        <f t="shared" si="708"/>
        <v>7500.61</v>
      </c>
      <c r="M913" s="509">
        <f t="shared" si="708"/>
        <v>7190.38</v>
      </c>
      <c r="N913" s="509">
        <f t="shared" si="708"/>
        <v>7497.84</v>
      </c>
      <c r="O913" s="508">
        <f t="shared" si="708"/>
        <v>7253.64</v>
      </c>
      <c r="P913" s="508">
        <f t="shared" si="708"/>
        <v>6660.23</v>
      </c>
      <c r="Q913" s="508">
        <f t="shared" si="708"/>
        <v>7387.98</v>
      </c>
      <c r="R913" s="508">
        <f>R914</f>
        <v>7507.44</v>
      </c>
      <c r="S913" s="508">
        <f t="shared" si="708"/>
        <v>7299.07</v>
      </c>
      <c r="T913" s="508">
        <f t="shared" si="708"/>
        <v>7941.72</v>
      </c>
      <c r="U913" s="508">
        <f t="shared" si="708"/>
        <v>8007.86</v>
      </c>
      <c r="V913" s="508">
        <f t="shared" si="708"/>
        <v>7328.76</v>
      </c>
      <c r="W913" s="508">
        <f>W914</f>
        <v>7470.87</v>
      </c>
      <c r="X913" s="508">
        <f t="shared" si="708"/>
        <v>7706.82</v>
      </c>
      <c r="Y913" s="508">
        <f t="shared" si="708"/>
        <v>7623.11</v>
      </c>
      <c r="Z913" s="508">
        <f t="shared" si="708"/>
        <v>7908.11</v>
      </c>
      <c r="AA913" s="508">
        <f t="shared" si="708"/>
        <v>7901.57</v>
      </c>
      <c r="AB913" s="508">
        <f>AB914</f>
        <v>7944.63</v>
      </c>
      <c r="AC913" s="508">
        <f>AC914</f>
        <v>7874.41</v>
      </c>
      <c r="AD913" s="511">
        <f t="shared" si="708"/>
        <v>13612.25</v>
      </c>
      <c r="AE913" s="511">
        <f t="shared" si="708"/>
        <v>13772.84</v>
      </c>
      <c r="AF913" s="512"/>
    </row>
    <row r="914" spans="1:32" ht="26.25" customHeight="1" x14ac:dyDescent="0.25">
      <c r="A914" s="513" t="s">
        <v>27</v>
      </c>
      <c r="B914" s="511">
        <f>B915+B916+B917+B918</f>
        <v>88898.71</v>
      </c>
      <c r="C914" s="344">
        <f t="shared" ref="C914:AE914" si="709">C915+C916+C917+C918</f>
        <v>88898.71</v>
      </c>
      <c r="D914" s="344">
        <f t="shared" si="709"/>
        <v>88898.71</v>
      </c>
      <c r="E914" s="344">
        <f t="shared" si="709"/>
        <v>88898.71</v>
      </c>
      <c r="F914" s="344">
        <f t="shared" si="709"/>
        <v>100</v>
      </c>
      <c r="G914" s="344">
        <f t="shared" si="709"/>
        <v>100</v>
      </c>
      <c r="H914" s="344">
        <f t="shared" si="709"/>
        <v>0</v>
      </c>
      <c r="I914" s="344">
        <f t="shared" si="709"/>
        <v>0</v>
      </c>
      <c r="J914" s="344">
        <f t="shared" si="709"/>
        <v>7290.3</v>
      </c>
      <c r="K914" s="344">
        <f t="shared" si="709"/>
        <v>7116.98</v>
      </c>
      <c r="L914" s="344">
        <f t="shared" si="709"/>
        <v>7500.61</v>
      </c>
      <c r="M914" s="344">
        <f t="shared" si="709"/>
        <v>7190.38</v>
      </c>
      <c r="N914" s="514">
        <f t="shared" si="709"/>
        <v>7497.84</v>
      </c>
      <c r="O914" s="515">
        <f t="shared" si="709"/>
        <v>7253.64</v>
      </c>
      <c r="P914" s="511">
        <f t="shared" si="709"/>
        <v>6660.23</v>
      </c>
      <c r="Q914" s="511">
        <f t="shared" si="709"/>
        <v>7387.98</v>
      </c>
      <c r="R914" s="511">
        <f t="shared" si="709"/>
        <v>7507.44</v>
      </c>
      <c r="S914" s="511">
        <f t="shared" si="709"/>
        <v>7299.07</v>
      </c>
      <c r="T914" s="511">
        <f>T915+T916+T917+T918</f>
        <v>7941.72</v>
      </c>
      <c r="U914" s="511">
        <f t="shared" si="709"/>
        <v>8007.86</v>
      </c>
      <c r="V914" s="511">
        <f t="shared" si="709"/>
        <v>7328.76</v>
      </c>
      <c r="W914" s="511">
        <f t="shared" si="709"/>
        <v>7470.87</v>
      </c>
      <c r="X914" s="511">
        <f>X915</f>
        <v>7706.82</v>
      </c>
      <c r="Y914" s="511">
        <f t="shared" si="709"/>
        <v>7623.11</v>
      </c>
      <c r="Z914" s="511">
        <f t="shared" si="709"/>
        <v>7908.11</v>
      </c>
      <c r="AA914" s="511">
        <f t="shared" si="709"/>
        <v>7901.57</v>
      </c>
      <c r="AB914" s="511">
        <f t="shared" si="709"/>
        <v>7944.63</v>
      </c>
      <c r="AC914" s="511">
        <f t="shared" si="709"/>
        <v>7874.41</v>
      </c>
      <c r="AD914" s="511">
        <f t="shared" si="709"/>
        <v>13612.25</v>
      </c>
      <c r="AE914" s="511">
        <f t="shared" si="709"/>
        <v>13772.84</v>
      </c>
      <c r="AF914" s="516"/>
    </row>
    <row r="915" spans="1:32" s="82" customFormat="1" ht="18.75" x14ac:dyDescent="0.25">
      <c r="A915" s="517" t="s">
        <v>28</v>
      </c>
      <c r="B915" s="511">
        <f>H915+J915+L915+N915+P915+R915+T915+V915+X915+Z915+AB915+AD915</f>
        <v>88898.71</v>
      </c>
      <c r="C915" s="344">
        <f>H915+J915+L915+N915+P915+R915+T915+V915+X915+Z915+AB915+AD915</f>
        <v>88898.71</v>
      </c>
      <c r="D915" s="344">
        <f>I915+K915+M915+O915+Q915+S915+U915+W915+Y915+AA915+AC915+AE915</f>
        <v>88898.71</v>
      </c>
      <c r="E915" s="344">
        <f>I915+K915+M915+O915+Q915+S915+U915+W915+Y915+AA915+AC915+AE915+AG915</f>
        <v>88898.71</v>
      </c>
      <c r="F915" s="344">
        <f>E915/B915*100</f>
        <v>100</v>
      </c>
      <c r="G915" s="344">
        <f>E915/C915*100</f>
        <v>100</v>
      </c>
      <c r="H915" s="344"/>
      <c r="I915" s="344"/>
      <c r="J915" s="344">
        <v>7290.3</v>
      </c>
      <c r="K915" s="518">
        <v>7116.98</v>
      </c>
      <c r="L915" s="518">
        <v>7500.61</v>
      </c>
      <c r="M915" s="518">
        <v>7190.38</v>
      </c>
      <c r="N915" s="519">
        <v>7497.84</v>
      </c>
      <c r="O915" s="520">
        <v>7253.64</v>
      </c>
      <c r="P915" s="521">
        <v>6660.23</v>
      </c>
      <c r="Q915" s="521">
        <v>7387.98</v>
      </c>
      <c r="R915" s="521">
        <v>7507.44</v>
      </c>
      <c r="S915" s="521">
        <v>7299.07</v>
      </c>
      <c r="T915" s="521">
        <v>7941.72</v>
      </c>
      <c r="U915" s="521">
        <v>8007.86</v>
      </c>
      <c r="V915" s="521">
        <v>7328.76</v>
      </c>
      <c r="W915" s="521">
        <v>7470.87</v>
      </c>
      <c r="X915" s="521">
        <v>7706.82</v>
      </c>
      <c r="Y915" s="521">
        <v>7623.11</v>
      </c>
      <c r="Z915" s="521">
        <v>7908.11</v>
      </c>
      <c r="AA915" s="521">
        <v>7901.57</v>
      </c>
      <c r="AB915" s="521">
        <v>7944.63</v>
      </c>
      <c r="AC915" s="521">
        <v>7874.41</v>
      </c>
      <c r="AD915" s="521">
        <v>13612.25</v>
      </c>
      <c r="AE915" s="521">
        <v>13772.84</v>
      </c>
      <c r="AF915" s="498"/>
    </row>
    <row r="916" spans="1:32" s="82" customFormat="1" ht="18.75" x14ac:dyDescent="0.25">
      <c r="A916" s="517" t="s">
        <v>29</v>
      </c>
      <c r="B916" s="511">
        <f>H916+J916+L916+N916+P916+R916+T916+V916+X916+Z916+AB916+AD916</f>
        <v>0</v>
      </c>
      <c r="C916" s="344"/>
      <c r="D916" s="344"/>
      <c r="E916" s="344">
        <f>I916+K916+M916+O916+Q916+S916+U916+W916+Y916+AA916+AC916+AE916+AG916</f>
        <v>0</v>
      </c>
      <c r="F916" s="344"/>
      <c r="G916" s="344"/>
      <c r="H916" s="344"/>
      <c r="I916" s="344"/>
      <c r="J916" s="344"/>
      <c r="K916" s="518"/>
      <c r="L916" s="518"/>
      <c r="M916" s="518"/>
      <c r="N916" s="519"/>
      <c r="O916" s="520"/>
      <c r="P916" s="521"/>
      <c r="Q916" s="521"/>
      <c r="R916" s="521"/>
      <c r="S916" s="521"/>
      <c r="T916" s="521"/>
      <c r="U916" s="521"/>
      <c r="V916" s="521"/>
      <c r="W916" s="521"/>
      <c r="X916" s="521"/>
      <c r="Y916" s="521"/>
      <c r="Z916" s="521"/>
      <c r="AA916" s="521"/>
      <c r="AB916" s="521"/>
      <c r="AC916" s="521"/>
      <c r="AD916" s="521"/>
      <c r="AE916" s="521"/>
      <c r="AF916" s="522"/>
    </row>
    <row r="917" spans="1:32" s="82" customFormat="1" ht="18.75" x14ac:dyDescent="0.25">
      <c r="A917" s="517" t="s">
        <v>30</v>
      </c>
      <c r="B917" s="511">
        <f>H917+J917+L917+N917+P917+R917+T917+V917+X917+Z917+AB917+AD917</f>
        <v>0</v>
      </c>
      <c r="C917" s="344"/>
      <c r="D917" s="344"/>
      <c r="E917" s="344">
        <f>I917+K917+M917+O917+Q917+S917+U917+W917+Y917+AA917+AC917+AE917+AG917</f>
        <v>0</v>
      </c>
      <c r="F917" s="344"/>
      <c r="G917" s="344"/>
      <c r="H917" s="344"/>
      <c r="I917" s="344"/>
      <c r="J917" s="344"/>
      <c r="K917" s="518"/>
      <c r="L917" s="518"/>
      <c r="M917" s="518"/>
      <c r="N917" s="519"/>
      <c r="O917" s="520"/>
      <c r="P917" s="521"/>
      <c r="Q917" s="521"/>
      <c r="R917" s="521"/>
      <c r="S917" s="521"/>
      <c r="T917" s="521"/>
      <c r="U917" s="521"/>
      <c r="V917" s="521"/>
      <c r="W917" s="521"/>
      <c r="X917" s="521"/>
      <c r="Y917" s="521"/>
      <c r="Z917" s="521"/>
      <c r="AA917" s="521"/>
      <c r="AB917" s="521"/>
      <c r="AC917" s="521"/>
      <c r="AD917" s="521"/>
      <c r="AE917" s="521"/>
      <c r="AF917" s="522"/>
    </row>
    <row r="918" spans="1:32" s="82" customFormat="1" ht="18.75" x14ac:dyDescent="0.25">
      <c r="A918" s="517" t="s">
        <v>31</v>
      </c>
      <c r="B918" s="511">
        <f>H918+J918+L918+N918+P918+R918+T918+V918+X918+Z918+AB918+AD918</f>
        <v>0</v>
      </c>
      <c r="C918" s="344"/>
      <c r="D918" s="344"/>
      <c r="E918" s="344">
        <f>I918+K918+M918+O918+Q918+S918+U918+W918+Y918+AA918+AC918+AE918+AG918</f>
        <v>0</v>
      </c>
      <c r="F918" s="344"/>
      <c r="G918" s="344"/>
      <c r="H918" s="344"/>
      <c r="I918" s="344"/>
      <c r="J918" s="344"/>
      <c r="K918" s="518"/>
      <c r="L918" s="518"/>
      <c r="M918" s="518"/>
      <c r="N918" s="519"/>
      <c r="O918" s="520"/>
      <c r="P918" s="521"/>
      <c r="Q918" s="521"/>
      <c r="R918" s="521"/>
      <c r="S918" s="521"/>
      <c r="T918" s="521"/>
      <c r="U918" s="521"/>
      <c r="V918" s="521"/>
      <c r="W918" s="521"/>
      <c r="X918" s="521"/>
      <c r="Y918" s="521"/>
      <c r="Z918" s="521"/>
      <c r="AA918" s="521"/>
      <c r="AB918" s="521"/>
      <c r="AC918" s="521"/>
      <c r="AD918" s="521"/>
      <c r="AE918" s="521"/>
      <c r="AF918" s="522"/>
    </row>
    <row r="919" spans="1:32" ht="75" x14ac:dyDescent="0.25">
      <c r="A919" s="507" t="s">
        <v>295</v>
      </c>
      <c r="B919" s="508">
        <f>B920</f>
        <v>602.81000000000006</v>
      </c>
      <c r="C919" s="509">
        <f t="shared" ref="C919:AE919" si="710">C920</f>
        <v>602.81000000000006</v>
      </c>
      <c r="D919" s="509">
        <f t="shared" si="710"/>
        <v>602.80000000000007</v>
      </c>
      <c r="E919" s="509">
        <f t="shared" si="710"/>
        <v>602.80000000000007</v>
      </c>
      <c r="F919" s="509">
        <f t="shared" si="710"/>
        <v>99.998341102503275</v>
      </c>
      <c r="G919" s="509">
        <f t="shared" si="710"/>
        <v>99.998341102503275</v>
      </c>
      <c r="H919" s="509">
        <f t="shared" si="710"/>
        <v>0</v>
      </c>
      <c r="I919" s="509">
        <f t="shared" si="710"/>
        <v>0</v>
      </c>
      <c r="J919" s="509">
        <f t="shared" si="710"/>
        <v>58.9</v>
      </c>
      <c r="K919" s="509">
        <f t="shared" si="710"/>
        <v>0</v>
      </c>
      <c r="L919" s="509">
        <f t="shared" si="710"/>
        <v>98.16</v>
      </c>
      <c r="M919" s="509">
        <f t="shared" si="710"/>
        <v>0</v>
      </c>
      <c r="N919" s="509">
        <f t="shared" si="710"/>
        <v>117.11</v>
      </c>
      <c r="O919" s="508">
        <f t="shared" si="710"/>
        <v>215.95</v>
      </c>
      <c r="P919" s="508">
        <f t="shared" si="710"/>
        <v>86.08</v>
      </c>
      <c r="Q919" s="508">
        <f t="shared" si="710"/>
        <v>144.29</v>
      </c>
      <c r="R919" s="508">
        <f t="shared" si="710"/>
        <v>226.74</v>
      </c>
      <c r="S919" s="508">
        <f t="shared" si="710"/>
        <v>226.74</v>
      </c>
      <c r="T919" s="508">
        <f t="shared" si="710"/>
        <v>15.82</v>
      </c>
      <c r="U919" s="508">
        <f t="shared" si="710"/>
        <v>15.82</v>
      </c>
      <c r="V919" s="508">
        <f t="shared" si="710"/>
        <v>0</v>
      </c>
      <c r="W919" s="508">
        <f t="shared" si="710"/>
        <v>0</v>
      </c>
      <c r="X919" s="508">
        <f t="shared" si="710"/>
        <v>0</v>
      </c>
      <c r="Y919" s="508">
        <f t="shared" si="710"/>
        <v>0</v>
      </c>
      <c r="Z919" s="508">
        <f t="shared" si="710"/>
        <v>0</v>
      </c>
      <c r="AA919" s="508">
        <f t="shared" si="710"/>
        <v>0</v>
      </c>
      <c r="AB919" s="508">
        <f>AB920</f>
        <v>0</v>
      </c>
      <c r="AC919" s="508">
        <f>AC920</f>
        <v>0</v>
      </c>
      <c r="AD919" s="511">
        <f t="shared" si="710"/>
        <v>0</v>
      </c>
      <c r="AE919" s="511">
        <f t="shared" si="710"/>
        <v>0</v>
      </c>
      <c r="AF919" s="523"/>
    </row>
    <row r="920" spans="1:32" ht="18.75" x14ac:dyDescent="0.25">
      <c r="A920" s="513" t="s">
        <v>27</v>
      </c>
      <c r="B920" s="511">
        <f t="shared" ref="B920:AE920" si="711">B921+B922+B923+B924</f>
        <v>602.81000000000006</v>
      </c>
      <c r="C920" s="344">
        <f t="shared" si="711"/>
        <v>602.81000000000006</v>
      </c>
      <c r="D920" s="344">
        <f t="shared" si="711"/>
        <v>602.80000000000007</v>
      </c>
      <c r="E920" s="344">
        <f t="shared" si="711"/>
        <v>602.80000000000007</v>
      </c>
      <c r="F920" s="344">
        <f t="shared" si="711"/>
        <v>99.998341102503275</v>
      </c>
      <c r="G920" s="344">
        <f t="shared" si="711"/>
        <v>99.998341102503275</v>
      </c>
      <c r="H920" s="344">
        <f t="shared" si="711"/>
        <v>0</v>
      </c>
      <c r="I920" s="344">
        <f t="shared" si="711"/>
        <v>0</v>
      </c>
      <c r="J920" s="344">
        <f t="shared" si="711"/>
        <v>58.9</v>
      </c>
      <c r="K920" s="344">
        <f t="shared" si="711"/>
        <v>0</v>
      </c>
      <c r="L920" s="344">
        <f t="shared" si="711"/>
        <v>98.16</v>
      </c>
      <c r="M920" s="344">
        <f t="shared" si="711"/>
        <v>0</v>
      </c>
      <c r="N920" s="514">
        <f t="shared" si="711"/>
        <v>117.11</v>
      </c>
      <c r="O920" s="515">
        <f t="shared" si="711"/>
        <v>215.95</v>
      </c>
      <c r="P920" s="511">
        <f t="shared" si="711"/>
        <v>86.08</v>
      </c>
      <c r="Q920" s="511">
        <f t="shared" si="711"/>
        <v>144.29</v>
      </c>
      <c r="R920" s="511">
        <f t="shared" si="711"/>
        <v>226.74</v>
      </c>
      <c r="S920" s="511">
        <f>S921+S922+S923+S924</f>
        <v>226.74</v>
      </c>
      <c r="T920" s="511">
        <f t="shared" si="711"/>
        <v>15.82</v>
      </c>
      <c r="U920" s="511">
        <f t="shared" si="711"/>
        <v>15.82</v>
      </c>
      <c r="V920" s="511">
        <f t="shared" si="711"/>
        <v>0</v>
      </c>
      <c r="W920" s="511">
        <f t="shared" si="711"/>
        <v>0</v>
      </c>
      <c r="X920" s="511">
        <f t="shared" si="711"/>
        <v>0</v>
      </c>
      <c r="Y920" s="511">
        <f t="shared" si="711"/>
        <v>0</v>
      </c>
      <c r="Z920" s="511">
        <f t="shared" si="711"/>
        <v>0</v>
      </c>
      <c r="AA920" s="511">
        <f t="shared" si="711"/>
        <v>0</v>
      </c>
      <c r="AB920" s="511">
        <f t="shared" si="711"/>
        <v>0</v>
      </c>
      <c r="AC920" s="511">
        <f t="shared" si="711"/>
        <v>0</v>
      </c>
      <c r="AD920" s="511">
        <f t="shared" si="711"/>
        <v>0</v>
      </c>
      <c r="AE920" s="511">
        <f t="shared" si="711"/>
        <v>0</v>
      </c>
      <c r="AF920" s="524"/>
    </row>
    <row r="921" spans="1:32" s="82" customFormat="1" ht="18.75" x14ac:dyDescent="0.25">
      <c r="A921" s="517" t="s">
        <v>28</v>
      </c>
      <c r="B921" s="511">
        <f>H921+J921+L921+N921+P921+R921+T921+V921+X921+Z921+AB921+AD921</f>
        <v>0</v>
      </c>
      <c r="C921" s="344"/>
      <c r="D921" s="344"/>
      <c r="E921" s="344">
        <f>I921+K921+M921+O921+Q921+S921+U921+W921+Y921+AA921+AC921+AE921+AG921</f>
        <v>0</v>
      </c>
      <c r="F921" s="344"/>
      <c r="G921" s="344"/>
      <c r="H921" s="344"/>
      <c r="I921" s="344"/>
      <c r="J921" s="344"/>
      <c r="K921" s="518"/>
      <c r="L921" s="518"/>
      <c r="M921" s="518"/>
      <c r="N921" s="519"/>
      <c r="O921" s="520"/>
      <c r="P921" s="521"/>
      <c r="Q921" s="521"/>
      <c r="R921" s="521"/>
      <c r="S921" s="521"/>
      <c r="T921" s="521"/>
      <c r="U921" s="521"/>
      <c r="V921" s="521"/>
      <c r="W921" s="521"/>
      <c r="X921" s="521"/>
      <c r="Y921" s="521"/>
      <c r="Z921" s="521"/>
      <c r="AA921" s="521"/>
      <c r="AB921" s="521"/>
      <c r="AC921" s="521"/>
      <c r="AD921" s="521"/>
      <c r="AE921" s="521"/>
      <c r="AF921" s="522"/>
    </row>
    <row r="922" spans="1:32" s="82" customFormat="1" ht="18.75" x14ac:dyDescent="0.25">
      <c r="A922" s="517" t="s">
        <v>29</v>
      </c>
      <c r="B922" s="511">
        <f>H922+J922+L922+N922+P922+R922+T922+V922+X922+Z922+AB922+AD922</f>
        <v>0</v>
      </c>
      <c r="C922" s="344"/>
      <c r="D922" s="344"/>
      <c r="E922" s="344">
        <f>I922+K922+M922+O922+Q922+S922+U922+W922+Y922+AA922+AC922+AE922+AG922</f>
        <v>0</v>
      </c>
      <c r="F922" s="344"/>
      <c r="G922" s="344"/>
      <c r="H922" s="344"/>
      <c r="I922" s="344"/>
      <c r="J922" s="344"/>
      <c r="K922" s="518"/>
      <c r="L922" s="518"/>
      <c r="M922" s="518"/>
      <c r="N922" s="519"/>
      <c r="O922" s="520"/>
      <c r="P922" s="521"/>
      <c r="Q922" s="521"/>
      <c r="R922" s="521"/>
      <c r="S922" s="521"/>
      <c r="T922" s="521"/>
      <c r="U922" s="521"/>
      <c r="V922" s="521"/>
      <c r="W922" s="521"/>
      <c r="X922" s="521"/>
      <c r="Y922" s="521"/>
      <c r="Z922" s="521"/>
      <c r="AA922" s="521"/>
      <c r="AB922" s="521"/>
      <c r="AC922" s="521"/>
      <c r="AD922" s="521"/>
      <c r="AE922" s="521"/>
      <c r="AF922" s="522"/>
    </row>
    <row r="923" spans="1:32" s="82" customFormat="1" ht="18.75" x14ac:dyDescent="0.25">
      <c r="A923" s="517" t="s">
        <v>30</v>
      </c>
      <c r="B923" s="511">
        <f>H923+J923+L923+N923+P923+R923+T923+V923+X923+Z923+AB923+AD923</f>
        <v>602.81000000000006</v>
      </c>
      <c r="C923" s="344">
        <f>H923+J923+L923+N923+P923+R923+T923+V923+X923+Z923+AB923+AD923</f>
        <v>602.81000000000006</v>
      </c>
      <c r="D923" s="344">
        <f>I923+K923+M923+O923+Q923+S923+U923+W923+Y923+AA923+AC923+AE923</f>
        <v>602.80000000000007</v>
      </c>
      <c r="E923" s="344">
        <f>I923+K923+M923+O923+Q923+S923+U923+W923+Y923+AA923+AC923+AE923+AG923</f>
        <v>602.80000000000007</v>
      </c>
      <c r="F923" s="344">
        <f>E923/B923*100</f>
        <v>99.998341102503275</v>
      </c>
      <c r="G923" s="344">
        <f>E923/C923*100</f>
        <v>99.998341102503275</v>
      </c>
      <c r="H923" s="344"/>
      <c r="I923" s="344"/>
      <c r="J923" s="344">
        <f>58.9</f>
        <v>58.9</v>
      </c>
      <c r="K923" s="518">
        <v>0</v>
      </c>
      <c r="L923" s="518">
        <f>98.16</f>
        <v>98.16</v>
      </c>
      <c r="M923" s="518"/>
      <c r="N923" s="519">
        <v>117.11</v>
      </c>
      <c r="O923" s="520">
        <v>215.95</v>
      </c>
      <c r="P923" s="521">
        <v>86.08</v>
      </c>
      <c r="Q923" s="521">
        <v>144.29</v>
      </c>
      <c r="R923" s="521">
        <v>226.74</v>
      </c>
      <c r="S923" s="521">
        <v>226.74</v>
      </c>
      <c r="T923" s="521">
        <v>15.82</v>
      </c>
      <c r="U923" s="521">
        <v>15.82</v>
      </c>
      <c r="V923" s="521">
        <v>0</v>
      </c>
      <c r="W923" s="521"/>
      <c r="X923" s="521">
        <v>0</v>
      </c>
      <c r="Y923" s="521"/>
      <c r="Z923" s="521">
        <v>0</v>
      </c>
      <c r="AA923" s="521"/>
      <c r="AB923" s="521">
        <v>0</v>
      </c>
      <c r="AC923" s="521"/>
      <c r="AD923" s="521">
        <v>0</v>
      </c>
      <c r="AE923" s="521"/>
      <c r="AF923" s="522"/>
    </row>
    <row r="924" spans="1:32" s="82" customFormat="1" ht="18.75" x14ac:dyDescent="0.25">
      <c r="A924" s="517" t="s">
        <v>31</v>
      </c>
      <c r="B924" s="511"/>
      <c r="C924" s="344"/>
      <c r="D924" s="344"/>
      <c r="E924" s="344"/>
      <c r="F924" s="344"/>
      <c r="G924" s="344"/>
      <c r="H924" s="344"/>
      <c r="I924" s="344"/>
      <c r="J924" s="344"/>
      <c r="K924" s="518"/>
      <c r="L924" s="518"/>
      <c r="M924" s="518"/>
      <c r="N924" s="519"/>
      <c r="O924" s="520"/>
      <c r="P924" s="521"/>
      <c r="Q924" s="521"/>
      <c r="R924" s="521"/>
      <c r="S924" s="521"/>
      <c r="T924" s="521"/>
      <c r="U924" s="521"/>
      <c r="V924" s="521"/>
      <c r="W924" s="521"/>
      <c r="X924" s="521"/>
      <c r="Y924" s="521"/>
      <c r="Z924" s="521"/>
      <c r="AA924" s="521"/>
      <c r="AB924" s="521"/>
      <c r="AC924" s="521"/>
      <c r="AD924" s="521"/>
      <c r="AE924" s="521"/>
      <c r="AF924" s="522"/>
    </row>
    <row r="925" spans="1:32" s="82" customFormat="1" ht="75" x14ac:dyDescent="0.25">
      <c r="A925" s="525" t="s">
        <v>296</v>
      </c>
      <c r="B925" s="526">
        <f>B927</f>
        <v>18802.989999999998</v>
      </c>
      <c r="C925" s="527">
        <f t="shared" ref="C925:AE925" si="712">C927</f>
        <v>18802.989999999998</v>
      </c>
      <c r="D925" s="527">
        <f t="shared" si="712"/>
        <v>15777.23</v>
      </c>
      <c r="E925" s="527">
        <f>E927</f>
        <v>15777.23</v>
      </c>
      <c r="F925" s="527">
        <f t="shared" si="712"/>
        <v>83.908091213152815</v>
      </c>
      <c r="G925" s="527">
        <f t="shared" si="712"/>
        <v>83.908091213152815</v>
      </c>
      <c r="H925" s="527">
        <f t="shared" si="712"/>
        <v>2718.65</v>
      </c>
      <c r="I925" s="527">
        <f t="shared" si="712"/>
        <v>2444.5</v>
      </c>
      <c r="J925" s="527">
        <f t="shared" si="712"/>
        <v>1522.77</v>
      </c>
      <c r="K925" s="527">
        <f t="shared" si="712"/>
        <v>1191.0999999999999</v>
      </c>
      <c r="L925" s="527">
        <f t="shared" si="712"/>
        <v>1213.29</v>
      </c>
      <c r="M925" s="527">
        <f t="shared" si="712"/>
        <v>1264.56</v>
      </c>
      <c r="N925" s="528">
        <f t="shared" si="712"/>
        <v>1183.0899999999999</v>
      </c>
      <c r="O925" s="529">
        <f t="shared" si="712"/>
        <v>1480.39</v>
      </c>
      <c r="P925" s="526">
        <f t="shared" si="712"/>
        <v>1926.78</v>
      </c>
      <c r="Q925" s="526">
        <f t="shared" si="712"/>
        <v>1507.3</v>
      </c>
      <c r="R925" s="526">
        <f t="shared" si="712"/>
        <v>737.4</v>
      </c>
      <c r="S925" s="526">
        <f t="shared" si="712"/>
        <v>607.30999999999995</v>
      </c>
      <c r="T925" s="526">
        <f>T927</f>
        <v>2641.5</v>
      </c>
      <c r="U925" s="526">
        <f>U927</f>
        <v>1936.8</v>
      </c>
      <c r="V925" s="526">
        <f t="shared" si="712"/>
        <v>1221.3399999999999</v>
      </c>
      <c r="W925" s="526">
        <f>W927</f>
        <v>714.51</v>
      </c>
      <c r="X925" s="526">
        <f t="shared" si="712"/>
        <v>916.51</v>
      </c>
      <c r="Y925" s="526">
        <f t="shared" si="712"/>
        <v>1368.98</v>
      </c>
      <c r="Z925" s="526">
        <f t="shared" si="712"/>
        <v>1394.02</v>
      </c>
      <c r="AA925" s="526">
        <f t="shared" si="712"/>
        <v>1097.01</v>
      </c>
      <c r="AB925" s="526">
        <f t="shared" si="712"/>
        <v>604.55999999999995</v>
      </c>
      <c r="AC925" s="526">
        <f>AC927</f>
        <v>599.98</v>
      </c>
      <c r="AD925" s="526">
        <f t="shared" si="712"/>
        <v>2723.08</v>
      </c>
      <c r="AE925" s="526">
        <f t="shared" si="712"/>
        <v>1564.79</v>
      </c>
      <c r="AF925" s="530"/>
    </row>
    <row r="926" spans="1:32" ht="18.75" x14ac:dyDescent="0.3">
      <c r="A926" s="531" t="s">
        <v>66</v>
      </c>
      <c r="B926" s="511"/>
      <c r="C926" s="532"/>
      <c r="D926" s="532"/>
      <c r="E926" s="532"/>
      <c r="F926" s="532"/>
      <c r="G926" s="532"/>
      <c r="H926" s="532"/>
      <c r="I926" s="532"/>
      <c r="J926" s="532"/>
      <c r="K926" s="532"/>
      <c r="L926" s="532"/>
      <c r="M926" s="532"/>
      <c r="N926" s="533"/>
      <c r="O926" s="534"/>
      <c r="P926" s="535"/>
      <c r="Q926" s="535"/>
      <c r="R926" s="535"/>
      <c r="S926" s="535"/>
      <c r="T926" s="535"/>
      <c r="U926" s="535"/>
      <c r="V926" s="535"/>
      <c r="W926" s="535"/>
      <c r="X926" s="535"/>
      <c r="Y926" s="535"/>
      <c r="Z926" s="535"/>
      <c r="AA926" s="535"/>
      <c r="AB926" s="535"/>
      <c r="AC926" s="535"/>
      <c r="AD926" s="535"/>
      <c r="AE926" s="535"/>
      <c r="AF926" s="524"/>
    </row>
    <row r="927" spans="1:32" s="82" customFormat="1" ht="198.75" customHeight="1" x14ac:dyDescent="0.25">
      <c r="A927" s="536" t="s">
        <v>297</v>
      </c>
      <c r="B927" s="508">
        <f>B928</f>
        <v>18802.989999999998</v>
      </c>
      <c r="C927" s="509">
        <f t="shared" ref="C927:AE927" si="713">C928</f>
        <v>18802.989999999998</v>
      </c>
      <c r="D927" s="509">
        <f t="shared" si="713"/>
        <v>15777.23</v>
      </c>
      <c r="E927" s="509">
        <f t="shared" si="713"/>
        <v>15777.23</v>
      </c>
      <c r="F927" s="509">
        <f t="shared" si="713"/>
        <v>83.908091213152815</v>
      </c>
      <c r="G927" s="509">
        <f t="shared" si="713"/>
        <v>83.908091213152815</v>
      </c>
      <c r="H927" s="509">
        <f t="shared" si="713"/>
        <v>2718.65</v>
      </c>
      <c r="I927" s="509">
        <f t="shared" si="713"/>
        <v>2444.5</v>
      </c>
      <c r="J927" s="509">
        <f t="shared" si="713"/>
        <v>1522.77</v>
      </c>
      <c r="K927" s="509">
        <f t="shared" si="713"/>
        <v>1191.0999999999999</v>
      </c>
      <c r="L927" s="509">
        <f t="shared" si="713"/>
        <v>1213.29</v>
      </c>
      <c r="M927" s="509">
        <f t="shared" si="713"/>
        <v>1264.56</v>
      </c>
      <c r="N927" s="509">
        <f t="shared" si="713"/>
        <v>1183.0899999999999</v>
      </c>
      <c r="O927" s="508">
        <f t="shared" si="713"/>
        <v>1480.39</v>
      </c>
      <c r="P927" s="508">
        <f t="shared" si="713"/>
        <v>1926.78</v>
      </c>
      <c r="Q927" s="508">
        <f t="shared" si="713"/>
        <v>1507.3</v>
      </c>
      <c r="R927" s="508">
        <f t="shared" si="713"/>
        <v>737.4</v>
      </c>
      <c r="S927" s="508">
        <f t="shared" si="713"/>
        <v>607.30999999999995</v>
      </c>
      <c r="T927" s="508">
        <f t="shared" si="713"/>
        <v>2641.5</v>
      </c>
      <c r="U927" s="508">
        <f t="shared" si="713"/>
        <v>1936.8</v>
      </c>
      <c r="V927" s="508">
        <f t="shared" si="713"/>
        <v>1221.3399999999999</v>
      </c>
      <c r="W927" s="508">
        <f t="shared" si="713"/>
        <v>714.51</v>
      </c>
      <c r="X927" s="508">
        <f t="shared" si="713"/>
        <v>916.51</v>
      </c>
      <c r="Y927" s="508">
        <f t="shared" si="713"/>
        <v>1368.98</v>
      </c>
      <c r="Z927" s="508">
        <f t="shared" si="713"/>
        <v>1394.02</v>
      </c>
      <c r="AA927" s="508">
        <f t="shared" si="713"/>
        <v>1097.01</v>
      </c>
      <c r="AB927" s="508">
        <f>AB928</f>
        <v>604.55999999999995</v>
      </c>
      <c r="AC927" s="508">
        <f>AC928</f>
        <v>599.98</v>
      </c>
      <c r="AD927" s="511">
        <f t="shared" si="713"/>
        <v>2723.08</v>
      </c>
      <c r="AE927" s="511">
        <f t="shared" si="713"/>
        <v>1564.79</v>
      </c>
      <c r="AF927" s="984" t="s">
        <v>687</v>
      </c>
    </row>
    <row r="928" spans="1:32" ht="67.5" customHeight="1" x14ac:dyDescent="0.25">
      <c r="A928" s="513" t="s">
        <v>27</v>
      </c>
      <c r="B928" s="511">
        <f t="shared" ref="B928:AE928" si="714">B929+B930+B931+B932</f>
        <v>18802.989999999998</v>
      </c>
      <c r="C928" s="344">
        <f t="shared" si="714"/>
        <v>18802.989999999998</v>
      </c>
      <c r="D928" s="344">
        <f t="shared" si="714"/>
        <v>15777.23</v>
      </c>
      <c r="E928" s="344">
        <f t="shared" si="714"/>
        <v>15777.23</v>
      </c>
      <c r="F928" s="100">
        <f>E928/B928*100</f>
        <v>83.908091213152815</v>
      </c>
      <c r="G928" s="100">
        <f>E928/C928*100</f>
        <v>83.908091213152815</v>
      </c>
      <c r="H928" s="344">
        <f t="shared" si="714"/>
        <v>2718.65</v>
      </c>
      <c r="I928" s="344">
        <f t="shared" si="714"/>
        <v>2444.5</v>
      </c>
      <c r="J928" s="344">
        <f t="shared" si="714"/>
        <v>1522.77</v>
      </c>
      <c r="K928" s="344">
        <f t="shared" si="714"/>
        <v>1191.0999999999999</v>
      </c>
      <c r="L928" s="344">
        <f t="shared" si="714"/>
        <v>1213.29</v>
      </c>
      <c r="M928" s="344">
        <f t="shared" si="714"/>
        <v>1264.56</v>
      </c>
      <c r="N928" s="514">
        <f t="shared" si="714"/>
        <v>1183.0899999999999</v>
      </c>
      <c r="O928" s="515">
        <f t="shared" si="714"/>
        <v>1480.39</v>
      </c>
      <c r="P928" s="511">
        <f t="shared" si="714"/>
        <v>1926.78</v>
      </c>
      <c r="Q928" s="511">
        <f t="shared" si="714"/>
        <v>1507.3</v>
      </c>
      <c r="R928" s="511">
        <f t="shared" si="714"/>
        <v>737.4</v>
      </c>
      <c r="S928" s="511">
        <f>S929+S930+S931+S932</f>
        <v>607.30999999999995</v>
      </c>
      <c r="T928" s="511">
        <f t="shared" si="714"/>
        <v>2641.5</v>
      </c>
      <c r="U928" s="511">
        <f t="shared" si="714"/>
        <v>1936.8</v>
      </c>
      <c r="V928" s="511">
        <f t="shared" si="714"/>
        <v>1221.3399999999999</v>
      </c>
      <c r="W928" s="511">
        <f t="shared" si="714"/>
        <v>714.51</v>
      </c>
      <c r="X928" s="511">
        <f t="shared" si="714"/>
        <v>916.51</v>
      </c>
      <c r="Y928" s="511">
        <f t="shared" si="714"/>
        <v>1368.98</v>
      </c>
      <c r="Z928" s="511">
        <f t="shared" si="714"/>
        <v>1394.02</v>
      </c>
      <c r="AA928" s="511">
        <f t="shared" si="714"/>
        <v>1097.01</v>
      </c>
      <c r="AB928" s="511">
        <f t="shared" si="714"/>
        <v>604.55999999999995</v>
      </c>
      <c r="AC928" s="511">
        <f t="shared" si="714"/>
        <v>599.98</v>
      </c>
      <c r="AD928" s="511">
        <f t="shared" si="714"/>
        <v>2723.08</v>
      </c>
      <c r="AE928" s="511">
        <f t="shared" si="714"/>
        <v>1564.79</v>
      </c>
      <c r="AF928" s="985"/>
    </row>
    <row r="929" spans="1:32" s="82" customFormat="1" ht="44.25" customHeight="1" x14ac:dyDescent="0.25">
      <c r="A929" s="517" t="s">
        <v>28</v>
      </c>
      <c r="B929" s="511">
        <f>H929+J929+L929+N929+P929+R929+T929+V929+X929+Z929+AB929+AD929</f>
        <v>18802.989999999998</v>
      </c>
      <c r="C929" s="344">
        <f>H929+J929+L929+N929+P929+R929+T929+V929+X929+Z929+AB929+AD929</f>
        <v>18802.989999999998</v>
      </c>
      <c r="D929" s="344">
        <f>I929+K929+M929+O929+Q929+S929+U929+W929+Y929+AA929+AC929+AE929</f>
        <v>15777.23</v>
      </c>
      <c r="E929" s="344">
        <f>I929+K929+M929+O929+Q929+S929+U929+W929+Y929+AA929+AC929+AE929+AG929</f>
        <v>15777.23</v>
      </c>
      <c r="F929" s="100">
        <f>E929/B929*100</f>
        <v>83.908091213152815</v>
      </c>
      <c r="G929" s="100">
        <f>E929/C929*100</f>
        <v>83.908091213152815</v>
      </c>
      <c r="H929" s="344">
        <v>2718.65</v>
      </c>
      <c r="I929" s="344">
        <v>2444.5</v>
      </c>
      <c r="J929" s="344">
        <v>1522.77</v>
      </c>
      <c r="K929" s="518">
        <v>1191.0999999999999</v>
      </c>
      <c r="L929" s="518">
        <v>1213.29</v>
      </c>
      <c r="M929" s="518">
        <v>1264.56</v>
      </c>
      <c r="N929" s="519">
        <v>1183.0899999999999</v>
      </c>
      <c r="O929" s="520">
        <v>1480.39</v>
      </c>
      <c r="P929" s="521">
        <v>1926.78</v>
      </c>
      <c r="Q929" s="521">
        <v>1507.3</v>
      </c>
      <c r="R929" s="521">
        <v>737.4</v>
      </c>
      <c r="S929" s="521">
        <v>607.30999999999995</v>
      </c>
      <c r="T929" s="521">
        <v>2641.5</v>
      </c>
      <c r="U929" s="521">
        <v>1936.8</v>
      </c>
      <c r="V929" s="521">
        <v>1221.3399999999999</v>
      </c>
      <c r="W929" s="521">
        <v>714.51</v>
      </c>
      <c r="X929" s="521">
        <v>916.51</v>
      </c>
      <c r="Y929" s="521">
        <v>1368.98</v>
      </c>
      <c r="Z929" s="521">
        <v>1394.02</v>
      </c>
      <c r="AA929" s="521">
        <v>1097.01</v>
      </c>
      <c r="AB929" s="521">
        <v>604.55999999999995</v>
      </c>
      <c r="AC929" s="521">
        <v>599.98</v>
      </c>
      <c r="AD929" s="521">
        <v>2723.08</v>
      </c>
      <c r="AE929" s="521">
        <v>1564.79</v>
      </c>
      <c r="AF929" s="986"/>
    </row>
    <row r="930" spans="1:32" s="82" customFormat="1" ht="18.75" x14ac:dyDescent="0.25">
      <c r="A930" s="517" t="s">
        <v>29</v>
      </c>
      <c r="B930" s="511">
        <f>H930+J930+L930+N930+P930+R930+T930+V930+X930+Z930+AB930+AD930</f>
        <v>0</v>
      </c>
      <c r="C930" s="344"/>
      <c r="D930" s="344"/>
      <c r="E930" s="344">
        <f>I930+K930+M930+O930+Q930+S930+U930+W930+Y930+AA930+AC930+AE930+AG930</f>
        <v>0</v>
      </c>
      <c r="F930" s="344"/>
      <c r="G930" s="344"/>
      <c r="H930" s="344"/>
      <c r="I930" s="344"/>
      <c r="J930" s="344"/>
      <c r="K930" s="518"/>
      <c r="L930" s="518"/>
      <c r="M930" s="518"/>
      <c r="N930" s="519"/>
      <c r="O930" s="520"/>
      <c r="P930" s="521"/>
      <c r="Q930" s="521"/>
      <c r="R930" s="521"/>
      <c r="S930" s="521"/>
      <c r="T930" s="521"/>
      <c r="U930" s="521"/>
      <c r="V930" s="521"/>
      <c r="W930" s="521"/>
      <c r="X930" s="521"/>
      <c r="Y930" s="521"/>
      <c r="Z930" s="521"/>
      <c r="AA930" s="521"/>
      <c r="AB930" s="521"/>
      <c r="AC930" s="521"/>
      <c r="AD930" s="521"/>
      <c r="AE930" s="521"/>
      <c r="AF930" s="522"/>
    </row>
    <row r="931" spans="1:32" s="82" customFormat="1" ht="18.75" x14ac:dyDescent="0.25">
      <c r="A931" s="517" t="s">
        <v>30</v>
      </c>
      <c r="B931" s="511"/>
      <c r="C931" s="344"/>
      <c r="D931" s="344"/>
      <c r="E931" s="344"/>
      <c r="F931" s="344"/>
      <c r="G931" s="344"/>
      <c r="H931" s="344"/>
      <c r="I931" s="344"/>
      <c r="J931" s="344"/>
      <c r="K931" s="518"/>
      <c r="L931" s="518"/>
      <c r="M931" s="518"/>
      <c r="N931" s="519"/>
      <c r="O931" s="520"/>
      <c r="P931" s="521"/>
      <c r="Q931" s="521"/>
      <c r="R931" s="521"/>
      <c r="S931" s="521"/>
      <c r="T931" s="521"/>
      <c r="U931" s="521"/>
      <c r="V931" s="521"/>
      <c r="W931" s="521"/>
      <c r="X931" s="521"/>
      <c r="Y931" s="521"/>
      <c r="Z931" s="521"/>
      <c r="AA931" s="521"/>
      <c r="AB931" s="521"/>
      <c r="AC931" s="521"/>
      <c r="AD931" s="521"/>
      <c r="AE931" s="521"/>
      <c r="AF931" s="522"/>
    </row>
    <row r="932" spans="1:32" s="82" customFormat="1" ht="18.75" x14ac:dyDescent="0.25">
      <c r="A932" s="517" t="s">
        <v>31</v>
      </c>
      <c r="B932" s="511"/>
      <c r="C932" s="344"/>
      <c r="D932" s="344"/>
      <c r="E932" s="344"/>
      <c r="F932" s="344"/>
      <c r="G932" s="344"/>
      <c r="H932" s="344"/>
      <c r="I932" s="344"/>
      <c r="J932" s="344"/>
      <c r="K932" s="518"/>
      <c r="L932" s="518"/>
      <c r="M932" s="518"/>
      <c r="N932" s="519"/>
      <c r="O932" s="520"/>
      <c r="P932" s="521"/>
      <c r="Q932" s="521"/>
      <c r="R932" s="521"/>
      <c r="S932" s="521"/>
      <c r="T932" s="521"/>
      <c r="U932" s="521"/>
      <c r="V932" s="521"/>
      <c r="W932" s="521"/>
      <c r="X932" s="521"/>
      <c r="Y932" s="521"/>
      <c r="Z932" s="521"/>
      <c r="AA932" s="521"/>
      <c r="AB932" s="521"/>
      <c r="AC932" s="521"/>
      <c r="AD932" s="521"/>
      <c r="AE932" s="521"/>
      <c r="AF932" s="522"/>
    </row>
    <row r="933" spans="1:32" ht="93.75" x14ac:dyDescent="0.25">
      <c r="A933" s="537" t="s">
        <v>298</v>
      </c>
      <c r="B933" s="493">
        <f>B935+B941+B947</f>
        <v>30291.02</v>
      </c>
      <c r="C933" s="493">
        <f t="shared" ref="C933:E933" si="715">C935+C941+C947</f>
        <v>30291.02</v>
      </c>
      <c r="D933" s="493">
        <f t="shared" si="715"/>
        <v>29108.460000000003</v>
      </c>
      <c r="E933" s="493">
        <f t="shared" si="715"/>
        <v>29108.460000000003</v>
      </c>
      <c r="F933" s="89">
        <f>E933/B933*100</f>
        <v>96.096004690499043</v>
      </c>
      <c r="G933" s="89">
        <f>E933/C933*100</f>
        <v>96.096004690499043</v>
      </c>
      <c r="H933" s="493">
        <f t="shared" ref="H933:AE933" si="716">H935+H941+H947</f>
        <v>0</v>
      </c>
      <c r="I933" s="493">
        <f t="shared" si="716"/>
        <v>0</v>
      </c>
      <c r="J933" s="493">
        <f t="shared" si="716"/>
        <v>109.36</v>
      </c>
      <c r="K933" s="493">
        <f t="shared" si="716"/>
        <v>94.9</v>
      </c>
      <c r="L933" s="493">
        <f t="shared" si="716"/>
        <v>322</v>
      </c>
      <c r="M933" s="493">
        <f t="shared" si="716"/>
        <v>59.61</v>
      </c>
      <c r="N933" s="493">
        <f t="shared" si="716"/>
        <v>693.96</v>
      </c>
      <c r="O933" s="493">
        <f t="shared" si="716"/>
        <v>229.26999999999998</v>
      </c>
      <c r="P933" s="493">
        <f t="shared" si="716"/>
        <v>11528.98</v>
      </c>
      <c r="Q933" s="493">
        <f t="shared" si="716"/>
        <v>6196.58</v>
      </c>
      <c r="R933" s="493">
        <f t="shared" si="716"/>
        <v>4201.76</v>
      </c>
      <c r="S933" s="493">
        <f t="shared" si="716"/>
        <v>7615.3399999999992</v>
      </c>
      <c r="T933" s="493">
        <f t="shared" si="716"/>
        <v>5795.3700000000008</v>
      </c>
      <c r="U933" s="493">
        <f t="shared" si="716"/>
        <v>5222.25</v>
      </c>
      <c r="V933" s="493">
        <f t="shared" si="716"/>
        <v>6742.92</v>
      </c>
      <c r="W933" s="493">
        <f t="shared" si="716"/>
        <v>3621.31</v>
      </c>
      <c r="X933" s="493">
        <f t="shared" si="716"/>
        <v>327.84</v>
      </c>
      <c r="Y933" s="493">
        <f t="shared" si="716"/>
        <v>4107.7800000000007</v>
      </c>
      <c r="Z933" s="493">
        <f t="shared" si="716"/>
        <v>172.87</v>
      </c>
      <c r="AA933" s="493">
        <f t="shared" si="716"/>
        <v>138.09</v>
      </c>
      <c r="AB933" s="493">
        <f t="shared" si="716"/>
        <v>22.63</v>
      </c>
      <c r="AC933" s="493">
        <f t="shared" si="716"/>
        <v>1232.29</v>
      </c>
      <c r="AD933" s="493">
        <f t="shared" si="716"/>
        <v>373.33</v>
      </c>
      <c r="AE933" s="493">
        <f t="shared" si="716"/>
        <v>591.04000000000008</v>
      </c>
      <c r="AF933" s="524"/>
    </row>
    <row r="934" spans="1:32" ht="18.75" x14ac:dyDescent="0.3">
      <c r="A934" s="531" t="s">
        <v>66</v>
      </c>
      <c r="B934" s="511"/>
      <c r="C934" s="532"/>
      <c r="D934" s="532"/>
      <c r="E934" s="532"/>
      <c r="F934" s="532"/>
      <c r="G934" s="532"/>
      <c r="H934" s="532"/>
      <c r="I934" s="532"/>
      <c r="J934" s="532"/>
      <c r="K934" s="532"/>
      <c r="L934" s="532"/>
      <c r="M934" s="532"/>
      <c r="N934" s="533"/>
      <c r="O934" s="534"/>
      <c r="P934" s="535"/>
      <c r="Q934" s="535"/>
      <c r="R934" s="535"/>
      <c r="S934" s="535"/>
      <c r="T934" s="535"/>
      <c r="U934" s="535"/>
      <c r="V934" s="535"/>
      <c r="W934" s="535"/>
      <c r="X934" s="535"/>
      <c r="Y934" s="535"/>
      <c r="Z934" s="535"/>
      <c r="AA934" s="535"/>
      <c r="AB934" s="535"/>
      <c r="AC934" s="535"/>
      <c r="AD934" s="535"/>
      <c r="AE934" s="535"/>
      <c r="AF934" s="524"/>
    </row>
    <row r="935" spans="1:32" s="82" customFormat="1" ht="206.25" x14ac:dyDescent="0.25">
      <c r="A935" s="536" t="s">
        <v>299</v>
      </c>
      <c r="B935" s="508">
        <f>B936</f>
        <v>25801.919999999998</v>
      </c>
      <c r="C935" s="509">
        <f t="shared" ref="C935:AE935" si="717">C936</f>
        <v>25801.919999999998</v>
      </c>
      <c r="D935" s="509">
        <f t="shared" si="717"/>
        <v>25444.730000000003</v>
      </c>
      <c r="E935" s="509">
        <f t="shared" si="717"/>
        <v>25444.730000000003</v>
      </c>
      <c r="F935" s="509">
        <f t="shared" si="717"/>
        <v>98.615645657377456</v>
      </c>
      <c r="G935" s="509">
        <f t="shared" si="717"/>
        <v>98.615645657377456</v>
      </c>
      <c r="H935" s="509">
        <f t="shared" si="717"/>
        <v>0</v>
      </c>
      <c r="I935" s="509">
        <f t="shared" si="717"/>
        <v>0</v>
      </c>
      <c r="J935" s="509">
        <f t="shared" si="717"/>
        <v>67.36</v>
      </c>
      <c r="K935" s="509">
        <f t="shared" si="717"/>
        <v>52.9</v>
      </c>
      <c r="L935" s="509">
        <f t="shared" si="717"/>
        <v>322</v>
      </c>
      <c r="M935" s="509">
        <f t="shared" si="717"/>
        <v>59.61</v>
      </c>
      <c r="N935" s="509">
        <f t="shared" si="717"/>
        <v>430.19</v>
      </c>
      <c r="O935" s="508">
        <f t="shared" si="717"/>
        <v>36.200000000000003</v>
      </c>
      <c r="P935" s="508">
        <f t="shared" si="717"/>
        <v>8988.08</v>
      </c>
      <c r="Q935" s="508">
        <f t="shared" si="717"/>
        <v>5573.99</v>
      </c>
      <c r="R935" s="508">
        <f t="shared" si="717"/>
        <v>3851.34</v>
      </c>
      <c r="S935" s="508">
        <f t="shared" si="717"/>
        <v>7187.65</v>
      </c>
      <c r="T935" s="508">
        <f t="shared" si="717"/>
        <v>5194.3600000000006</v>
      </c>
      <c r="U935" s="508">
        <f t="shared" si="717"/>
        <v>5022.6499999999996</v>
      </c>
      <c r="V935" s="508">
        <f t="shared" si="717"/>
        <v>6380.62</v>
      </c>
      <c r="W935" s="508">
        <f t="shared" si="717"/>
        <v>2509.56</v>
      </c>
      <c r="X935" s="508">
        <f t="shared" si="717"/>
        <v>0.45</v>
      </c>
      <c r="Y935" s="508">
        <f t="shared" si="717"/>
        <v>3843.8900000000003</v>
      </c>
      <c r="Z935" s="508">
        <f t="shared" si="717"/>
        <v>171.58</v>
      </c>
      <c r="AA935" s="508">
        <f t="shared" si="717"/>
        <v>124.61</v>
      </c>
      <c r="AB935" s="508">
        <f>AB936</f>
        <v>22.63</v>
      </c>
      <c r="AC935" s="508">
        <f>AC936</f>
        <v>610.56000000000006</v>
      </c>
      <c r="AD935" s="511">
        <f>AD936</f>
        <v>373.31</v>
      </c>
      <c r="AE935" s="511">
        <f t="shared" si="717"/>
        <v>423.11</v>
      </c>
      <c r="AF935" s="538" t="s">
        <v>688</v>
      </c>
    </row>
    <row r="936" spans="1:32" ht="27.75" customHeight="1" x14ac:dyDescent="0.25">
      <c r="A936" s="513" t="s">
        <v>27</v>
      </c>
      <c r="B936" s="511">
        <f>B937+B938+B939+B940</f>
        <v>25801.919999999998</v>
      </c>
      <c r="C936" s="344">
        <f t="shared" ref="C936:AE936" si="718">C937+C938+C939+C940</f>
        <v>25801.919999999998</v>
      </c>
      <c r="D936" s="344">
        <f t="shared" si="718"/>
        <v>25444.730000000003</v>
      </c>
      <c r="E936" s="344">
        <f t="shared" si="718"/>
        <v>25444.730000000003</v>
      </c>
      <c r="F936" s="100">
        <f>E936/B936*100</f>
        <v>98.615645657377456</v>
      </c>
      <c r="G936" s="100">
        <f>E936/C936*100</f>
        <v>98.615645657377456</v>
      </c>
      <c r="H936" s="344">
        <f t="shared" si="718"/>
        <v>0</v>
      </c>
      <c r="I936" s="344">
        <f t="shared" si="718"/>
        <v>0</v>
      </c>
      <c r="J936" s="344">
        <f t="shared" si="718"/>
        <v>67.36</v>
      </c>
      <c r="K936" s="344">
        <f t="shared" si="718"/>
        <v>52.9</v>
      </c>
      <c r="L936" s="344">
        <f t="shared" si="718"/>
        <v>322</v>
      </c>
      <c r="M936" s="344">
        <f t="shared" si="718"/>
        <v>59.61</v>
      </c>
      <c r="N936" s="514">
        <f t="shared" si="718"/>
        <v>430.19</v>
      </c>
      <c r="O936" s="515">
        <f t="shared" si="718"/>
        <v>36.200000000000003</v>
      </c>
      <c r="P936" s="511">
        <f t="shared" si="718"/>
        <v>8988.08</v>
      </c>
      <c r="Q936" s="511">
        <f t="shared" si="718"/>
        <v>5573.99</v>
      </c>
      <c r="R936" s="511">
        <f t="shared" si="718"/>
        <v>3851.34</v>
      </c>
      <c r="S936" s="511">
        <f t="shared" si="718"/>
        <v>7187.65</v>
      </c>
      <c r="T936" s="511">
        <f t="shared" si="718"/>
        <v>5194.3600000000006</v>
      </c>
      <c r="U936" s="511">
        <f t="shared" si="718"/>
        <v>5022.6499999999996</v>
      </c>
      <c r="V936" s="511">
        <f t="shared" si="718"/>
        <v>6380.62</v>
      </c>
      <c r="W936" s="511">
        <f t="shared" si="718"/>
        <v>2509.56</v>
      </c>
      <c r="X936" s="511">
        <f t="shared" si="718"/>
        <v>0.45</v>
      </c>
      <c r="Y936" s="511">
        <f t="shared" si="718"/>
        <v>3843.8900000000003</v>
      </c>
      <c r="Z936" s="511">
        <f t="shared" si="718"/>
        <v>171.58</v>
      </c>
      <c r="AA936" s="511">
        <f t="shared" si="718"/>
        <v>124.61</v>
      </c>
      <c r="AB936" s="511">
        <f t="shared" si="718"/>
        <v>22.63</v>
      </c>
      <c r="AC936" s="511">
        <f t="shared" si="718"/>
        <v>610.56000000000006</v>
      </c>
      <c r="AD936" s="511">
        <f t="shared" si="718"/>
        <v>373.31</v>
      </c>
      <c r="AE936" s="511">
        <f t="shared" si="718"/>
        <v>423.11</v>
      </c>
      <c r="AF936" s="539"/>
    </row>
    <row r="937" spans="1:32" s="82" customFormat="1" ht="18.75" x14ac:dyDescent="0.25">
      <c r="A937" s="517" t="s">
        <v>28</v>
      </c>
      <c r="B937" s="511">
        <f>H937+J937+L937+N937+P937+R937+T937+V937+X937+Z937+AB937+AD937</f>
        <v>14470.819999999998</v>
      </c>
      <c r="C937" s="344">
        <f>H937+J937+L937+N937+P937+R937+T937+V937+X937+Z937+AB937+AD937</f>
        <v>14470.819999999998</v>
      </c>
      <c r="D937" s="344">
        <f>I937+K937+M937+O937+Q937+S937+U937+W937+Y937+AA937+AC937+AE937</f>
        <v>14134.77</v>
      </c>
      <c r="E937" s="344">
        <f>I937+K937+M937+O937+Q937+S937+U937+W937+Y937+AA937+AC937+AE937+AG937</f>
        <v>14134.77</v>
      </c>
      <c r="F937" s="100">
        <f>E937/B937*100</f>
        <v>97.677740445945716</v>
      </c>
      <c r="G937" s="100">
        <f>E937/C937*100</f>
        <v>97.677740445945716</v>
      </c>
      <c r="H937" s="344"/>
      <c r="I937" s="344"/>
      <c r="J937" s="344"/>
      <c r="K937" s="518"/>
      <c r="L937" s="518">
        <v>237.72</v>
      </c>
      <c r="M937" s="518">
        <v>22.62</v>
      </c>
      <c r="N937" s="519">
        <v>407.56</v>
      </c>
      <c r="O937" s="521">
        <v>13.58</v>
      </c>
      <c r="P937" s="521">
        <v>5402.48</v>
      </c>
      <c r="Q937" s="521">
        <v>3126.2</v>
      </c>
      <c r="R937" s="521">
        <v>2363.75</v>
      </c>
      <c r="S937" s="521">
        <v>4626.47</v>
      </c>
      <c r="T937" s="521">
        <v>1671.54</v>
      </c>
      <c r="U937" s="521">
        <v>1532</v>
      </c>
      <c r="V937" s="521">
        <v>3878.71</v>
      </c>
      <c r="W937" s="521">
        <v>408</v>
      </c>
      <c r="X937" s="521">
        <v>0</v>
      </c>
      <c r="Y937" s="521">
        <v>3900.13</v>
      </c>
      <c r="Z937" s="521">
        <v>113.12</v>
      </c>
      <c r="AA937" s="521"/>
      <c r="AB937" s="521">
        <v>22.63</v>
      </c>
      <c r="AC937" s="521">
        <v>135.77000000000001</v>
      </c>
      <c r="AD937" s="521">
        <v>373.31</v>
      </c>
      <c r="AE937" s="521">
        <v>370</v>
      </c>
      <c r="AF937" s="522"/>
    </row>
    <row r="938" spans="1:32" s="82" customFormat="1" ht="18.75" x14ac:dyDescent="0.25">
      <c r="A938" s="517" t="s">
        <v>29</v>
      </c>
      <c r="B938" s="511">
        <f>H938+J938+L938+N938+P938+R938+T938+V938+X938+Z938+AB938+AD938</f>
        <v>11331.1</v>
      </c>
      <c r="C938" s="344">
        <f>H938+J938+L938+N938+P938+R938+T938+V938+X938+Z938+AB938+AD938</f>
        <v>11331.1</v>
      </c>
      <c r="D938" s="344">
        <f>I938+K938+M938+O938+Q938+S938+U938+W938+Y938+AA938+AC938+AE938</f>
        <v>11309.960000000001</v>
      </c>
      <c r="E938" s="344">
        <f>I938+K938+M938+O938+Q938+S938+U938+W938+Y938+AA938+AC938+AE938+AG938</f>
        <v>11309.960000000001</v>
      </c>
      <c r="F938" s="100">
        <f>E938/B938*100</f>
        <v>99.813433823724097</v>
      </c>
      <c r="G938" s="100">
        <f>E938/C938*100</f>
        <v>99.813433823724097</v>
      </c>
      <c r="H938" s="344"/>
      <c r="I938" s="344"/>
      <c r="J938" s="344">
        <v>67.36</v>
      </c>
      <c r="K938" s="518">
        <v>52.9</v>
      </c>
      <c r="L938" s="518">
        <v>84.28</v>
      </c>
      <c r="M938" s="518">
        <v>36.99</v>
      </c>
      <c r="N938" s="519">
        <v>22.63</v>
      </c>
      <c r="O938" s="520">
        <v>22.62</v>
      </c>
      <c r="P938" s="521">
        <v>3585.6</v>
      </c>
      <c r="Q938" s="521">
        <v>2447.79</v>
      </c>
      <c r="R938" s="521">
        <v>1487.59</v>
      </c>
      <c r="S938" s="521">
        <v>2561.1799999999998</v>
      </c>
      <c r="T938" s="521">
        <v>3522.82</v>
      </c>
      <c r="U938" s="521">
        <v>3490.65</v>
      </c>
      <c r="V938" s="521">
        <v>2501.91</v>
      </c>
      <c r="W938" s="521">
        <v>2101.56</v>
      </c>
      <c r="X938" s="521">
        <v>0.45</v>
      </c>
      <c r="Y938" s="521">
        <v>-56.24</v>
      </c>
      <c r="Z938" s="521">
        <v>58.46</v>
      </c>
      <c r="AA938" s="521">
        <v>124.61</v>
      </c>
      <c r="AB938" s="521"/>
      <c r="AC938" s="521">
        <v>474.79</v>
      </c>
      <c r="AD938" s="521">
        <v>0</v>
      </c>
      <c r="AE938" s="521">
        <v>53.11</v>
      </c>
      <c r="AF938" s="522"/>
    </row>
    <row r="939" spans="1:32" s="82" customFormat="1" ht="18.75" x14ac:dyDescent="0.25">
      <c r="A939" s="517" t="s">
        <v>30</v>
      </c>
      <c r="B939" s="511"/>
      <c r="C939" s="344"/>
      <c r="D939" s="344"/>
      <c r="E939" s="344"/>
      <c r="F939" s="344"/>
      <c r="G939" s="344"/>
      <c r="H939" s="344"/>
      <c r="I939" s="344"/>
      <c r="J939" s="344"/>
      <c r="K939" s="518"/>
      <c r="L939" s="518"/>
      <c r="M939" s="518"/>
      <c r="N939" s="519"/>
      <c r="O939" s="520"/>
      <c r="P939" s="521"/>
      <c r="Q939" s="521"/>
      <c r="R939" s="521"/>
      <c r="S939" s="521"/>
      <c r="T939" s="521"/>
      <c r="U939" s="521"/>
      <c r="V939" s="521"/>
      <c r="W939" s="521"/>
      <c r="X939" s="521"/>
      <c r="Y939" s="521"/>
      <c r="Z939" s="521"/>
      <c r="AA939" s="521"/>
      <c r="AB939" s="521"/>
      <c r="AC939" s="521"/>
      <c r="AD939" s="521"/>
      <c r="AE939" s="521"/>
      <c r="AF939" s="522"/>
    </row>
    <row r="940" spans="1:32" s="82" customFormat="1" ht="18.75" x14ac:dyDescent="0.25">
      <c r="A940" s="517" t="s">
        <v>31</v>
      </c>
      <c r="B940" s="511"/>
      <c r="C940" s="344"/>
      <c r="D940" s="344"/>
      <c r="E940" s="344"/>
      <c r="F940" s="344"/>
      <c r="G940" s="344"/>
      <c r="H940" s="344"/>
      <c r="I940" s="344"/>
      <c r="J940" s="344"/>
      <c r="K940" s="518"/>
      <c r="L940" s="518"/>
      <c r="M940" s="518"/>
      <c r="N940" s="519"/>
      <c r="O940" s="520"/>
      <c r="P940" s="521"/>
      <c r="Q940" s="521"/>
      <c r="R940" s="521"/>
      <c r="S940" s="521"/>
      <c r="T940" s="521"/>
      <c r="U940" s="521"/>
      <c r="V940" s="521"/>
      <c r="W940" s="521"/>
      <c r="X940" s="521"/>
      <c r="Y940" s="521"/>
      <c r="Z940" s="521"/>
      <c r="AA940" s="521"/>
      <c r="AB940" s="521"/>
      <c r="AC940" s="521"/>
      <c r="AD940" s="521"/>
      <c r="AE940" s="521"/>
      <c r="AF940" s="522"/>
    </row>
    <row r="941" spans="1:32" ht="168.75" x14ac:dyDescent="0.25">
      <c r="A941" s="536" t="s">
        <v>603</v>
      </c>
      <c r="B941" s="508">
        <f>B942</f>
        <v>2782.29</v>
      </c>
      <c r="C941" s="509">
        <f t="shared" ref="C941:AE941" si="719">C942</f>
        <v>2782.29</v>
      </c>
      <c r="D941" s="509">
        <f t="shared" si="719"/>
        <v>1958.13</v>
      </c>
      <c r="E941" s="509">
        <f t="shared" si="719"/>
        <v>1958.13</v>
      </c>
      <c r="F941" s="509">
        <f t="shared" si="719"/>
        <v>70.378357396245534</v>
      </c>
      <c r="G941" s="509">
        <f t="shared" si="719"/>
        <v>70.378357396245534</v>
      </c>
      <c r="H941" s="509">
        <f t="shared" si="719"/>
        <v>0</v>
      </c>
      <c r="I941" s="509">
        <f t="shared" si="719"/>
        <v>0</v>
      </c>
      <c r="J941" s="509">
        <f t="shared" si="719"/>
        <v>0</v>
      </c>
      <c r="K941" s="509">
        <f t="shared" si="719"/>
        <v>0</v>
      </c>
      <c r="L941" s="509">
        <f t="shared" si="719"/>
        <v>0</v>
      </c>
      <c r="M941" s="509">
        <f t="shared" si="719"/>
        <v>0</v>
      </c>
      <c r="N941" s="509">
        <f t="shared" si="719"/>
        <v>70.7</v>
      </c>
      <c r="O941" s="508">
        <f t="shared" si="719"/>
        <v>0</v>
      </c>
      <c r="P941" s="508">
        <f t="shared" si="719"/>
        <v>2126</v>
      </c>
      <c r="Q941" s="508">
        <f t="shared" si="719"/>
        <v>613.84</v>
      </c>
      <c r="R941" s="508">
        <f t="shared" si="719"/>
        <v>328.3</v>
      </c>
      <c r="S941" s="508">
        <f t="shared" si="719"/>
        <v>0</v>
      </c>
      <c r="T941" s="508">
        <f t="shared" si="719"/>
        <v>252.5</v>
      </c>
      <c r="U941" s="508">
        <f t="shared" si="719"/>
        <v>0</v>
      </c>
      <c r="V941" s="508">
        <f t="shared" si="719"/>
        <v>2.5</v>
      </c>
      <c r="W941" s="508">
        <f t="shared" si="719"/>
        <v>613.84</v>
      </c>
      <c r="X941" s="508">
        <f t="shared" si="719"/>
        <v>1</v>
      </c>
      <c r="Y941" s="508">
        <f t="shared" si="719"/>
        <v>0</v>
      </c>
      <c r="Z941" s="508">
        <f t="shared" si="719"/>
        <v>1.29</v>
      </c>
      <c r="AA941" s="508">
        <f t="shared" si="719"/>
        <v>0</v>
      </c>
      <c r="AB941" s="508">
        <f>AB942</f>
        <v>0</v>
      </c>
      <c r="AC941" s="508">
        <f>AC942</f>
        <v>621.73</v>
      </c>
      <c r="AD941" s="511">
        <f t="shared" si="719"/>
        <v>0</v>
      </c>
      <c r="AE941" s="511">
        <f t="shared" si="719"/>
        <v>108.72</v>
      </c>
      <c r="AF941" s="538" t="s">
        <v>689</v>
      </c>
    </row>
    <row r="942" spans="1:32" ht="18.75" x14ac:dyDescent="0.25">
      <c r="A942" s="513" t="s">
        <v>27</v>
      </c>
      <c r="B942" s="511">
        <f t="shared" ref="B942:AE942" si="720">B943+B944+B945+B946</f>
        <v>2782.29</v>
      </c>
      <c r="C942" s="344">
        <f t="shared" si="720"/>
        <v>2782.29</v>
      </c>
      <c r="D942" s="344">
        <f t="shared" si="720"/>
        <v>1958.13</v>
      </c>
      <c r="E942" s="344">
        <f t="shared" si="720"/>
        <v>1958.13</v>
      </c>
      <c r="F942" s="100">
        <f>E942/B942*100</f>
        <v>70.378357396245534</v>
      </c>
      <c r="G942" s="100">
        <f>E942/C942*100</f>
        <v>70.378357396245534</v>
      </c>
      <c r="H942" s="344">
        <f t="shared" si="720"/>
        <v>0</v>
      </c>
      <c r="I942" s="344">
        <f t="shared" si="720"/>
        <v>0</v>
      </c>
      <c r="J942" s="344">
        <f t="shared" si="720"/>
        <v>0</v>
      </c>
      <c r="K942" s="344">
        <f t="shared" si="720"/>
        <v>0</v>
      </c>
      <c r="L942" s="344">
        <f t="shared" si="720"/>
        <v>0</v>
      </c>
      <c r="M942" s="344">
        <f t="shared" si="720"/>
        <v>0</v>
      </c>
      <c r="N942" s="514">
        <f t="shared" si="720"/>
        <v>70.7</v>
      </c>
      <c r="O942" s="515">
        <f t="shared" si="720"/>
        <v>0</v>
      </c>
      <c r="P942" s="511">
        <f t="shared" si="720"/>
        <v>2126</v>
      </c>
      <c r="Q942" s="511">
        <f t="shared" si="720"/>
        <v>613.84</v>
      </c>
      <c r="R942" s="511">
        <f t="shared" si="720"/>
        <v>328.3</v>
      </c>
      <c r="S942" s="511">
        <f t="shared" si="720"/>
        <v>0</v>
      </c>
      <c r="T942" s="511">
        <f t="shared" si="720"/>
        <v>252.5</v>
      </c>
      <c r="U942" s="511">
        <f t="shared" si="720"/>
        <v>0</v>
      </c>
      <c r="V942" s="511">
        <f t="shared" si="720"/>
        <v>2.5</v>
      </c>
      <c r="W942" s="511">
        <f t="shared" si="720"/>
        <v>613.84</v>
      </c>
      <c r="X942" s="511">
        <f t="shared" si="720"/>
        <v>1</v>
      </c>
      <c r="Y942" s="511">
        <f t="shared" si="720"/>
        <v>0</v>
      </c>
      <c r="Z942" s="511">
        <f t="shared" si="720"/>
        <v>1.29</v>
      </c>
      <c r="AA942" s="511">
        <f t="shared" si="720"/>
        <v>0</v>
      </c>
      <c r="AB942" s="511">
        <f t="shared" si="720"/>
        <v>0</v>
      </c>
      <c r="AC942" s="511">
        <f t="shared" si="720"/>
        <v>621.73</v>
      </c>
      <c r="AD942" s="511">
        <f t="shared" si="720"/>
        <v>0</v>
      </c>
      <c r="AE942" s="511">
        <f t="shared" si="720"/>
        <v>108.72</v>
      </c>
      <c r="AF942" s="524"/>
    </row>
    <row r="943" spans="1:32" s="82" customFormat="1" ht="18.75" x14ac:dyDescent="0.25">
      <c r="A943" s="517" t="s">
        <v>28</v>
      </c>
      <c r="B943" s="511">
        <f>H943+J943+L943+N943+P943+R943+T943+V943+X943+Z943+AB943+AD943</f>
        <v>2782.29</v>
      </c>
      <c r="C943" s="344">
        <f>H943+J943+L943+N943+P943+R943+T943+V943+X943+Z943+AB943+AD943</f>
        <v>2782.29</v>
      </c>
      <c r="D943" s="344">
        <f>O943+Q943+S943+U943+W943+Y943+AA943+AC943+AE943</f>
        <v>1958.13</v>
      </c>
      <c r="E943" s="344">
        <f>I943+K943+M943+O943+Q943+S943+U943+W943+Y943+AA943+AC943+AE943+AG943</f>
        <v>1958.13</v>
      </c>
      <c r="F943" s="100">
        <f>E943/B943*100</f>
        <v>70.378357396245534</v>
      </c>
      <c r="G943" s="100">
        <f>E943/C943*100</f>
        <v>70.378357396245534</v>
      </c>
      <c r="H943" s="344"/>
      <c r="I943" s="344"/>
      <c r="J943" s="344"/>
      <c r="K943" s="518"/>
      <c r="L943" s="518"/>
      <c r="M943" s="518"/>
      <c r="N943" s="519">
        <v>70.7</v>
      </c>
      <c r="O943" s="520">
        <v>0</v>
      </c>
      <c r="P943" s="521">
        <v>2126</v>
      </c>
      <c r="Q943" s="521">
        <v>613.84</v>
      </c>
      <c r="R943" s="521">
        <v>328.3</v>
      </c>
      <c r="S943" s="521"/>
      <c r="T943" s="521">
        <v>252.5</v>
      </c>
      <c r="U943" s="521"/>
      <c r="V943" s="521">
        <v>2.5</v>
      </c>
      <c r="W943" s="521">
        <v>613.84</v>
      </c>
      <c r="X943" s="521">
        <v>1</v>
      </c>
      <c r="Y943" s="521"/>
      <c r="Z943" s="521">
        <v>1.29</v>
      </c>
      <c r="AA943" s="521"/>
      <c r="AB943" s="521"/>
      <c r="AC943" s="521">
        <v>621.73</v>
      </c>
      <c r="AD943" s="521"/>
      <c r="AE943" s="521">
        <v>108.72</v>
      </c>
      <c r="AF943" s="522"/>
    </row>
    <row r="944" spans="1:32" s="82" customFormat="1" ht="18.75" x14ac:dyDescent="0.25">
      <c r="A944" s="517" t="s">
        <v>29</v>
      </c>
      <c r="B944" s="511"/>
      <c r="C944" s="344"/>
      <c r="D944" s="344"/>
      <c r="E944" s="344"/>
      <c r="F944" s="344"/>
      <c r="G944" s="344"/>
      <c r="H944" s="344"/>
      <c r="I944" s="344"/>
      <c r="J944" s="344"/>
      <c r="K944" s="518"/>
      <c r="L944" s="518"/>
      <c r="M944" s="518"/>
      <c r="N944" s="519"/>
      <c r="O944" s="520"/>
      <c r="P944" s="521"/>
      <c r="Q944" s="521"/>
      <c r="R944" s="521"/>
      <c r="S944" s="521"/>
      <c r="T944" s="521"/>
      <c r="U944" s="521"/>
      <c r="V944" s="521"/>
      <c r="W944" s="521"/>
      <c r="X944" s="521"/>
      <c r="Y944" s="521"/>
      <c r="Z944" s="521"/>
      <c r="AA944" s="521"/>
      <c r="AB944" s="521"/>
      <c r="AC944" s="521"/>
      <c r="AD944" s="521"/>
      <c r="AE944" s="521"/>
      <c r="AF944" s="522"/>
    </row>
    <row r="945" spans="1:32" s="82" customFormat="1" ht="18.75" x14ac:dyDescent="0.25">
      <c r="A945" s="517" t="s">
        <v>30</v>
      </c>
      <c r="B945" s="511"/>
      <c r="C945" s="344"/>
      <c r="D945" s="344"/>
      <c r="E945" s="344"/>
      <c r="F945" s="344"/>
      <c r="G945" s="344"/>
      <c r="H945" s="344"/>
      <c r="I945" s="344"/>
      <c r="J945" s="344"/>
      <c r="K945" s="518"/>
      <c r="L945" s="518"/>
      <c r="M945" s="518"/>
      <c r="N945" s="519"/>
      <c r="O945" s="520"/>
      <c r="P945" s="521"/>
      <c r="Q945" s="521"/>
      <c r="R945" s="521"/>
      <c r="S945" s="521"/>
      <c r="T945" s="521"/>
      <c r="U945" s="521"/>
      <c r="V945" s="521"/>
      <c r="W945" s="521"/>
      <c r="X945" s="521"/>
      <c r="Y945" s="521"/>
      <c r="Z945" s="521"/>
      <c r="AA945" s="521"/>
      <c r="AB945" s="521"/>
      <c r="AC945" s="521"/>
      <c r="AD945" s="521"/>
      <c r="AE945" s="521"/>
      <c r="AF945" s="522"/>
    </row>
    <row r="946" spans="1:32" s="82" customFormat="1" ht="18.75" x14ac:dyDescent="0.25">
      <c r="A946" s="517" t="s">
        <v>31</v>
      </c>
      <c r="B946" s="511"/>
      <c r="C946" s="344"/>
      <c r="D946" s="344"/>
      <c r="E946" s="344"/>
      <c r="F946" s="344"/>
      <c r="G946" s="344"/>
      <c r="H946" s="344"/>
      <c r="I946" s="344"/>
      <c r="J946" s="344"/>
      <c r="K946" s="518"/>
      <c r="L946" s="518"/>
      <c r="M946" s="518"/>
      <c r="N946" s="519"/>
      <c r="O946" s="520"/>
      <c r="P946" s="521"/>
      <c r="Q946" s="521"/>
      <c r="R946" s="521"/>
      <c r="S946" s="521"/>
      <c r="T946" s="521"/>
      <c r="U946" s="521"/>
      <c r="V946" s="521"/>
      <c r="W946" s="521"/>
      <c r="X946" s="521"/>
      <c r="Y946" s="521"/>
      <c r="Z946" s="521"/>
      <c r="AA946" s="521"/>
      <c r="AB946" s="521"/>
      <c r="AC946" s="521"/>
      <c r="AD946" s="521"/>
      <c r="AE946" s="521"/>
      <c r="AF946" s="522"/>
    </row>
    <row r="947" spans="1:32" ht="112.5" x14ac:dyDescent="0.3">
      <c r="A947" s="540" t="s">
        <v>300</v>
      </c>
      <c r="B947" s="508">
        <f>B948</f>
        <v>1706.81</v>
      </c>
      <c r="C947" s="509">
        <f t="shared" ref="C947:AA947" si="721">C948</f>
        <v>1706.81</v>
      </c>
      <c r="D947" s="509">
        <f>D948</f>
        <v>1705.6</v>
      </c>
      <c r="E947" s="509">
        <f t="shared" si="721"/>
        <v>1705.6</v>
      </c>
      <c r="F947" s="509">
        <f t="shared" si="721"/>
        <v>99.929107516360929</v>
      </c>
      <c r="G947" s="509">
        <f t="shared" si="721"/>
        <v>99.929107516360929</v>
      </c>
      <c r="H947" s="509">
        <f t="shared" si="721"/>
        <v>0</v>
      </c>
      <c r="I947" s="509">
        <f t="shared" si="721"/>
        <v>0</v>
      </c>
      <c r="J947" s="509">
        <f t="shared" si="721"/>
        <v>42</v>
      </c>
      <c r="K947" s="509">
        <f t="shared" si="721"/>
        <v>42</v>
      </c>
      <c r="L947" s="509">
        <f t="shared" si="721"/>
        <v>0</v>
      </c>
      <c r="M947" s="509">
        <f t="shared" si="721"/>
        <v>0</v>
      </c>
      <c r="N947" s="509">
        <f t="shared" si="721"/>
        <v>193.07</v>
      </c>
      <c r="O947" s="508">
        <f t="shared" si="721"/>
        <v>193.07</v>
      </c>
      <c r="P947" s="508">
        <f t="shared" si="721"/>
        <v>414.9</v>
      </c>
      <c r="Q947" s="508">
        <f t="shared" si="721"/>
        <v>8.75</v>
      </c>
      <c r="R947" s="508">
        <f t="shared" si="721"/>
        <v>22.12</v>
      </c>
      <c r="S947" s="508">
        <f t="shared" si="721"/>
        <v>427.69</v>
      </c>
      <c r="T947" s="508">
        <f t="shared" si="721"/>
        <v>348.51</v>
      </c>
      <c r="U947" s="508">
        <f t="shared" si="721"/>
        <v>199.6</v>
      </c>
      <c r="V947" s="508">
        <f t="shared" si="721"/>
        <v>359.8</v>
      </c>
      <c r="W947" s="508">
        <f t="shared" si="721"/>
        <v>497.91</v>
      </c>
      <c r="X947" s="508">
        <f t="shared" si="721"/>
        <v>326.39</v>
      </c>
      <c r="Y947" s="508">
        <f t="shared" si="721"/>
        <v>263.89</v>
      </c>
      <c r="Z947" s="508">
        <f t="shared" si="721"/>
        <v>0</v>
      </c>
      <c r="AA947" s="508">
        <f t="shared" si="721"/>
        <v>13.48</v>
      </c>
      <c r="AB947" s="508">
        <f>AB948</f>
        <v>0</v>
      </c>
      <c r="AC947" s="508">
        <f>AC948</f>
        <v>0</v>
      </c>
      <c r="AD947" s="511">
        <f>AD948</f>
        <v>0.02</v>
      </c>
      <c r="AE947" s="511">
        <f>AE948</f>
        <v>59.21</v>
      </c>
      <c r="AF947" s="508"/>
    </row>
    <row r="948" spans="1:32" ht="18.75" x14ac:dyDescent="0.25">
      <c r="A948" s="513" t="s">
        <v>27</v>
      </c>
      <c r="B948" s="511">
        <f t="shared" ref="B948:AE948" si="722">B949+B950+B951+B952</f>
        <v>1706.81</v>
      </c>
      <c r="C948" s="344">
        <f t="shared" si="722"/>
        <v>1706.81</v>
      </c>
      <c r="D948" s="344">
        <f t="shared" si="722"/>
        <v>1705.6</v>
      </c>
      <c r="E948" s="344">
        <f t="shared" si="722"/>
        <v>1705.6</v>
      </c>
      <c r="F948" s="100">
        <f>E948/B948*100</f>
        <v>99.929107516360929</v>
      </c>
      <c r="G948" s="100">
        <f>E948/C948*100</f>
        <v>99.929107516360929</v>
      </c>
      <c r="H948" s="344">
        <f t="shared" si="722"/>
        <v>0</v>
      </c>
      <c r="I948" s="344">
        <f t="shared" si="722"/>
        <v>0</v>
      </c>
      <c r="J948" s="344">
        <f t="shared" si="722"/>
        <v>42</v>
      </c>
      <c r="K948" s="344">
        <f t="shared" si="722"/>
        <v>42</v>
      </c>
      <c r="L948" s="344">
        <f t="shared" si="722"/>
        <v>0</v>
      </c>
      <c r="M948" s="344">
        <f t="shared" si="722"/>
        <v>0</v>
      </c>
      <c r="N948" s="514">
        <f t="shared" si="722"/>
        <v>193.07</v>
      </c>
      <c r="O948" s="515">
        <f t="shared" si="722"/>
        <v>193.07</v>
      </c>
      <c r="P948" s="511">
        <f t="shared" si="722"/>
        <v>414.9</v>
      </c>
      <c r="Q948" s="511">
        <f t="shared" si="722"/>
        <v>8.75</v>
      </c>
      <c r="R948" s="511">
        <f t="shared" si="722"/>
        <v>22.12</v>
      </c>
      <c r="S948" s="511">
        <f t="shared" si="722"/>
        <v>427.69</v>
      </c>
      <c r="T948" s="511">
        <f t="shared" si="722"/>
        <v>348.51</v>
      </c>
      <c r="U948" s="511">
        <f t="shared" si="722"/>
        <v>199.6</v>
      </c>
      <c r="V948" s="511">
        <f t="shared" si="722"/>
        <v>359.8</v>
      </c>
      <c r="W948" s="511">
        <f t="shared" si="722"/>
        <v>497.91</v>
      </c>
      <c r="X948" s="511">
        <f t="shared" si="722"/>
        <v>326.39</v>
      </c>
      <c r="Y948" s="511">
        <f t="shared" si="722"/>
        <v>263.89</v>
      </c>
      <c r="Z948" s="511">
        <f t="shared" si="722"/>
        <v>0</v>
      </c>
      <c r="AA948" s="511">
        <f t="shared" si="722"/>
        <v>13.48</v>
      </c>
      <c r="AB948" s="511">
        <f t="shared" si="722"/>
        <v>0</v>
      </c>
      <c r="AC948" s="511">
        <f t="shared" si="722"/>
        <v>0</v>
      </c>
      <c r="AD948" s="511">
        <f t="shared" si="722"/>
        <v>0.02</v>
      </c>
      <c r="AE948" s="511">
        <f t="shared" si="722"/>
        <v>59.21</v>
      </c>
      <c r="AF948" s="524"/>
    </row>
    <row r="949" spans="1:32" s="82" customFormat="1" ht="18.75" x14ac:dyDescent="0.25">
      <c r="A949" s="517" t="s">
        <v>28</v>
      </c>
      <c r="B949" s="511">
        <f>H949+J949+L949+N949+P949+R949+T949+V949+X949+Z949+AB949+AD949</f>
        <v>0</v>
      </c>
      <c r="C949" s="344"/>
      <c r="D949" s="344"/>
      <c r="E949" s="344">
        <f>I949+K949+M949+O949+Q949+S949+U949+W949+Y949+AA949+AC949+AE949+AG949</f>
        <v>0</v>
      </c>
      <c r="F949" s="344"/>
      <c r="G949" s="344"/>
      <c r="H949" s="344"/>
      <c r="I949" s="344"/>
      <c r="J949" s="322">
        <v>0</v>
      </c>
      <c r="K949" s="541"/>
      <c r="L949" s="322">
        <v>0</v>
      </c>
      <c r="M949" s="541"/>
      <c r="N949" s="133">
        <v>0</v>
      </c>
      <c r="O949" s="542"/>
      <c r="P949" s="125">
        <v>0</v>
      </c>
      <c r="Q949" s="156"/>
      <c r="R949" s="125">
        <v>0</v>
      </c>
      <c r="S949" s="156"/>
      <c r="T949" s="125">
        <v>0</v>
      </c>
      <c r="U949" s="156"/>
      <c r="V949" s="125">
        <v>0</v>
      </c>
      <c r="W949" s="156"/>
      <c r="X949" s="125">
        <v>0</v>
      </c>
      <c r="Y949" s="156"/>
      <c r="Z949" s="125">
        <v>0</v>
      </c>
      <c r="AA949" s="156"/>
      <c r="AB949" s="125">
        <v>0</v>
      </c>
      <c r="AC949" s="156"/>
      <c r="AD949" s="125">
        <v>0</v>
      </c>
      <c r="AE949" s="156"/>
      <c r="AF949" s="543"/>
    </row>
    <row r="950" spans="1:32" s="82" customFormat="1" ht="18.75" x14ac:dyDescent="0.25">
      <c r="A950" s="517" t="s">
        <v>29</v>
      </c>
      <c r="B950" s="511">
        <f>H950+J950+L950+N950+P950+R950+T950+V950+X950+Z950+AB950+AD950</f>
        <v>1706.81</v>
      </c>
      <c r="C950" s="344">
        <f>H950+J950+L950+N950+P950+R950+T950+V950+X950+Z950+AB950+AD950</f>
        <v>1706.81</v>
      </c>
      <c r="D950" s="344">
        <f>K950+M950+O950+Q950+S950+U950+W950+Y950+AA950+AC950+AE950</f>
        <v>1705.6</v>
      </c>
      <c r="E950" s="344">
        <f>I950+K950+M950+O950+Q950+S950+U950+W950+Y950+AA950+AC950+AE950+AG950</f>
        <v>1705.6</v>
      </c>
      <c r="F950" s="100">
        <f>E950/B950*100</f>
        <v>99.929107516360929</v>
      </c>
      <c r="G950" s="100">
        <f>E950/C950*100</f>
        <v>99.929107516360929</v>
      </c>
      <c r="H950" s="344"/>
      <c r="I950" s="344"/>
      <c r="J950" s="322">
        <f>42</f>
        <v>42</v>
      </c>
      <c r="K950" s="322">
        <v>42</v>
      </c>
      <c r="L950" s="322">
        <v>0</v>
      </c>
      <c r="M950" s="541"/>
      <c r="N950" s="133">
        <v>193.07</v>
      </c>
      <c r="O950" s="133">
        <v>193.07</v>
      </c>
      <c r="P950" s="125">
        <f>7.2+407.7</f>
        <v>414.9</v>
      </c>
      <c r="Q950" s="125">
        <v>8.75</v>
      </c>
      <c r="R950" s="125">
        <v>22.12</v>
      </c>
      <c r="S950" s="156">
        <v>427.69</v>
      </c>
      <c r="T950" s="125">
        <v>348.51</v>
      </c>
      <c r="U950" s="125">
        <v>199.6</v>
      </c>
      <c r="V950" s="125">
        <v>359.8</v>
      </c>
      <c r="W950" s="125">
        <v>497.91</v>
      </c>
      <c r="X950" s="125">
        <v>326.39</v>
      </c>
      <c r="Y950" s="125">
        <v>263.89</v>
      </c>
      <c r="Z950" s="125">
        <v>0</v>
      </c>
      <c r="AA950" s="125">
        <v>13.48</v>
      </c>
      <c r="AB950" s="125">
        <v>0</v>
      </c>
      <c r="AC950" s="156"/>
      <c r="AD950" s="125">
        <v>0.02</v>
      </c>
      <c r="AE950" s="156">
        <v>59.21</v>
      </c>
      <c r="AF950" s="544"/>
    </row>
    <row r="951" spans="1:32" s="82" customFormat="1" ht="18.75" x14ac:dyDescent="0.25">
      <c r="A951" s="517" t="s">
        <v>30</v>
      </c>
      <c r="B951" s="511"/>
      <c r="C951" s="344"/>
      <c r="D951" s="344"/>
      <c r="E951" s="344"/>
      <c r="F951" s="344"/>
      <c r="G951" s="344"/>
      <c r="H951" s="344"/>
      <c r="I951" s="344"/>
      <c r="J951" s="344"/>
      <c r="K951" s="518"/>
      <c r="L951" s="518"/>
      <c r="M951" s="518"/>
      <c r="N951" s="519"/>
      <c r="O951" s="520"/>
      <c r="P951" s="521"/>
      <c r="Q951" s="521"/>
      <c r="R951" s="521"/>
      <c r="S951" s="521"/>
      <c r="T951" s="521"/>
      <c r="U951" s="521"/>
      <c r="V951" s="521"/>
      <c r="W951" s="521"/>
      <c r="X951" s="521"/>
      <c r="Y951" s="521"/>
      <c r="Z951" s="521"/>
      <c r="AA951" s="521"/>
      <c r="AB951" s="521"/>
      <c r="AC951" s="521"/>
      <c r="AD951" s="521"/>
      <c r="AE951" s="521"/>
      <c r="AF951" s="545"/>
    </row>
    <row r="952" spans="1:32" s="82" customFormat="1" ht="18.75" x14ac:dyDescent="0.25">
      <c r="A952" s="517" t="s">
        <v>31</v>
      </c>
      <c r="B952" s="511"/>
      <c r="C952" s="344"/>
      <c r="D952" s="344"/>
      <c r="E952" s="344"/>
      <c r="F952" s="344"/>
      <c r="G952" s="344"/>
      <c r="H952" s="344"/>
      <c r="I952" s="344"/>
      <c r="J952" s="344"/>
      <c r="K952" s="518"/>
      <c r="L952" s="518"/>
      <c r="M952" s="518"/>
      <c r="N952" s="519"/>
      <c r="O952" s="520"/>
      <c r="P952" s="521"/>
      <c r="Q952" s="521"/>
      <c r="R952" s="521"/>
      <c r="S952" s="521"/>
      <c r="T952" s="521"/>
      <c r="U952" s="521"/>
      <c r="V952" s="521"/>
      <c r="W952" s="521"/>
      <c r="X952" s="521"/>
      <c r="Y952" s="521"/>
      <c r="Z952" s="521"/>
      <c r="AA952" s="521"/>
      <c r="AB952" s="521"/>
      <c r="AC952" s="521"/>
      <c r="AD952" s="521"/>
      <c r="AE952" s="521"/>
      <c r="AF952" s="522"/>
    </row>
    <row r="953" spans="1:32" s="82" customFormat="1" ht="37.5" x14ac:dyDescent="0.25">
      <c r="A953" s="546" t="s">
        <v>301</v>
      </c>
      <c r="B953" s="492">
        <f>B954</f>
        <v>23906.7</v>
      </c>
      <c r="C953" s="491">
        <f t="shared" ref="C953:AE953" si="723">C954</f>
        <v>23906.7</v>
      </c>
      <c r="D953" s="491">
        <f t="shared" si="723"/>
        <v>18571.16</v>
      </c>
      <c r="E953" s="491">
        <f>E954</f>
        <v>18571.16</v>
      </c>
      <c r="F953" s="491">
        <f t="shared" si="723"/>
        <v>77.681821414080559</v>
      </c>
      <c r="G953" s="491">
        <f t="shared" si="723"/>
        <v>77.681821414080559</v>
      </c>
      <c r="H953" s="491">
        <f t="shared" si="723"/>
        <v>0</v>
      </c>
      <c r="I953" s="491">
        <f t="shared" si="723"/>
        <v>0</v>
      </c>
      <c r="J953" s="491">
        <f t="shared" si="723"/>
        <v>8000.5</v>
      </c>
      <c r="K953" s="491">
        <f t="shared" si="723"/>
        <v>0</v>
      </c>
      <c r="L953" s="491">
        <f t="shared" si="723"/>
        <v>0</v>
      </c>
      <c r="M953" s="491">
        <f t="shared" si="723"/>
        <v>0</v>
      </c>
      <c r="N953" s="491">
        <f t="shared" si="723"/>
        <v>0</v>
      </c>
      <c r="O953" s="492">
        <f t="shared" si="723"/>
        <v>4250</v>
      </c>
      <c r="P953" s="492">
        <f t="shared" si="723"/>
        <v>949.5</v>
      </c>
      <c r="Q953" s="492">
        <f t="shared" si="723"/>
        <v>4700</v>
      </c>
      <c r="R953" s="492">
        <f t="shared" si="723"/>
        <v>0</v>
      </c>
      <c r="S953" s="492">
        <f t="shared" si="723"/>
        <v>0</v>
      </c>
      <c r="T953" s="492">
        <f>T954</f>
        <v>63.7</v>
      </c>
      <c r="U953" s="492">
        <f t="shared" si="723"/>
        <v>0</v>
      </c>
      <c r="V953" s="492">
        <f t="shared" si="723"/>
        <v>0</v>
      </c>
      <c r="W953" s="492">
        <f t="shared" si="723"/>
        <v>0</v>
      </c>
      <c r="X953" s="492">
        <f t="shared" si="723"/>
        <v>0</v>
      </c>
      <c r="Y953" s="492">
        <f t="shared" si="723"/>
        <v>0</v>
      </c>
      <c r="Z953" s="492">
        <f t="shared" si="723"/>
        <v>0</v>
      </c>
      <c r="AA953" s="492">
        <f t="shared" si="723"/>
        <v>0</v>
      </c>
      <c r="AB953" s="492">
        <f>AB954</f>
        <v>0</v>
      </c>
      <c r="AC953" s="492">
        <f>AC954</f>
        <v>0</v>
      </c>
      <c r="AD953" s="493">
        <f t="shared" si="723"/>
        <v>14893</v>
      </c>
      <c r="AE953" s="493">
        <f t="shared" si="723"/>
        <v>9621.16</v>
      </c>
      <c r="AF953" s="547"/>
    </row>
    <row r="954" spans="1:32" ht="112.5" x14ac:dyDescent="0.25">
      <c r="A954" s="548" t="s">
        <v>302</v>
      </c>
      <c r="B954" s="526">
        <f>B955+B961</f>
        <v>23906.7</v>
      </c>
      <c r="C954" s="527">
        <f t="shared" ref="C954:AE954" si="724">C955+C961</f>
        <v>23906.7</v>
      </c>
      <c r="D954" s="527">
        <f>D955+D961</f>
        <v>18571.16</v>
      </c>
      <c r="E954" s="527">
        <f>E955+E961</f>
        <v>18571.16</v>
      </c>
      <c r="F954" s="527">
        <f t="shared" si="724"/>
        <v>77.681821414080559</v>
      </c>
      <c r="G954" s="527">
        <f t="shared" si="724"/>
        <v>77.681821414080559</v>
      </c>
      <c r="H954" s="527">
        <f t="shared" si="724"/>
        <v>0</v>
      </c>
      <c r="I954" s="527">
        <f t="shared" si="724"/>
        <v>0</v>
      </c>
      <c r="J954" s="527">
        <f t="shared" si="724"/>
        <v>8000.5</v>
      </c>
      <c r="K954" s="527">
        <f t="shared" si="724"/>
        <v>0</v>
      </c>
      <c r="L954" s="527">
        <f t="shared" si="724"/>
        <v>0</v>
      </c>
      <c r="M954" s="527">
        <f t="shared" si="724"/>
        <v>0</v>
      </c>
      <c r="N954" s="528">
        <f t="shared" si="724"/>
        <v>0</v>
      </c>
      <c r="O954" s="529">
        <f t="shared" si="724"/>
        <v>4250</v>
      </c>
      <c r="P954" s="526">
        <f t="shared" si="724"/>
        <v>949.5</v>
      </c>
      <c r="Q954" s="526">
        <f t="shared" si="724"/>
        <v>4700</v>
      </c>
      <c r="R954" s="526">
        <f t="shared" si="724"/>
        <v>0</v>
      </c>
      <c r="S954" s="526">
        <f t="shared" si="724"/>
        <v>0</v>
      </c>
      <c r="T954" s="526">
        <f>T955+T961</f>
        <v>63.7</v>
      </c>
      <c r="U954" s="526">
        <f t="shared" si="724"/>
        <v>0</v>
      </c>
      <c r="V954" s="526">
        <f t="shared" si="724"/>
        <v>0</v>
      </c>
      <c r="W954" s="526">
        <f t="shared" si="724"/>
        <v>0</v>
      </c>
      <c r="X954" s="526">
        <f t="shared" si="724"/>
        <v>0</v>
      </c>
      <c r="Y954" s="526">
        <f t="shared" si="724"/>
        <v>0</v>
      </c>
      <c r="Z954" s="526">
        <f t="shared" si="724"/>
        <v>0</v>
      </c>
      <c r="AA954" s="526">
        <f t="shared" si="724"/>
        <v>0</v>
      </c>
      <c r="AB954" s="526">
        <f t="shared" si="724"/>
        <v>0</v>
      </c>
      <c r="AC954" s="526">
        <f t="shared" si="724"/>
        <v>0</v>
      </c>
      <c r="AD954" s="526">
        <f t="shared" si="724"/>
        <v>14893</v>
      </c>
      <c r="AE954" s="526">
        <f t="shared" si="724"/>
        <v>9621.16</v>
      </c>
      <c r="AF954" s="524"/>
    </row>
    <row r="955" spans="1:32" ht="243.75" hidden="1" x14ac:dyDescent="0.3">
      <c r="A955" s="540" t="s">
        <v>303</v>
      </c>
      <c r="B955" s="508">
        <f>B956</f>
        <v>0</v>
      </c>
      <c r="C955" s="509">
        <f t="shared" ref="C955:AE955" si="725">C956</f>
        <v>0</v>
      </c>
      <c r="D955" s="509">
        <f t="shared" si="725"/>
        <v>0</v>
      </c>
      <c r="E955" s="509">
        <f t="shared" si="725"/>
        <v>0</v>
      </c>
      <c r="F955" s="509">
        <f t="shared" si="725"/>
        <v>0</v>
      </c>
      <c r="G955" s="509">
        <f t="shared" si="725"/>
        <v>0</v>
      </c>
      <c r="H955" s="509">
        <f t="shared" si="725"/>
        <v>0</v>
      </c>
      <c r="I955" s="509">
        <f t="shared" si="725"/>
        <v>0</v>
      </c>
      <c r="J955" s="509">
        <f t="shared" si="725"/>
        <v>0</v>
      </c>
      <c r="K955" s="509">
        <f t="shared" si="725"/>
        <v>0</v>
      </c>
      <c r="L955" s="509">
        <f t="shared" si="725"/>
        <v>0</v>
      </c>
      <c r="M955" s="509">
        <f t="shared" si="725"/>
        <v>0</v>
      </c>
      <c r="N955" s="509">
        <f t="shared" si="725"/>
        <v>0</v>
      </c>
      <c r="O955" s="508">
        <f t="shared" si="725"/>
        <v>0</v>
      </c>
      <c r="P955" s="508">
        <f t="shared" si="725"/>
        <v>0</v>
      </c>
      <c r="Q955" s="508">
        <f t="shared" si="725"/>
        <v>0</v>
      </c>
      <c r="R955" s="508">
        <f t="shared" si="725"/>
        <v>0</v>
      </c>
      <c r="S955" s="508">
        <f t="shared" si="725"/>
        <v>0</v>
      </c>
      <c r="T955" s="508">
        <f t="shared" si="725"/>
        <v>0</v>
      </c>
      <c r="U955" s="508">
        <f t="shared" si="725"/>
        <v>0</v>
      </c>
      <c r="V955" s="508">
        <f t="shared" si="725"/>
        <v>0</v>
      </c>
      <c r="W955" s="508">
        <f t="shared" si="725"/>
        <v>0</v>
      </c>
      <c r="X955" s="508">
        <f t="shared" si="725"/>
        <v>0</v>
      </c>
      <c r="Y955" s="508">
        <f t="shared" si="725"/>
        <v>0</v>
      </c>
      <c r="Z955" s="508">
        <f t="shared" si="725"/>
        <v>0</v>
      </c>
      <c r="AA955" s="508">
        <f t="shared" si="725"/>
        <v>0</v>
      </c>
      <c r="AB955" s="508">
        <f>AB956</f>
        <v>0</v>
      </c>
      <c r="AC955" s="508">
        <f>AC956</f>
        <v>0</v>
      </c>
      <c r="AD955" s="511">
        <f t="shared" si="725"/>
        <v>0</v>
      </c>
      <c r="AE955" s="511">
        <f t="shared" si="725"/>
        <v>0</v>
      </c>
      <c r="AF955" s="549"/>
    </row>
    <row r="956" spans="1:32" ht="18.75" hidden="1" x14ac:dyDescent="0.25">
      <c r="A956" s="513" t="s">
        <v>27</v>
      </c>
      <c r="B956" s="511">
        <f t="shared" ref="B956:AE956" si="726">B957+B958+B959+B960</f>
        <v>0</v>
      </c>
      <c r="C956" s="344">
        <f t="shared" si="726"/>
        <v>0</v>
      </c>
      <c r="D956" s="344">
        <f t="shared" si="726"/>
        <v>0</v>
      </c>
      <c r="E956" s="344">
        <f t="shared" si="726"/>
        <v>0</v>
      </c>
      <c r="F956" s="344">
        <f t="shared" si="726"/>
        <v>0</v>
      </c>
      <c r="G956" s="344">
        <f t="shared" si="726"/>
        <v>0</v>
      </c>
      <c r="H956" s="344">
        <f t="shared" si="726"/>
        <v>0</v>
      </c>
      <c r="I956" s="344">
        <f t="shared" si="726"/>
        <v>0</v>
      </c>
      <c r="J956" s="344">
        <f t="shared" si="726"/>
        <v>0</v>
      </c>
      <c r="K956" s="344">
        <f t="shared" si="726"/>
        <v>0</v>
      </c>
      <c r="L956" s="344">
        <f t="shared" si="726"/>
        <v>0</v>
      </c>
      <c r="M956" s="344">
        <f t="shared" si="726"/>
        <v>0</v>
      </c>
      <c r="N956" s="514">
        <f t="shared" si="726"/>
        <v>0</v>
      </c>
      <c r="O956" s="515">
        <f t="shared" si="726"/>
        <v>0</v>
      </c>
      <c r="P956" s="511">
        <f t="shared" si="726"/>
        <v>0</v>
      </c>
      <c r="Q956" s="511">
        <f t="shared" si="726"/>
        <v>0</v>
      </c>
      <c r="R956" s="511">
        <f t="shared" si="726"/>
        <v>0</v>
      </c>
      <c r="S956" s="511">
        <f t="shared" si="726"/>
        <v>0</v>
      </c>
      <c r="T956" s="511">
        <f t="shared" si="726"/>
        <v>0</v>
      </c>
      <c r="U956" s="511">
        <f t="shared" si="726"/>
        <v>0</v>
      </c>
      <c r="V956" s="511">
        <f t="shared" si="726"/>
        <v>0</v>
      </c>
      <c r="W956" s="511">
        <f t="shared" si="726"/>
        <v>0</v>
      </c>
      <c r="X956" s="511">
        <f t="shared" si="726"/>
        <v>0</v>
      </c>
      <c r="Y956" s="511">
        <f t="shared" si="726"/>
        <v>0</v>
      </c>
      <c r="Z956" s="511">
        <f t="shared" si="726"/>
        <v>0</v>
      </c>
      <c r="AA956" s="511">
        <f t="shared" si="726"/>
        <v>0</v>
      </c>
      <c r="AB956" s="511">
        <f t="shared" si="726"/>
        <v>0</v>
      </c>
      <c r="AC956" s="511">
        <f t="shared" si="726"/>
        <v>0</v>
      </c>
      <c r="AD956" s="511">
        <f t="shared" si="726"/>
        <v>0</v>
      </c>
      <c r="AE956" s="511">
        <f t="shared" si="726"/>
        <v>0</v>
      </c>
      <c r="AF956" s="524"/>
    </row>
    <row r="957" spans="1:32" s="82" customFormat="1" ht="18.75" hidden="1" x14ac:dyDescent="0.25">
      <c r="A957" s="517" t="s">
        <v>28</v>
      </c>
      <c r="B957" s="511">
        <f>H957+J957+L957+N957+P957+R957+T957+V957+X957+Z957+AB957+AD957</f>
        <v>0</v>
      </c>
      <c r="C957" s="344"/>
      <c r="D957" s="344"/>
      <c r="E957" s="344"/>
      <c r="F957" s="344"/>
      <c r="G957" s="344"/>
      <c r="H957" s="344"/>
      <c r="I957" s="344"/>
      <c r="J957" s="344"/>
      <c r="K957" s="518"/>
      <c r="L957" s="518"/>
      <c r="M957" s="518"/>
      <c r="N957" s="519"/>
      <c r="O957" s="520"/>
      <c r="P957" s="521"/>
      <c r="Q957" s="521"/>
      <c r="R957" s="521"/>
      <c r="S957" s="521"/>
      <c r="T957" s="521"/>
      <c r="U957" s="521"/>
      <c r="V957" s="521"/>
      <c r="W957" s="521"/>
      <c r="X957" s="521"/>
      <c r="Y957" s="521"/>
      <c r="Z957" s="521">
        <v>0</v>
      </c>
      <c r="AA957" s="521"/>
      <c r="AB957" s="521"/>
      <c r="AC957" s="521"/>
      <c r="AD957" s="521"/>
      <c r="AE957" s="521"/>
      <c r="AF957" s="522"/>
    </row>
    <row r="958" spans="1:32" s="82" customFormat="1" ht="18.75" hidden="1" x14ac:dyDescent="0.25">
      <c r="A958" s="517" t="s">
        <v>29</v>
      </c>
      <c r="B958" s="511">
        <f>H958+J958+L958+N958+P958+R958+T958+V958+X958+Z958+AB958+AD958</f>
        <v>0</v>
      </c>
      <c r="C958" s="344"/>
      <c r="D958" s="344"/>
      <c r="E958" s="344"/>
      <c r="F958" s="344"/>
      <c r="G958" s="344"/>
      <c r="H958" s="344"/>
      <c r="I958" s="344"/>
      <c r="J958" s="344"/>
      <c r="K958" s="518"/>
      <c r="L958" s="518"/>
      <c r="M958" s="518"/>
      <c r="N958" s="519"/>
      <c r="O958" s="520"/>
      <c r="P958" s="521"/>
      <c r="Q958" s="521"/>
      <c r="R958" s="521"/>
      <c r="S958" s="521"/>
      <c r="T958" s="521"/>
      <c r="U958" s="521"/>
      <c r="V958" s="521"/>
      <c r="W958" s="521"/>
      <c r="X958" s="521"/>
      <c r="Y958" s="521"/>
      <c r="Z958" s="521"/>
      <c r="AA958" s="521"/>
      <c r="AB958" s="521"/>
      <c r="AC958" s="521"/>
      <c r="AD958" s="521"/>
      <c r="AE958" s="521"/>
      <c r="AF958" s="522"/>
    </row>
    <row r="959" spans="1:32" s="82" customFormat="1" ht="18.75" hidden="1" x14ac:dyDescent="0.25">
      <c r="A959" s="517" t="s">
        <v>30</v>
      </c>
      <c r="B959" s="511">
        <f>H959+J959+L959+N959+P959+R959+T959+V959+X959+Z959+AB959+AD959</f>
        <v>0</v>
      </c>
      <c r="C959" s="344"/>
      <c r="D959" s="344"/>
      <c r="E959" s="344"/>
      <c r="F959" s="344"/>
      <c r="G959" s="344"/>
      <c r="H959" s="344"/>
      <c r="I959" s="344"/>
      <c r="J959" s="344"/>
      <c r="K959" s="518"/>
      <c r="L959" s="518"/>
      <c r="M959" s="518"/>
      <c r="N959" s="519"/>
      <c r="O959" s="520"/>
      <c r="P959" s="521"/>
      <c r="Q959" s="521"/>
      <c r="R959" s="521"/>
      <c r="S959" s="521"/>
      <c r="T959" s="521"/>
      <c r="U959" s="521"/>
      <c r="V959" s="521"/>
      <c r="W959" s="521"/>
      <c r="X959" s="521"/>
      <c r="Y959" s="521"/>
      <c r="Z959" s="521"/>
      <c r="AA959" s="521"/>
      <c r="AB959" s="521"/>
      <c r="AC959" s="521"/>
      <c r="AD959" s="521"/>
      <c r="AE959" s="521"/>
      <c r="AF959" s="522"/>
    </row>
    <row r="960" spans="1:32" s="82" customFormat="1" ht="18.75" hidden="1" x14ac:dyDescent="0.25">
      <c r="A960" s="517" t="s">
        <v>31</v>
      </c>
      <c r="B960" s="511">
        <f>H960+J960+L960+N960+P960+R960+T960+V960+X960+Z960+AB960+AD960</f>
        <v>0</v>
      </c>
      <c r="C960" s="344"/>
      <c r="D960" s="344"/>
      <c r="E960" s="344"/>
      <c r="F960" s="344"/>
      <c r="G960" s="344"/>
      <c r="H960" s="344"/>
      <c r="I960" s="344"/>
      <c r="J960" s="344"/>
      <c r="K960" s="518"/>
      <c r="L960" s="518"/>
      <c r="M960" s="518"/>
      <c r="N960" s="519"/>
      <c r="O960" s="520"/>
      <c r="P960" s="521"/>
      <c r="Q960" s="521"/>
      <c r="R960" s="521"/>
      <c r="S960" s="521"/>
      <c r="T960" s="521"/>
      <c r="U960" s="521"/>
      <c r="V960" s="521"/>
      <c r="W960" s="521"/>
      <c r="X960" s="521"/>
      <c r="Y960" s="521"/>
      <c r="Z960" s="521"/>
      <c r="AA960" s="521"/>
      <c r="AB960" s="521"/>
      <c r="AC960" s="521"/>
      <c r="AD960" s="521"/>
      <c r="AE960" s="521"/>
      <c r="AF960" s="522"/>
    </row>
    <row r="961" spans="1:33" ht="291" customHeight="1" x14ac:dyDescent="0.25">
      <c r="A961" s="550" t="s">
        <v>304</v>
      </c>
      <c r="B961" s="508">
        <f>B962</f>
        <v>23906.7</v>
      </c>
      <c r="C961" s="509">
        <f t="shared" ref="C961:AE961" si="727">C962</f>
        <v>23906.7</v>
      </c>
      <c r="D961" s="509">
        <f t="shared" si="727"/>
        <v>18571.16</v>
      </c>
      <c r="E961" s="509">
        <f t="shared" si="727"/>
        <v>18571.16</v>
      </c>
      <c r="F961" s="509">
        <f t="shared" si="727"/>
        <v>77.681821414080559</v>
      </c>
      <c r="G961" s="509">
        <f t="shared" si="727"/>
        <v>77.681821414080559</v>
      </c>
      <c r="H961" s="509">
        <f t="shared" si="727"/>
        <v>0</v>
      </c>
      <c r="I961" s="509">
        <f t="shared" si="727"/>
        <v>0</v>
      </c>
      <c r="J961" s="509">
        <f t="shared" si="727"/>
        <v>8000.5</v>
      </c>
      <c r="K961" s="509">
        <f t="shared" si="727"/>
        <v>0</v>
      </c>
      <c r="L961" s="509">
        <f t="shared" si="727"/>
        <v>0</v>
      </c>
      <c r="M961" s="509">
        <f t="shared" si="727"/>
        <v>0</v>
      </c>
      <c r="N961" s="509">
        <f t="shared" si="727"/>
        <v>0</v>
      </c>
      <c r="O961" s="508">
        <f t="shared" si="727"/>
        <v>4250</v>
      </c>
      <c r="P961" s="508">
        <f t="shared" si="727"/>
        <v>949.5</v>
      </c>
      <c r="Q961" s="508">
        <f t="shared" si="727"/>
        <v>4700</v>
      </c>
      <c r="R961" s="508">
        <f t="shared" si="727"/>
        <v>0</v>
      </c>
      <c r="S961" s="508">
        <f t="shared" si="727"/>
        <v>0</v>
      </c>
      <c r="T961" s="508">
        <f>T962</f>
        <v>63.7</v>
      </c>
      <c r="U961" s="508">
        <f t="shared" si="727"/>
        <v>0</v>
      </c>
      <c r="V961" s="508">
        <f t="shared" si="727"/>
        <v>0</v>
      </c>
      <c r="W961" s="508">
        <f t="shared" si="727"/>
        <v>0</v>
      </c>
      <c r="X961" s="508">
        <f t="shared" si="727"/>
        <v>0</v>
      </c>
      <c r="Y961" s="508">
        <f t="shared" si="727"/>
        <v>0</v>
      </c>
      <c r="Z961" s="508">
        <f t="shared" si="727"/>
        <v>0</v>
      </c>
      <c r="AA961" s="508">
        <f t="shared" si="727"/>
        <v>0</v>
      </c>
      <c r="AB961" s="508">
        <f>AB962</f>
        <v>0</v>
      </c>
      <c r="AC961" s="508">
        <f>AC962</f>
        <v>0</v>
      </c>
      <c r="AD961" s="511">
        <f t="shared" si="727"/>
        <v>14893</v>
      </c>
      <c r="AE961" s="511">
        <f t="shared" si="727"/>
        <v>9621.16</v>
      </c>
      <c r="AF961" s="551" t="s">
        <v>690</v>
      </c>
    </row>
    <row r="962" spans="1:33" ht="21" customHeight="1" x14ac:dyDescent="0.25">
      <c r="A962" s="513" t="s">
        <v>27</v>
      </c>
      <c r="B962" s="511">
        <f t="shared" ref="B962:AE962" si="728">B963+B964+B965+B966</f>
        <v>23906.7</v>
      </c>
      <c r="C962" s="344">
        <f t="shared" si="728"/>
        <v>23906.7</v>
      </c>
      <c r="D962" s="344">
        <f t="shared" si="728"/>
        <v>18571.16</v>
      </c>
      <c r="E962" s="344">
        <f t="shared" si="728"/>
        <v>18571.16</v>
      </c>
      <c r="F962" s="344">
        <f t="shared" si="728"/>
        <v>77.681821414080559</v>
      </c>
      <c r="G962" s="344">
        <f t="shared" si="728"/>
        <v>77.681821414080559</v>
      </c>
      <c r="H962" s="344">
        <f t="shared" si="728"/>
        <v>0</v>
      </c>
      <c r="I962" s="344">
        <f t="shared" si="728"/>
        <v>0</v>
      </c>
      <c r="J962" s="344">
        <f t="shared" si="728"/>
        <v>8000.5</v>
      </c>
      <c r="K962" s="344">
        <f t="shared" si="728"/>
        <v>0</v>
      </c>
      <c r="L962" s="344">
        <f t="shared" si="728"/>
        <v>0</v>
      </c>
      <c r="M962" s="344">
        <f t="shared" si="728"/>
        <v>0</v>
      </c>
      <c r="N962" s="514">
        <f t="shared" si="728"/>
        <v>0</v>
      </c>
      <c r="O962" s="515">
        <f t="shared" si="728"/>
        <v>4250</v>
      </c>
      <c r="P962" s="511">
        <f t="shared" si="728"/>
        <v>949.5</v>
      </c>
      <c r="Q962" s="511">
        <f t="shared" si="728"/>
        <v>4700</v>
      </c>
      <c r="R962" s="511">
        <f t="shared" si="728"/>
        <v>0</v>
      </c>
      <c r="S962" s="511">
        <f t="shared" si="728"/>
        <v>0</v>
      </c>
      <c r="T962" s="511">
        <f t="shared" si="728"/>
        <v>63.7</v>
      </c>
      <c r="U962" s="511">
        <f t="shared" si="728"/>
        <v>0</v>
      </c>
      <c r="V962" s="511">
        <f t="shared" si="728"/>
        <v>0</v>
      </c>
      <c r="W962" s="511">
        <f t="shared" si="728"/>
        <v>0</v>
      </c>
      <c r="X962" s="511">
        <f t="shared" si="728"/>
        <v>0</v>
      </c>
      <c r="Y962" s="511">
        <f t="shared" si="728"/>
        <v>0</v>
      </c>
      <c r="Z962" s="511">
        <f t="shared" si="728"/>
        <v>0</v>
      </c>
      <c r="AA962" s="511">
        <f t="shared" si="728"/>
        <v>0</v>
      </c>
      <c r="AB962" s="511">
        <f t="shared" si="728"/>
        <v>0</v>
      </c>
      <c r="AC962" s="511">
        <f t="shared" si="728"/>
        <v>0</v>
      </c>
      <c r="AD962" s="511">
        <f t="shared" si="728"/>
        <v>14893</v>
      </c>
      <c r="AE962" s="511">
        <f t="shared" si="728"/>
        <v>9621.16</v>
      </c>
      <c r="AF962" s="524"/>
    </row>
    <row r="963" spans="1:33" s="82" customFormat="1" ht="18.75" x14ac:dyDescent="0.25">
      <c r="A963" s="517" t="s">
        <v>28</v>
      </c>
      <c r="B963" s="511">
        <f>H963+J963+L963+N963+P963+R963+T963+V963+X963+Z963+AB963+AD963</f>
        <v>23906.7</v>
      </c>
      <c r="C963" s="344">
        <f>H963+J963+L963+N963+P963+R963+T963+V963+X963+Z963+AB963+AD963</f>
        <v>23906.7</v>
      </c>
      <c r="D963" s="344">
        <f>K963+M963+O963+Q963+S963+U963+W963+Y963+AA963+AC963+AE963</f>
        <v>18571.16</v>
      </c>
      <c r="E963" s="344">
        <f>I963+K963+M963+O963+Q963+S963+U963+W963+Y963+AA963+AC963+AE963+AG963</f>
        <v>18571.16</v>
      </c>
      <c r="F963" s="100">
        <f>E963/B963*100</f>
        <v>77.681821414080559</v>
      </c>
      <c r="G963" s="100">
        <f>E963/C963*100</f>
        <v>77.681821414080559</v>
      </c>
      <c r="H963" s="344"/>
      <c r="I963" s="344"/>
      <c r="J963" s="344">
        <v>8000.5</v>
      </c>
      <c r="K963" s="518">
        <v>0</v>
      </c>
      <c r="L963" s="518"/>
      <c r="M963" s="518"/>
      <c r="N963" s="519"/>
      <c r="O963" s="520">
        <v>4250</v>
      </c>
      <c r="P963" s="521">
        <v>949.5</v>
      </c>
      <c r="Q963" s="521">
        <v>4700</v>
      </c>
      <c r="R963" s="521"/>
      <c r="S963" s="521"/>
      <c r="T963" s="521">
        <v>63.7</v>
      </c>
      <c r="U963" s="521"/>
      <c r="V963" s="521"/>
      <c r="W963" s="521"/>
      <c r="X963" s="521"/>
      <c r="Y963" s="521"/>
      <c r="Z963" s="521"/>
      <c r="AA963" s="521"/>
      <c r="AB963" s="521"/>
      <c r="AC963" s="521"/>
      <c r="AD963" s="521">
        <v>14893</v>
      </c>
      <c r="AE963" s="521">
        <v>9621.16</v>
      </c>
      <c r="AF963" s="522"/>
    </row>
    <row r="964" spans="1:33" s="82" customFormat="1" ht="18.75" x14ac:dyDescent="0.25">
      <c r="A964" s="517" t="s">
        <v>29</v>
      </c>
      <c r="B964" s="511">
        <f>H964+J964+L964+N964+P964+R964+T964+V964+X964+Z964+AB964+AD964</f>
        <v>0</v>
      </c>
      <c r="C964" s="344"/>
      <c r="D964" s="344"/>
      <c r="E964" s="344"/>
      <c r="F964" s="344"/>
      <c r="G964" s="344"/>
      <c r="H964" s="344"/>
      <c r="I964" s="344"/>
      <c r="J964" s="344"/>
      <c r="K964" s="518"/>
      <c r="L964" s="518"/>
      <c r="M964" s="518"/>
      <c r="N964" s="519"/>
      <c r="O964" s="520"/>
      <c r="P964" s="521"/>
      <c r="Q964" s="521"/>
      <c r="R964" s="521"/>
      <c r="S964" s="521"/>
      <c r="T964" s="521"/>
      <c r="U964" s="521"/>
      <c r="V964" s="521"/>
      <c r="W964" s="521"/>
      <c r="X964" s="521"/>
      <c r="Y964" s="521"/>
      <c r="Z964" s="521"/>
      <c r="AA964" s="521"/>
      <c r="AB964" s="521"/>
      <c r="AC964" s="521"/>
      <c r="AD964" s="521"/>
      <c r="AE964" s="521"/>
      <c r="AF964" s="522"/>
    </row>
    <row r="965" spans="1:33" s="82" customFormat="1" ht="18.75" x14ac:dyDescent="0.25">
      <c r="A965" s="517" t="s">
        <v>30</v>
      </c>
      <c r="B965" s="511">
        <f>H965+J965+L965+N965+P965+R965+T965+V965+X965+Z965+AB965+AD965</f>
        <v>0</v>
      </c>
      <c r="C965" s="344"/>
      <c r="D965" s="344"/>
      <c r="E965" s="344"/>
      <c r="F965" s="344"/>
      <c r="G965" s="344"/>
      <c r="H965" s="344"/>
      <c r="I965" s="344"/>
      <c r="J965" s="344"/>
      <c r="K965" s="518"/>
      <c r="L965" s="518"/>
      <c r="M965" s="518"/>
      <c r="N965" s="519"/>
      <c r="O965" s="520"/>
      <c r="P965" s="521"/>
      <c r="Q965" s="521"/>
      <c r="R965" s="521"/>
      <c r="S965" s="521"/>
      <c r="T965" s="521"/>
      <c r="U965" s="521"/>
      <c r="V965" s="521"/>
      <c r="W965" s="521"/>
      <c r="X965" s="521"/>
      <c r="Y965" s="521"/>
      <c r="Z965" s="521"/>
      <c r="AA965" s="521"/>
      <c r="AB965" s="521"/>
      <c r="AC965" s="521"/>
      <c r="AD965" s="521"/>
      <c r="AE965" s="521"/>
      <c r="AF965" s="522" t="s">
        <v>305</v>
      </c>
    </row>
    <row r="966" spans="1:33" s="82" customFormat="1" ht="18.75" x14ac:dyDescent="0.25">
      <c r="A966" s="552" t="s">
        <v>31</v>
      </c>
      <c r="B966" s="553">
        <f>H966+J966+L966+N966+P966+R966+T966+V966+X966+Z966+AB966+AD966</f>
        <v>0</v>
      </c>
      <c r="C966" s="554"/>
      <c r="D966" s="554"/>
      <c r="E966" s="554"/>
      <c r="F966" s="554"/>
      <c r="G966" s="554"/>
      <c r="H966" s="554"/>
      <c r="I966" s="554"/>
      <c r="J966" s="554"/>
      <c r="K966" s="555"/>
      <c r="L966" s="555"/>
      <c r="M966" s="555"/>
      <c r="N966" s="556"/>
      <c r="O966" s="557"/>
      <c r="P966" s="558"/>
      <c r="Q966" s="558"/>
      <c r="R966" s="558"/>
      <c r="S966" s="558"/>
      <c r="T966" s="558"/>
      <c r="U966" s="558"/>
      <c r="V966" s="558"/>
      <c r="W966" s="558"/>
      <c r="X966" s="558"/>
      <c r="Y966" s="558"/>
      <c r="Z966" s="558"/>
      <c r="AA966" s="558"/>
      <c r="AB966" s="558"/>
      <c r="AC966" s="558"/>
      <c r="AD966" s="558"/>
      <c r="AE966" s="558"/>
      <c r="AF966" s="559"/>
    </row>
    <row r="967" spans="1:33" s="82" customFormat="1" ht="18.75" x14ac:dyDescent="0.25">
      <c r="A967" s="92" t="s">
        <v>62</v>
      </c>
      <c r="B967" s="89">
        <f>B910+B953</f>
        <v>162502.23000000001</v>
      </c>
      <c r="C967" s="89">
        <f>C910+C953</f>
        <v>162502.23000000001</v>
      </c>
      <c r="D967" s="89">
        <f>D910+D953</f>
        <v>152958.36000000002</v>
      </c>
      <c r="E967" s="89">
        <f>E910+E953</f>
        <v>152958.36000000002</v>
      </c>
      <c r="F967" s="89">
        <f>E967/B967*100</f>
        <v>94.126929827363</v>
      </c>
      <c r="G967" s="89">
        <f>E967/C967*100</f>
        <v>94.126929827363</v>
      </c>
      <c r="H967" s="89">
        <f t="shared" ref="H967:M967" si="729">H910+H953</f>
        <v>2718.65</v>
      </c>
      <c r="I967" s="89">
        <f t="shared" si="729"/>
        <v>2444.5</v>
      </c>
      <c r="J967" s="89">
        <f t="shared" si="729"/>
        <v>16981.830000000002</v>
      </c>
      <c r="K967" s="89">
        <f t="shared" si="729"/>
        <v>8402.98</v>
      </c>
      <c r="L967" s="89">
        <f t="shared" si="729"/>
        <v>9134.06</v>
      </c>
      <c r="M967" s="89">
        <f t="shared" si="729"/>
        <v>8514.5500000000011</v>
      </c>
      <c r="N967" s="89">
        <f>N911+N925+N933+N954</f>
        <v>9492</v>
      </c>
      <c r="O967" s="91">
        <f>O910+O953</f>
        <v>13429.25</v>
      </c>
      <c r="P967" s="89">
        <f>P910+P953</f>
        <v>21151.57</v>
      </c>
      <c r="Q967" s="89">
        <f>Q910+Q953</f>
        <v>19936.150000000001</v>
      </c>
      <c r="R967" s="89">
        <f>R910+R953</f>
        <v>12673.34</v>
      </c>
      <c r="S967" s="89">
        <f>S910+S953</f>
        <v>15748.46</v>
      </c>
      <c r="T967" s="274">
        <f>T953+T910</f>
        <v>16458.110000000004</v>
      </c>
      <c r="U967" s="89">
        <f t="shared" ref="U967:AE967" si="730">U910+U953</f>
        <v>15182.73</v>
      </c>
      <c r="V967" s="89">
        <f t="shared" si="730"/>
        <v>15293.02</v>
      </c>
      <c r="W967" s="89">
        <f t="shared" si="730"/>
        <v>11806.69</v>
      </c>
      <c r="X967" s="89">
        <f t="shared" si="730"/>
        <v>8951.17</v>
      </c>
      <c r="Y967" s="89">
        <f t="shared" si="730"/>
        <v>13099.87</v>
      </c>
      <c r="Z967" s="89">
        <f t="shared" si="730"/>
        <v>9475</v>
      </c>
      <c r="AA967" s="89">
        <f t="shared" si="730"/>
        <v>9136.67</v>
      </c>
      <c r="AB967" s="89">
        <f t="shared" si="730"/>
        <v>8571.82</v>
      </c>
      <c r="AC967" s="89">
        <f t="shared" si="730"/>
        <v>9706.68</v>
      </c>
      <c r="AD967" s="89">
        <f t="shared" si="730"/>
        <v>31601.66</v>
      </c>
      <c r="AE967" s="89">
        <f t="shared" si="730"/>
        <v>25549.83</v>
      </c>
      <c r="AF967" s="100"/>
      <c r="AG967" s="44">
        <f>H967+J967+L967+N967+P967+R967+T967+V967+X967+Z967+AB967+AD967</f>
        <v>162502.23000000001</v>
      </c>
    </row>
    <row r="968" spans="1:33" s="82" customFormat="1" ht="18.75" x14ac:dyDescent="0.25">
      <c r="A968" s="103" t="s">
        <v>28</v>
      </c>
      <c r="B968" s="100">
        <f>B963+B949+B943+B937+B929+B921+B915</f>
        <v>148861.51</v>
      </c>
      <c r="C968" s="100">
        <f t="shared" ref="C968:E968" si="731">C963+C949+C943+C937+C929+C921+C915</f>
        <v>148861.51</v>
      </c>
      <c r="D968" s="100">
        <f t="shared" si="731"/>
        <v>139340</v>
      </c>
      <c r="E968" s="100">
        <f t="shared" si="731"/>
        <v>139340</v>
      </c>
      <c r="F968" s="100">
        <f>E968/B968*100</f>
        <v>93.603779781623871</v>
      </c>
      <c r="G968" s="100">
        <f>E968/C968*100</f>
        <v>93.603779781623871</v>
      </c>
      <c r="H968" s="100">
        <f t="shared" ref="H968:AE970" si="732">H963+H949+H943+H937+H929+H921+H915</f>
        <v>2718.65</v>
      </c>
      <c r="I968" s="100">
        <f t="shared" si="732"/>
        <v>2444.5</v>
      </c>
      <c r="J968" s="100">
        <f t="shared" si="732"/>
        <v>16813.57</v>
      </c>
      <c r="K968" s="100">
        <f t="shared" si="732"/>
        <v>8308.08</v>
      </c>
      <c r="L968" s="100">
        <f t="shared" si="732"/>
        <v>8951.619999999999</v>
      </c>
      <c r="M968" s="100">
        <f t="shared" si="732"/>
        <v>8477.56</v>
      </c>
      <c r="N968" s="100">
        <f t="shared" si="732"/>
        <v>9159.19</v>
      </c>
      <c r="O968" s="100">
        <f t="shared" si="732"/>
        <v>12997.61</v>
      </c>
      <c r="P968" s="100">
        <f t="shared" si="732"/>
        <v>17064.989999999998</v>
      </c>
      <c r="Q968" s="100">
        <f t="shared" si="732"/>
        <v>17335.32</v>
      </c>
      <c r="R968" s="100">
        <f t="shared" si="732"/>
        <v>10936.89</v>
      </c>
      <c r="S968" s="100">
        <f t="shared" si="732"/>
        <v>12532.85</v>
      </c>
      <c r="T968" s="100">
        <f t="shared" si="732"/>
        <v>12570.96</v>
      </c>
      <c r="U968" s="100">
        <f t="shared" si="732"/>
        <v>11476.66</v>
      </c>
      <c r="V968" s="100">
        <f t="shared" si="732"/>
        <v>12431.310000000001</v>
      </c>
      <c r="W968" s="100">
        <f t="shared" si="732"/>
        <v>9207.2199999999993</v>
      </c>
      <c r="X968" s="100">
        <f t="shared" si="732"/>
        <v>8624.33</v>
      </c>
      <c r="Y968" s="100">
        <f t="shared" si="732"/>
        <v>12892.220000000001</v>
      </c>
      <c r="Z968" s="100">
        <f t="shared" si="732"/>
        <v>9416.5399999999991</v>
      </c>
      <c r="AA968" s="100">
        <f t="shared" si="732"/>
        <v>8998.58</v>
      </c>
      <c r="AB968" s="100">
        <f t="shared" si="732"/>
        <v>8571.82</v>
      </c>
      <c r="AC968" s="100">
        <f t="shared" si="732"/>
        <v>9231.89</v>
      </c>
      <c r="AD968" s="100">
        <f t="shared" si="732"/>
        <v>31601.64</v>
      </c>
      <c r="AE968" s="100">
        <f t="shared" si="732"/>
        <v>25437.51</v>
      </c>
      <c r="AF968" s="100"/>
      <c r="AG968" s="31"/>
    </row>
    <row r="969" spans="1:33" s="82" customFormat="1" ht="18.75" x14ac:dyDescent="0.25">
      <c r="A969" s="103" t="s">
        <v>29</v>
      </c>
      <c r="B969" s="100">
        <f>B964+B950+B944+B938+B930+B922+B916</f>
        <v>13037.91</v>
      </c>
      <c r="C969" s="100">
        <f t="shared" ref="C969:E969" si="733">C964+C950+C944+C938+C930+C922+C916</f>
        <v>13037.91</v>
      </c>
      <c r="D969" s="100">
        <f t="shared" si="733"/>
        <v>13015.560000000001</v>
      </c>
      <c r="E969" s="100">
        <f t="shared" si="733"/>
        <v>13015.560000000001</v>
      </c>
      <c r="F969" s="100">
        <f>E969/B969*100</f>
        <v>99.828576819444237</v>
      </c>
      <c r="G969" s="100">
        <f>E969/C969*100</f>
        <v>99.828576819444237</v>
      </c>
      <c r="H969" s="100">
        <f t="shared" si="732"/>
        <v>0</v>
      </c>
      <c r="I969" s="100">
        <f t="shared" si="732"/>
        <v>0</v>
      </c>
      <c r="J969" s="100">
        <f t="shared" si="732"/>
        <v>109.36</v>
      </c>
      <c r="K969" s="100">
        <f t="shared" si="732"/>
        <v>94.9</v>
      </c>
      <c r="L969" s="100">
        <f t="shared" si="732"/>
        <v>84.28</v>
      </c>
      <c r="M969" s="100">
        <f t="shared" si="732"/>
        <v>36.99</v>
      </c>
      <c r="N969" s="100">
        <f t="shared" si="732"/>
        <v>215.7</v>
      </c>
      <c r="O969" s="100">
        <f t="shared" si="732"/>
        <v>215.69</v>
      </c>
      <c r="P969" s="100">
        <f t="shared" si="732"/>
        <v>4000.5</v>
      </c>
      <c r="Q969" s="100">
        <f t="shared" si="732"/>
        <v>2456.54</v>
      </c>
      <c r="R969" s="100">
        <f t="shared" si="732"/>
        <v>1509.7099999999998</v>
      </c>
      <c r="S969" s="100">
        <f t="shared" si="732"/>
        <v>2988.87</v>
      </c>
      <c r="T969" s="100">
        <f t="shared" si="732"/>
        <v>3871.33</v>
      </c>
      <c r="U969" s="100">
        <f t="shared" si="732"/>
        <v>3690.25</v>
      </c>
      <c r="V969" s="100">
        <f t="shared" si="732"/>
        <v>2861.71</v>
      </c>
      <c r="W969" s="100">
        <f t="shared" si="732"/>
        <v>2599.4699999999998</v>
      </c>
      <c r="X969" s="100">
        <f t="shared" si="732"/>
        <v>326.83999999999997</v>
      </c>
      <c r="Y969" s="100">
        <f t="shared" si="732"/>
        <v>207.64999999999998</v>
      </c>
      <c r="Z969" s="100">
        <f t="shared" si="732"/>
        <v>58.46</v>
      </c>
      <c r="AA969" s="100">
        <f t="shared" si="732"/>
        <v>138.09</v>
      </c>
      <c r="AB969" s="100">
        <f t="shared" si="732"/>
        <v>0</v>
      </c>
      <c r="AC969" s="100">
        <f t="shared" si="732"/>
        <v>474.79</v>
      </c>
      <c r="AD969" s="100">
        <f t="shared" si="732"/>
        <v>0.02</v>
      </c>
      <c r="AE969" s="100">
        <f t="shared" si="732"/>
        <v>112.32</v>
      </c>
      <c r="AF969" s="100"/>
    </row>
    <row r="970" spans="1:33" s="82" customFormat="1" ht="18.75" x14ac:dyDescent="0.25">
      <c r="A970" s="103" t="s">
        <v>30</v>
      </c>
      <c r="B970" s="100">
        <f>B965+B951+B945+B939+B931+B923+B917</f>
        <v>602.81000000000006</v>
      </c>
      <c r="C970" s="100">
        <f t="shared" ref="C970:E970" si="734">C965+C951+C945+C939+C931+C923+C917</f>
        <v>602.81000000000006</v>
      </c>
      <c r="D970" s="100">
        <f t="shared" si="734"/>
        <v>602.80000000000007</v>
      </c>
      <c r="E970" s="100">
        <f t="shared" si="734"/>
        <v>602.80000000000007</v>
      </c>
      <c r="F970" s="100"/>
      <c r="G970" s="100"/>
      <c r="H970" s="100">
        <f t="shared" si="732"/>
        <v>0</v>
      </c>
      <c r="I970" s="100">
        <f t="shared" si="732"/>
        <v>0</v>
      </c>
      <c r="J970" s="100">
        <f t="shared" si="732"/>
        <v>58.9</v>
      </c>
      <c r="K970" s="100">
        <f t="shared" si="732"/>
        <v>0</v>
      </c>
      <c r="L970" s="100">
        <f t="shared" si="732"/>
        <v>98.16</v>
      </c>
      <c r="M970" s="100">
        <f t="shared" si="732"/>
        <v>0</v>
      </c>
      <c r="N970" s="100">
        <f t="shared" si="732"/>
        <v>117.11</v>
      </c>
      <c r="O970" s="100">
        <f t="shared" si="732"/>
        <v>215.95</v>
      </c>
      <c r="P970" s="100">
        <f t="shared" si="732"/>
        <v>86.08</v>
      </c>
      <c r="Q970" s="100">
        <f t="shared" si="732"/>
        <v>144.29</v>
      </c>
      <c r="R970" s="100">
        <f t="shared" si="732"/>
        <v>226.74</v>
      </c>
      <c r="S970" s="100">
        <f t="shared" si="732"/>
        <v>226.74</v>
      </c>
      <c r="T970" s="100">
        <f t="shared" si="732"/>
        <v>15.82</v>
      </c>
      <c r="U970" s="100">
        <f t="shared" si="732"/>
        <v>15.82</v>
      </c>
      <c r="V970" s="100">
        <f t="shared" si="732"/>
        <v>0</v>
      </c>
      <c r="W970" s="100">
        <f t="shared" si="732"/>
        <v>0</v>
      </c>
      <c r="X970" s="100">
        <f t="shared" si="732"/>
        <v>0</v>
      </c>
      <c r="Y970" s="100">
        <f t="shared" si="732"/>
        <v>0</v>
      </c>
      <c r="Z970" s="100">
        <f t="shared" si="732"/>
        <v>0</v>
      </c>
      <c r="AA970" s="100">
        <f t="shared" si="732"/>
        <v>0</v>
      </c>
      <c r="AB970" s="100">
        <f t="shared" si="732"/>
        <v>0</v>
      </c>
      <c r="AC970" s="100">
        <f t="shared" si="732"/>
        <v>0</v>
      </c>
      <c r="AD970" s="100">
        <f t="shared" si="732"/>
        <v>0</v>
      </c>
      <c r="AE970" s="100">
        <f t="shared" si="732"/>
        <v>0</v>
      </c>
      <c r="AF970" s="100"/>
    </row>
    <row r="971" spans="1:33" s="82" customFormat="1" ht="18.75" x14ac:dyDescent="0.25">
      <c r="A971" s="103" t="s">
        <v>31</v>
      </c>
      <c r="B971" s="100">
        <f>H971+J971+L971+N971+P971+R971+T971+V971+X971+Z971+AB971+AD971</f>
        <v>0</v>
      </c>
      <c r="C971" s="100">
        <f>H971+J971+L971+N971+P971+R971+T971</f>
        <v>0</v>
      </c>
      <c r="D971" s="100">
        <f>D918+D924+D932+D940+D946+D952+D960+D966</f>
        <v>0</v>
      </c>
      <c r="E971" s="100">
        <f>E918+E924+E932+E940+E946+E952+E960+E966</f>
        <v>0</v>
      </c>
      <c r="F971" s="100"/>
      <c r="G971" s="100"/>
      <c r="H971" s="100">
        <f t="shared" ref="H971:AE971" si="735">H918+H924+H932+H940+H946+H952+H960+H966</f>
        <v>0</v>
      </c>
      <c r="I971" s="100">
        <f t="shared" si="735"/>
        <v>0</v>
      </c>
      <c r="J971" s="100">
        <f t="shared" si="735"/>
        <v>0</v>
      </c>
      <c r="K971" s="100">
        <f t="shared" si="735"/>
        <v>0</v>
      </c>
      <c r="L971" s="100">
        <f t="shared" si="735"/>
        <v>0</v>
      </c>
      <c r="M971" s="100">
        <f t="shared" si="735"/>
        <v>0</v>
      </c>
      <c r="N971" s="101">
        <f t="shared" si="735"/>
        <v>0</v>
      </c>
      <c r="O971" s="101">
        <f t="shared" si="735"/>
        <v>0</v>
      </c>
      <c r="P971" s="100">
        <f t="shared" si="735"/>
        <v>0</v>
      </c>
      <c r="Q971" s="100">
        <f t="shared" si="735"/>
        <v>0</v>
      </c>
      <c r="R971" s="100">
        <f t="shared" si="735"/>
        <v>0</v>
      </c>
      <c r="S971" s="100">
        <f t="shared" si="735"/>
        <v>0</v>
      </c>
      <c r="T971" s="100">
        <f t="shared" si="735"/>
        <v>0</v>
      </c>
      <c r="U971" s="100">
        <f t="shared" si="735"/>
        <v>0</v>
      </c>
      <c r="V971" s="100">
        <f t="shared" si="735"/>
        <v>0</v>
      </c>
      <c r="W971" s="100">
        <f t="shared" si="735"/>
        <v>0</v>
      </c>
      <c r="X971" s="100">
        <f t="shared" si="735"/>
        <v>0</v>
      </c>
      <c r="Y971" s="100">
        <f t="shared" si="735"/>
        <v>0</v>
      </c>
      <c r="Z971" s="100">
        <f t="shared" si="735"/>
        <v>0</v>
      </c>
      <c r="AA971" s="100">
        <f t="shared" si="735"/>
        <v>0</v>
      </c>
      <c r="AB971" s="100">
        <f t="shared" si="735"/>
        <v>0</v>
      </c>
      <c r="AC971" s="100">
        <f t="shared" si="735"/>
        <v>0</v>
      </c>
      <c r="AD971" s="100">
        <f t="shared" si="735"/>
        <v>0</v>
      </c>
      <c r="AE971" s="100">
        <f t="shared" si="735"/>
        <v>0</v>
      </c>
      <c r="AF971" s="100"/>
    </row>
    <row r="972" spans="1:33" ht="30" customHeight="1" x14ac:dyDescent="0.25">
      <c r="A972" s="560" t="s">
        <v>306</v>
      </c>
      <c r="B972" s="560"/>
      <c r="C972" s="560"/>
      <c r="D972" s="560"/>
      <c r="E972" s="560"/>
      <c r="F972" s="560"/>
      <c r="G972" s="560"/>
      <c r="H972" s="560"/>
      <c r="I972" s="560"/>
      <c r="J972" s="560"/>
      <c r="K972" s="560"/>
      <c r="L972" s="560"/>
      <c r="M972" s="560"/>
      <c r="N972" s="560"/>
      <c r="O972" s="560"/>
      <c r="P972" s="560"/>
      <c r="Q972" s="560"/>
      <c r="R972" s="560"/>
      <c r="S972" s="560"/>
      <c r="T972" s="560"/>
      <c r="U972" s="560"/>
      <c r="V972" s="560"/>
      <c r="W972" s="560"/>
      <c r="X972" s="560"/>
      <c r="Y972" s="560"/>
      <c r="Z972" s="560"/>
      <c r="AA972" s="560"/>
      <c r="AB972" s="560"/>
      <c r="AC972" s="560"/>
      <c r="AD972" s="560"/>
      <c r="AE972" s="560"/>
      <c r="AF972" s="560"/>
    </row>
    <row r="973" spans="1:33" s="82" customFormat="1" ht="37.5" x14ac:dyDescent="0.25">
      <c r="A973" s="561" t="s">
        <v>307</v>
      </c>
      <c r="B973" s="89">
        <f>B975+B981</f>
        <v>6147.17</v>
      </c>
      <c r="C973" s="89">
        <f>C975+C981</f>
        <v>6147.17</v>
      </c>
      <c r="D973" s="89">
        <f>D975+D981</f>
        <v>6146.98</v>
      </c>
      <c r="E973" s="89">
        <f t="shared" ref="E973:AE973" si="736">E975+E981</f>
        <v>6146.98</v>
      </c>
      <c r="F973" s="89">
        <f>E973/B973*100</f>
        <v>99.996909146810637</v>
      </c>
      <c r="G973" s="89">
        <f>E973/C973*100</f>
        <v>99.996909146810637</v>
      </c>
      <c r="H973" s="89">
        <f t="shared" si="736"/>
        <v>0</v>
      </c>
      <c r="I973" s="89">
        <f t="shared" si="736"/>
        <v>0</v>
      </c>
      <c r="J973" s="89">
        <f t="shared" si="736"/>
        <v>3953.1</v>
      </c>
      <c r="K973" s="89">
        <f t="shared" si="736"/>
        <v>3908.3</v>
      </c>
      <c r="L973" s="89">
        <f t="shared" si="736"/>
        <v>23.9</v>
      </c>
      <c r="M973" s="89">
        <f t="shared" si="736"/>
        <v>0</v>
      </c>
      <c r="N973" s="91">
        <f t="shared" si="736"/>
        <v>23.9</v>
      </c>
      <c r="O973" s="91">
        <f t="shared" si="736"/>
        <v>0</v>
      </c>
      <c r="P973" s="89">
        <f t="shared" si="736"/>
        <v>23.9</v>
      </c>
      <c r="Q973" s="89">
        <f t="shared" si="736"/>
        <v>0</v>
      </c>
      <c r="R973" s="89">
        <f t="shared" si="736"/>
        <v>2122.37</v>
      </c>
      <c r="S973" s="89">
        <f t="shared" si="736"/>
        <v>0</v>
      </c>
      <c r="T973" s="89">
        <f t="shared" si="736"/>
        <v>0</v>
      </c>
      <c r="U973" s="89">
        <f t="shared" si="736"/>
        <v>0</v>
      </c>
      <c r="V973" s="89">
        <f t="shared" si="736"/>
        <v>0</v>
      </c>
      <c r="W973" s="89">
        <f t="shared" si="736"/>
        <v>1545.56</v>
      </c>
      <c r="X973" s="89">
        <f t="shared" si="736"/>
        <v>0</v>
      </c>
      <c r="Y973" s="89">
        <f t="shared" si="736"/>
        <v>693.12</v>
      </c>
      <c r="Z973" s="89">
        <f t="shared" si="736"/>
        <v>0</v>
      </c>
      <c r="AA973" s="89">
        <f t="shared" si="736"/>
        <v>0</v>
      </c>
      <c r="AB973" s="89">
        <f t="shared" si="736"/>
        <v>0</v>
      </c>
      <c r="AC973" s="89">
        <f t="shared" si="736"/>
        <v>0</v>
      </c>
      <c r="AD973" s="89">
        <f t="shared" si="736"/>
        <v>0</v>
      </c>
      <c r="AE973" s="89">
        <f t="shared" si="736"/>
        <v>0</v>
      </c>
      <c r="AF973" s="123"/>
    </row>
    <row r="974" spans="1:33" ht="18.75" x14ac:dyDescent="0.3">
      <c r="A974" s="426" t="s">
        <v>66</v>
      </c>
      <c r="B974" s="100"/>
      <c r="C974" s="125"/>
      <c r="D974" s="125"/>
      <c r="E974" s="160"/>
      <c r="F974" s="160"/>
      <c r="G974" s="160"/>
      <c r="H974" s="160"/>
      <c r="I974" s="160"/>
      <c r="J974" s="160"/>
      <c r="K974" s="160"/>
      <c r="L974" s="160"/>
      <c r="M974" s="160"/>
      <c r="N974" s="287"/>
      <c r="O974" s="287"/>
      <c r="P974" s="160"/>
      <c r="Q974" s="160"/>
      <c r="R974" s="160"/>
      <c r="S974" s="160"/>
      <c r="T974" s="160"/>
      <c r="U974" s="160"/>
      <c r="V974" s="160"/>
      <c r="W974" s="160"/>
      <c r="X974" s="160"/>
      <c r="Y974" s="160"/>
      <c r="Z974" s="160"/>
      <c r="AA974" s="160"/>
      <c r="AB974" s="160"/>
      <c r="AC974" s="160"/>
      <c r="AD974" s="160"/>
      <c r="AE974" s="125"/>
      <c r="AF974" s="123"/>
    </row>
    <row r="975" spans="1:33" s="82" customFormat="1" ht="37.5" x14ac:dyDescent="0.25">
      <c r="A975" s="295" t="s">
        <v>308</v>
      </c>
      <c r="B975" s="95">
        <f t="shared" ref="B975:G975" si="737">B978</f>
        <v>3908.4</v>
      </c>
      <c r="C975" s="169">
        <f t="shared" si="737"/>
        <v>3908.4</v>
      </c>
      <c r="D975" s="169">
        <f t="shared" si="737"/>
        <v>3908.3</v>
      </c>
      <c r="E975" s="169">
        <f t="shared" si="737"/>
        <v>3908.3</v>
      </c>
      <c r="F975" s="169">
        <f t="shared" si="737"/>
        <v>99.997441408248903</v>
      </c>
      <c r="G975" s="169">
        <f t="shared" si="737"/>
        <v>99.997441408248903</v>
      </c>
      <c r="H975" s="169">
        <f t="shared" ref="H975:AE975" si="738">H977+H978+H979+H980</f>
        <v>0</v>
      </c>
      <c r="I975" s="169">
        <f t="shared" si="738"/>
        <v>0</v>
      </c>
      <c r="J975" s="169">
        <f t="shared" si="738"/>
        <v>3908.4</v>
      </c>
      <c r="K975" s="169">
        <f t="shared" si="738"/>
        <v>3908.3</v>
      </c>
      <c r="L975" s="169">
        <f t="shared" si="738"/>
        <v>0</v>
      </c>
      <c r="M975" s="169">
        <f t="shared" si="738"/>
        <v>0</v>
      </c>
      <c r="N975" s="169">
        <f t="shared" si="738"/>
        <v>0</v>
      </c>
      <c r="O975" s="169">
        <f t="shared" si="738"/>
        <v>0</v>
      </c>
      <c r="P975" s="169">
        <f t="shared" si="738"/>
        <v>0</v>
      </c>
      <c r="Q975" s="169">
        <f t="shared" si="738"/>
        <v>0</v>
      </c>
      <c r="R975" s="169">
        <f t="shared" si="738"/>
        <v>0</v>
      </c>
      <c r="S975" s="169">
        <f t="shared" si="738"/>
        <v>0</v>
      </c>
      <c r="T975" s="169">
        <f t="shared" si="738"/>
        <v>0</v>
      </c>
      <c r="U975" s="169">
        <f t="shared" si="738"/>
        <v>0</v>
      </c>
      <c r="V975" s="169">
        <f t="shared" si="738"/>
        <v>0</v>
      </c>
      <c r="W975" s="169">
        <f t="shared" si="738"/>
        <v>0</v>
      </c>
      <c r="X975" s="169">
        <f t="shared" si="738"/>
        <v>0</v>
      </c>
      <c r="Y975" s="169">
        <f t="shared" si="738"/>
        <v>0</v>
      </c>
      <c r="Z975" s="169">
        <f t="shared" si="738"/>
        <v>0</v>
      </c>
      <c r="AA975" s="169">
        <f t="shared" si="738"/>
        <v>0</v>
      </c>
      <c r="AB975" s="169">
        <f t="shared" si="738"/>
        <v>0</v>
      </c>
      <c r="AC975" s="169">
        <f t="shared" si="738"/>
        <v>0</v>
      </c>
      <c r="AD975" s="125">
        <f t="shared" si="738"/>
        <v>0</v>
      </c>
      <c r="AE975" s="125">
        <f t="shared" si="738"/>
        <v>0</v>
      </c>
      <c r="AF975" s="115"/>
    </row>
    <row r="976" spans="1:33" ht="18.75" x14ac:dyDescent="0.3">
      <c r="A976" s="476" t="s">
        <v>27</v>
      </c>
      <c r="B976" s="100">
        <f t="shared" ref="B976:AD976" si="739">B977+B978+B979+B980</f>
        <v>3908.4</v>
      </c>
      <c r="C976" s="100">
        <f>C977+C978+C979+C980</f>
        <v>3908.4</v>
      </c>
      <c r="D976" s="100">
        <f>D977+D978+D979+D980</f>
        <v>3908.3</v>
      </c>
      <c r="E976" s="100">
        <f t="shared" si="739"/>
        <v>3908.3</v>
      </c>
      <c r="F976" s="125">
        <f>E976/B976*100</f>
        <v>99.997441408248903</v>
      </c>
      <c r="G976" s="125">
        <f>E976/C976*100</f>
        <v>99.997441408248903</v>
      </c>
      <c r="H976" s="100">
        <f t="shared" si="739"/>
        <v>0</v>
      </c>
      <c r="I976" s="100">
        <f t="shared" si="739"/>
        <v>0</v>
      </c>
      <c r="J976" s="100">
        <f t="shared" si="739"/>
        <v>3908.4</v>
      </c>
      <c r="K976" s="100">
        <f t="shared" si="739"/>
        <v>3908.3</v>
      </c>
      <c r="L976" s="100">
        <f t="shared" si="739"/>
        <v>0</v>
      </c>
      <c r="M976" s="100">
        <f t="shared" si="739"/>
        <v>0</v>
      </c>
      <c r="N976" s="101">
        <f t="shared" si="739"/>
        <v>0</v>
      </c>
      <c r="O976" s="101">
        <f t="shared" si="739"/>
        <v>0</v>
      </c>
      <c r="P976" s="100">
        <f t="shared" si="739"/>
        <v>0</v>
      </c>
      <c r="Q976" s="100">
        <f t="shared" si="739"/>
        <v>0</v>
      </c>
      <c r="R976" s="100">
        <f t="shared" si="739"/>
        <v>0</v>
      </c>
      <c r="S976" s="100">
        <f t="shared" si="739"/>
        <v>0</v>
      </c>
      <c r="T976" s="100">
        <f t="shared" si="739"/>
        <v>0</v>
      </c>
      <c r="U976" s="100">
        <f t="shared" si="739"/>
        <v>0</v>
      </c>
      <c r="V976" s="100">
        <f t="shared" si="739"/>
        <v>0</v>
      </c>
      <c r="W976" s="100">
        <f t="shared" si="739"/>
        <v>0</v>
      </c>
      <c r="X976" s="100">
        <f t="shared" si="739"/>
        <v>0</v>
      </c>
      <c r="Y976" s="100">
        <f t="shared" si="739"/>
        <v>0</v>
      </c>
      <c r="Z976" s="100">
        <f t="shared" si="739"/>
        <v>0</v>
      </c>
      <c r="AA976" s="100">
        <f t="shared" si="739"/>
        <v>0</v>
      </c>
      <c r="AB976" s="100">
        <f t="shared" si="739"/>
        <v>0</v>
      </c>
      <c r="AC976" s="100">
        <f t="shared" si="739"/>
        <v>0</v>
      </c>
      <c r="AD976" s="100">
        <f t="shared" si="739"/>
        <v>0</v>
      </c>
      <c r="AE976" s="125"/>
      <c r="AF976" s="123"/>
    </row>
    <row r="977" spans="1:32" s="82" customFormat="1" ht="18.75" x14ac:dyDescent="0.25">
      <c r="A977" s="123" t="s">
        <v>28</v>
      </c>
      <c r="B977" s="100"/>
      <c r="C977" s="125"/>
      <c r="D977" s="125"/>
      <c r="E977" s="125"/>
      <c r="F977" s="160"/>
      <c r="G977" s="160"/>
      <c r="H977" s="160"/>
      <c r="I977" s="160"/>
      <c r="J977" s="160"/>
      <c r="K977" s="160"/>
      <c r="L977" s="160"/>
      <c r="M977" s="160"/>
      <c r="N977" s="287"/>
      <c r="O977" s="287"/>
      <c r="P977" s="160"/>
      <c r="Q977" s="160"/>
      <c r="R977" s="160"/>
      <c r="S977" s="160"/>
      <c r="T977" s="160"/>
      <c r="U977" s="160"/>
      <c r="V977" s="160"/>
      <c r="W977" s="160"/>
      <c r="X977" s="160"/>
      <c r="Y977" s="160"/>
      <c r="Z977" s="160"/>
      <c r="AA977" s="160"/>
      <c r="AB977" s="160"/>
      <c r="AC977" s="160"/>
      <c r="AD977" s="160"/>
      <c r="AE977" s="125"/>
      <c r="AF977" s="123"/>
    </row>
    <row r="978" spans="1:32" s="82" customFormat="1" ht="75" x14ac:dyDescent="0.25">
      <c r="A978" s="123" t="s">
        <v>29</v>
      </c>
      <c r="B978" s="100">
        <f>H978+J978+L978+N978+P978+R978+T978+V978+X978+Z978+AB978+AD978</f>
        <v>3908.4</v>
      </c>
      <c r="C978" s="125">
        <f>H978+J978+L978+N978+P978+R978+T978</f>
        <v>3908.4</v>
      </c>
      <c r="D978" s="125">
        <f>I978+K978+M978+O978+Q978+S978+U978</f>
        <v>3908.3</v>
      </c>
      <c r="E978" s="125">
        <f>I978+K978+M978+O978+Q978+S978+U978+W978+Y978+AA978+AC978+AE978+AG978</f>
        <v>3908.3</v>
      </c>
      <c r="F978" s="125">
        <f>E978/B978*100</f>
        <v>99.997441408248903</v>
      </c>
      <c r="G978" s="125">
        <f>E978/C978*100</f>
        <v>99.997441408248903</v>
      </c>
      <c r="H978" s="160"/>
      <c r="I978" s="160"/>
      <c r="J978" s="125">
        <v>3908.4</v>
      </c>
      <c r="K978" s="125">
        <v>3908.3</v>
      </c>
      <c r="L978" s="160"/>
      <c r="M978" s="160"/>
      <c r="N978" s="287"/>
      <c r="O978" s="287"/>
      <c r="P978" s="160"/>
      <c r="Q978" s="160"/>
      <c r="R978" s="125"/>
      <c r="S978" s="160"/>
      <c r="T978" s="160"/>
      <c r="U978" s="160"/>
      <c r="V978" s="160"/>
      <c r="W978" s="160"/>
      <c r="X978" s="160"/>
      <c r="Y978" s="160"/>
      <c r="Z978" s="160"/>
      <c r="AA978" s="160"/>
      <c r="AB978" s="160"/>
      <c r="AC978" s="160"/>
      <c r="AD978" s="160"/>
      <c r="AE978" s="100"/>
      <c r="AF978" s="458" t="s">
        <v>691</v>
      </c>
    </row>
    <row r="979" spans="1:32" s="82" customFormat="1" ht="18.75" x14ac:dyDescent="0.25">
      <c r="A979" s="123" t="s">
        <v>30</v>
      </c>
      <c r="B979" s="100"/>
      <c r="C979" s="125"/>
      <c r="D979" s="125"/>
      <c r="E979" s="125"/>
      <c r="F979" s="160"/>
      <c r="G979" s="160"/>
      <c r="H979" s="160"/>
      <c r="I979" s="160"/>
      <c r="J979" s="160"/>
      <c r="K979" s="160"/>
      <c r="L979" s="160"/>
      <c r="M979" s="160"/>
      <c r="N979" s="287"/>
      <c r="O979" s="287"/>
      <c r="P979" s="160"/>
      <c r="Q979" s="160"/>
      <c r="R979" s="160"/>
      <c r="S979" s="160"/>
      <c r="T979" s="160"/>
      <c r="U979" s="160"/>
      <c r="V979" s="160"/>
      <c r="W979" s="160"/>
      <c r="X979" s="160"/>
      <c r="Y979" s="160"/>
      <c r="Z979" s="160"/>
      <c r="AA979" s="160"/>
      <c r="AB979" s="160"/>
      <c r="AC979" s="160"/>
      <c r="AD979" s="160"/>
      <c r="AE979" s="100"/>
      <c r="AF979" s="123"/>
    </row>
    <row r="980" spans="1:32" s="82" customFormat="1" ht="18.75" x14ac:dyDescent="0.25">
      <c r="A980" s="123" t="s">
        <v>31</v>
      </c>
      <c r="B980" s="100"/>
      <c r="C980" s="125"/>
      <c r="D980" s="125"/>
      <c r="E980" s="125"/>
      <c r="F980" s="160"/>
      <c r="G980" s="160"/>
      <c r="H980" s="160"/>
      <c r="I980" s="160"/>
      <c r="J980" s="160"/>
      <c r="K980" s="160"/>
      <c r="L980" s="160"/>
      <c r="M980" s="160"/>
      <c r="N980" s="287"/>
      <c r="O980" s="287"/>
      <c r="P980" s="160"/>
      <c r="Q980" s="160"/>
      <c r="R980" s="160"/>
      <c r="S980" s="160"/>
      <c r="T980" s="160"/>
      <c r="U980" s="160"/>
      <c r="V980" s="160"/>
      <c r="W980" s="160"/>
      <c r="X980" s="160"/>
      <c r="Y980" s="160"/>
      <c r="Z980" s="160"/>
      <c r="AA980" s="160"/>
      <c r="AB980" s="160"/>
      <c r="AC980" s="160"/>
      <c r="AD980" s="160"/>
      <c r="AE980" s="125"/>
      <c r="AF980" s="123"/>
    </row>
    <row r="981" spans="1:32" ht="37.5" x14ac:dyDescent="0.3">
      <c r="A981" s="404" t="s">
        <v>309</v>
      </c>
      <c r="B981" s="95">
        <f>B984</f>
        <v>2238.77</v>
      </c>
      <c r="C981" s="95">
        <f>C984</f>
        <v>2238.77</v>
      </c>
      <c r="D981" s="95">
        <f>D984</f>
        <v>2238.6799999999998</v>
      </c>
      <c r="E981" s="95">
        <f t="shared" ref="E981:AE981" si="740">E984</f>
        <v>2238.6799999999998</v>
      </c>
      <c r="F981" s="95">
        <f t="shared" si="740"/>
        <v>99.995979935410958</v>
      </c>
      <c r="G981" s="95">
        <f t="shared" si="740"/>
        <v>99.995979935410958</v>
      </c>
      <c r="H981" s="95">
        <f t="shared" si="740"/>
        <v>0</v>
      </c>
      <c r="I981" s="95">
        <f t="shared" si="740"/>
        <v>0</v>
      </c>
      <c r="J981" s="95">
        <f t="shared" si="740"/>
        <v>44.7</v>
      </c>
      <c r="K981" s="95">
        <f t="shared" si="740"/>
        <v>0</v>
      </c>
      <c r="L981" s="95">
        <f t="shared" si="740"/>
        <v>23.9</v>
      </c>
      <c r="M981" s="95">
        <f t="shared" si="740"/>
        <v>0</v>
      </c>
      <c r="N981" s="95">
        <f t="shared" si="740"/>
        <v>23.9</v>
      </c>
      <c r="O981" s="95">
        <f t="shared" si="740"/>
        <v>0</v>
      </c>
      <c r="P981" s="95">
        <f t="shared" si="740"/>
        <v>23.9</v>
      </c>
      <c r="Q981" s="95">
        <f t="shared" si="740"/>
        <v>0</v>
      </c>
      <c r="R981" s="95">
        <f t="shared" si="740"/>
        <v>2122.37</v>
      </c>
      <c r="S981" s="95">
        <f t="shared" si="740"/>
        <v>0</v>
      </c>
      <c r="T981" s="95">
        <f t="shared" si="740"/>
        <v>0</v>
      </c>
      <c r="U981" s="95">
        <f t="shared" si="740"/>
        <v>0</v>
      </c>
      <c r="V981" s="169">
        <f t="shared" si="740"/>
        <v>0</v>
      </c>
      <c r="W981" s="169">
        <f t="shared" si="740"/>
        <v>1545.56</v>
      </c>
      <c r="X981" s="169">
        <f t="shared" si="740"/>
        <v>0</v>
      </c>
      <c r="Y981" s="169">
        <f t="shared" si="740"/>
        <v>693.12</v>
      </c>
      <c r="Z981" s="169">
        <f t="shared" si="740"/>
        <v>0</v>
      </c>
      <c r="AA981" s="169">
        <f t="shared" si="740"/>
        <v>0</v>
      </c>
      <c r="AB981" s="169">
        <f t="shared" si="740"/>
        <v>0</v>
      </c>
      <c r="AC981" s="169">
        <f t="shared" si="740"/>
        <v>0</v>
      </c>
      <c r="AD981" s="100">
        <f t="shared" si="740"/>
        <v>0</v>
      </c>
      <c r="AE981" s="100">
        <f t="shared" si="740"/>
        <v>0</v>
      </c>
      <c r="AF981" s="115"/>
    </row>
    <row r="982" spans="1:32" s="82" customFormat="1" ht="18.75" x14ac:dyDescent="0.25">
      <c r="A982" s="164" t="s">
        <v>27</v>
      </c>
      <c r="B982" s="100">
        <f t="shared" ref="B982:AE982" si="741">B983+B984+B985+B986</f>
        <v>2238.77</v>
      </c>
      <c r="C982" s="100">
        <f t="shared" si="741"/>
        <v>2238.77</v>
      </c>
      <c r="D982" s="100">
        <f>D983+D984+D985+D986</f>
        <v>2238.6799999999998</v>
      </c>
      <c r="E982" s="100">
        <f t="shared" si="741"/>
        <v>2238.6799999999998</v>
      </c>
      <c r="F982" s="100">
        <f t="shared" si="741"/>
        <v>99.995979935410958</v>
      </c>
      <c r="G982" s="100">
        <f t="shared" si="741"/>
        <v>99.995979935410958</v>
      </c>
      <c r="H982" s="100">
        <f t="shared" si="741"/>
        <v>0</v>
      </c>
      <c r="I982" s="100">
        <f t="shared" si="741"/>
        <v>0</v>
      </c>
      <c r="J982" s="100">
        <f t="shared" si="741"/>
        <v>44.7</v>
      </c>
      <c r="K982" s="100">
        <f t="shared" si="741"/>
        <v>0</v>
      </c>
      <c r="L982" s="100">
        <f t="shared" si="741"/>
        <v>23.9</v>
      </c>
      <c r="M982" s="100">
        <f t="shared" si="741"/>
        <v>0</v>
      </c>
      <c r="N982" s="101">
        <f t="shared" si="741"/>
        <v>23.9</v>
      </c>
      <c r="O982" s="101">
        <f t="shared" si="741"/>
        <v>0</v>
      </c>
      <c r="P982" s="100">
        <f t="shared" si="741"/>
        <v>23.9</v>
      </c>
      <c r="Q982" s="100">
        <f t="shared" si="741"/>
        <v>0</v>
      </c>
      <c r="R982" s="100">
        <f t="shared" si="741"/>
        <v>2122.37</v>
      </c>
      <c r="S982" s="100">
        <f t="shared" si="741"/>
        <v>0</v>
      </c>
      <c r="T982" s="100">
        <f t="shared" si="741"/>
        <v>0</v>
      </c>
      <c r="U982" s="100">
        <f t="shared" si="741"/>
        <v>0</v>
      </c>
      <c r="V982" s="100">
        <f t="shared" si="741"/>
        <v>0</v>
      </c>
      <c r="W982" s="100">
        <f t="shared" si="741"/>
        <v>1545.56</v>
      </c>
      <c r="X982" s="100">
        <f t="shared" si="741"/>
        <v>0</v>
      </c>
      <c r="Y982" s="100">
        <f t="shared" si="741"/>
        <v>693.12</v>
      </c>
      <c r="Z982" s="100">
        <f t="shared" si="741"/>
        <v>0</v>
      </c>
      <c r="AA982" s="100">
        <f t="shared" si="741"/>
        <v>0</v>
      </c>
      <c r="AB982" s="100">
        <f t="shared" si="741"/>
        <v>0</v>
      </c>
      <c r="AC982" s="100">
        <f t="shared" si="741"/>
        <v>0</v>
      </c>
      <c r="AD982" s="100">
        <f t="shared" si="741"/>
        <v>0</v>
      </c>
      <c r="AE982" s="100">
        <f t="shared" si="741"/>
        <v>0</v>
      </c>
      <c r="AF982" s="123"/>
    </row>
    <row r="983" spans="1:32" s="82" customFormat="1" ht="18.75" x14ac:dyDescent="0.25">
      <c r="A983" s="123" t="s">
        <v>28</v>
      </c>
      <c r="B983" s="100"/>
      <c r="C983" s="125"/>
      <c r="D983" s="125"/>
      <c r="E983" s="125">
        <f>I983+K983+M983+O983+Q983+S983+U983+W983+Y983+AA983+AC983+AE983+AG983</f>
        <v>0</v>
      </c>
      <c r="F983" s="160"/>
      <c r="G983" s="160"/>
      <c r="H983" s="160"/>
      <c r="I983" s="160"/>
      <c r="J983" s="160"/>
      <c r="K983" s="160"/>
      <c r="L983" s="160"/>
      <c r="M983" s="160"/>
      <c r="N983" s="287"/>
      <c r="O983" s="287"/>
      <c r="P983" s="160"/>
      <c r="Q983" s="160"/>
      <c r="R983" s="160"/>
      <c r="S983" s="160"/>
      <c r="T983" s="160"/>
      <c r="U983" s="160"/>
      <c r="V983" s="160"/>
      <c r="W983" s="160"/>
      <c r="X983" s="160"/>
      <c r="Y983" s="160"/>
      <c r="Z983" s="160"/>
      <c r="AA983" s="160"/>
      <c r="AB983" s="160"/>
      <c r="AC983" s="160"/>
      <c r="AD983" s="160"/>
      <c r="AE983" s="125"/>
      <c r="AF983" s="562"/>
    </row>
    <row r="984" spans="1:32" s="82" customFormat="1" ht="18.75" x14ac:dyDescent="0.25">
      <c r="A984" s="123" t="s">
        <v>29</v>
      </c>
      <c r="B984" s="100">
        <f>H984+J984+L984+N984+P984+R984+T984+V984+X984+Z984+AB984+AD984</f>
        <v>2238.77</v>
      </c>
      <c r="C984" s="125">
        <f>H984+J984+L984+N984+P984+R984+T984+V984+X984</f>
        <v>2238.77</v>
      </c>
      <c r="D984" s="125">
        <f>W984+Y984+AA984</f>
        <v>2238.6799999999998</v>
      </c>
      <c r="E984" s="125">
        <f>I984+K984+M984+O984+Q984+S984+U984+W984+Y984+AA984+AC984+AE984+AG984</f>
        <v>2238.6799999999998</v>
      </c>
      <c r="F984" s="100">
        <f>E984/B984*100</f>
        <v>99.995979935410958</v>
      </c>
      <c r="G984" s="100">
        <f>E984/C984*100</f>
        <v>99.995979935410958</v>
      </c>
      <c r="H984" s="160"/>
      <c r="I984" s="160"/>
      <c r="J984" s="125">
        <v>44.7</v>
      </c>
      <c r="K984" s="125"/>
      <c r="L984" s="125">
        <v>23.9</v>
      </c>
      <c r="M984" s="125"/>
      <c r="N984" s="133">
        <v>23.9</v>
      </c>
      <c r="O984" s="133"/>
      <c r="P984" s="125">
        <v>23.9</v>
      </c>
      <c r="Q984" s="125"/>
      <c r="R984" s="125">
        <v>2122.37</v>
      </c>
      <c r="S984" s="160"/>
      <c r="T984" s="160"/>
      <c r="U984" s="160"/>
      <c r="V984" s="160"/>
      <c r="W984" s="125">
        <v>1545.56</v>
      </c>
      <c r="X984" s="160"/>
      <c r="Y984" s="160">
        <v>693.12</v>
      </c>
      <c r="Z984" s="160"/>
      <c r="AA984" s="160"/>
      <c r="AB984" s="160"/>
      <c r="AC984" s="160"/>
      <c r="AD984" s="160"/>
      <c r="AE984" s="100"/>
      <c r="AF984" s="562"/>
    </row>
    <row r="985" spans="1:32" s="82" customFormat="1" ht="18.75" x14ac:dyDescent="0.25">
      <c r="A985" s="123" t="s">
        <v>30</v>
      </c>
      <c r="B985" s="100"/>
      <c r="C985" s="125"/>
      <c r="D985" s="125"/>
      <c r="E985" s="125"/>
      <c r="F985" s="160"/>
      <c r="G985" s="160"/>
      <c r="H985" s="160"/>
      <c r="I985" s="160"/>
      <c r="J985" s="160"/>
      <c r="K985" s="160"/>
      <c r="L985" s="160"/>
      <c r="M985" s="160"/>
      <c r="N985" s="287"/>
      <c r="O985" s="287"/>
      <c r="P985" s="160"/>
      <c r="Q985" s="160"/>
      <c r="R985" s="160"/>
      <c r="S985" s="160"/>
      <c r="T985" s="160"/>
      <c r="U985" s="160"/>
      <c r="V985" s="160"/>
      <c r="W985" s="160"/>
      <c r="X985" s="160"/>
      <c r="Y985" s="160"/>
      <c r="Z985" s="160"/>
      <c r="AA985" s="160"/>
      <c r="AB985" s="160"/>
      <c r="AC985" s="160"/>
      <c r="AD985" s="160"/>
      <c r="AE985" s="100"/>
      <c r="AF985" s="562"/>
    </row>
    <row r="986" spans="1:32" s="82" customFormat="1" ht="18.75" x14ac:dyDescent="0.25">
      <c r="A986" s="123" t="s">
        <v>31</v>
      </c>
      <c r="B986" s="100"/>
      <c r="C986" s="125"/>
      <c r="D986" s="125"/>
      <c r="E986" s="125"/>
      <c r="F986" s="160"/>
      <c r="G986" s="160"/>
      <c r="H986" s="160"/>
      <c r="I986" s="160"/>
      <c r="J986" s="160"/>
      <c r="K986" s="160"/>
      <c r="L986" s="160"/>
      <c r="M986" s="160"/>
      <c r="N986" s="287"/>
      <c r="O986" s="287"/>
      <c r="P986" s="160"/>
      <c r="Q986" s="160"/>
      <c r="R986" s="160"/>
      <c r="S986" s="160"/>
      <c r="T986" s="160"/>
      <c r="U986" s="160"/>
      <c r="V986" s="160"/>
      <c r="W986" s="160"/>
      <c r="X986" s="160"/>
      <c r="Y986" s="160"/>
      <c r="Z986" s="160"/>
      <c r="AA986" s="160"/>
      <c r="AB986" s="160"/>
      <c r="AC986" s="160"/>
      <c r="AD986" s="160"/>
      <c r="AE986" s="125"/>
      <c r="AF986" s="562"/>
    </row>
    <row r="987" spans="1:32" s="82" customFormat="1" ht="56.25" x14ac:dyDescent="0.25">
      <c r="A987" s="561" t="s">
        <v>310</v>
      </c>
      <c r="B987" s="89">
        <f t="shared" ref="B987:AE987" si="742">B989+B995</f>
        <v>12240.839999999997</v>
      </c>
      <c r="C987" s="89">
        <f>C989+C995</f>
        <v>12240.839999999997</v>
      </c>
      <c r="D987" s="89">
        <f t="shared" si="742"/>
        <v>11765.05</v>
      </c>
      <c r="E987" s="89">
        <f t="shared" si="742"/>
        <v>11765.05</v>
      </c>
      <c r="F987" s="89">
        <f>E987/B987*100</f>
        <v>96.113093545867784</v>
      </c>
      <c r="G987" s="89">
        <f>E987/C987*100</f>
        <v>96.113093545867784</v>
      </c>
      <c r="H987" s="89">
        <f t="shared" si="742"/>
        <v>2997.2</v>
      </c>
      <c r="I987" s="89">
        <f t="shared" si="742"/>
        <v>2904.9</v>
      </c>
      <c r="J987" s="89">
        <f t="shared" si="742"/>
        <v>1933</v>
      </c>
      <c r="K987" s="89">
        <f t="shared" si="742"/>
        <v>1805.4</v>
      </c>
      <c r="L987" s="89">
        <f t="shared" si="742"/>
        <v>1621</v>
      </c>
      <c r="M987" s="89">
        <f t="shared" si="742"/>
        <v>1668.9</v>
      </c>
      <c r="N987" s="91">
        <f t="shared" si="742"/>
        <v>1409.6</v>
      </c>
      <c r="O987" s="91">
        <f t="shared" si="742"/>
        <v>1154.17</v>
      </c>
      <c r="P987" s="89">
        <f t="shared" si="742"/>
        <v>634.4</v>
      </c>
      <c r="Q987" s="89">
        <f t="shared" si="742"/>
        <v>560.63</v>
      </c>
      <c r="R987" s="89">
        <f t="shared" si="742"/>
        <v>634.41</v>
      </c>
      <c r="S987" s="89">
        <f t="shared" si="742"/>
        <v>651.6</v>
      </c>
      <c r="T987" s="89">
        <f t="shared" si="742"/>
        <v>658.43</v>
      </c>
      <c r="U987" s="89">
        <f t="shared" si="742"/>
        <v>574.66999999999996</v>
      </c>
      <c r="V987" s="89">
        <f t="shared" si="742"/>
        <v>470.4</v>
      </c>
      <c r="W987" s="89">
        <f t="shared" si="742"/>
        <v>602.12</v>
      </c>
      <c r="X987" s="89">
        <f t="shared" si="742"/>
        <v>470.4</v>
      </c>
      <c r="Y987" s="89">
        <f t="shared" si="742"/>
        <v>410.91</v>
      </c>
      <c r="Z987" s="89">
        <f t="shared" si="742"/>
        <v>470.4</v>
      </c>
      <c r="AA987" s="89">
        <f t="shared" si="742"/>
        <v>477.97</v>
      </c>
      <c r="AB987" s="89">
        <f t="shared" si="742"/>
        <v>470.4</v>
      </c>
      <c r="AC987" s="89">
        <f t="shared" si="742"/>
        <v>501.75</v>
      </c>
      <c r="AD987" s="89">
        <f t="shared" si="742"/>
        <v>471.2</v>
      </c>
      <c r="AE987" s="89">
        <f t="shared" si="742"/>
        <v>452.03</v>
      </c>
      <c r="AF987" s="123"/>
    </row>
    <row r="988" spans="1:32" ht="18.75" x14ac:dyDescent="0.3">
      <c r="A988" s="426" t="s">
        <v>66</v>
      </c>
      <c r="B988" s="100"/>
      <c r="C988" s="125"/>
      <c r="D988" s="125"/>
      <c r="E988" s="160"/>
      <c r="F988" s="160"/>
      <c r="G988" s="160"/>
      <c r="H988" s="160"/>
      <c r="I988" s="160"/>
      <c r="J988" s="160"/>
      <c r="K988" s="160"/>
      <c r="L988" s="160"/>
      <c r="M988" s="160"/>
      <c r="N988" s="287"/>
      <c r="O988" s="287"/>
      <c r="P988" s="160"/>
      <c r="Q988" s="160"/>
      <c r="R988" s="160"/>
      <c r="S988" s="160"/>
      <c r="T988" s="160"/>
      <c r="U988" s="160"/>
      <c r="V988" s="160"/>
      <c r="W988" s="160"/>
      <c r="X988" s="160"/>
      <c r="Y988" s="160"/>
      <c r="Z988" s="160"/>
      <c r="AA988" s="160"/>
      <c r="AB988" s="160"/>
      <c r="AC988" s="160"/>
      <c r="AD988" s="160"/>
      <c r="AE988" s="125"/>
      <c r="AF988" s="123"/>
    </row>
    <row r="989" spans="1:32" ht="56.25" x14ac:dyDescent="0.25">
      <c r="A989" s="295" t="s">
        <v>311</v>
      </c>
      <c r="B989" s="95">
        <f t="shared" ref="B989:AE989" si="743">B992</f>
        <v>4371.2999999999993</v>
      </c>
      <c r="C989" s="95">
        <f t="shared" si="743"/>
        <v>4371.2999999999993</v>
      </c>
      <c r="D989" s="95">
        <f t="shared" si="743"/>
        <v>4371.42</v>
      </c>
      <c r="E989" s="95">
        <f t="shared" si="743"/>
        <v>4371.42</v>
      </c>
      <c r="F989" s="95">
        <f t="shared" si="743"/>
        <v>100.00274517877979</v>
      </c>
      <c r="G989" s="95">
        <f t="shared" si="743"/>
        <v>100.00274517877979</v>
      </c>
      <c r="H989" s="169">
        <f t="shared" si="743"/>
        <v>2213.1999999999998</v>
      </c>
      <c r="I989" s="169">
        <f t="shared" si="743"/>
        <v>2196.4</v>
      </c>
      <c r="J989" s="169">
        <f t="shared" si="743"/>
        <v>1037.4000000000001</v>
      </c>
      <c r="K989" s="169">
        <f t="shared" si="743"/>
        <v>990.2</v>
      </c>
      <c r="L989" s="169">
        <f t="shared" si="743"/>
        <v>742.3</v>
      </c>
      <c r="M989" s="169">
        <f t="shared" si="743"/>
        <v>806.4</v>
      </c>
      <c r="N989" s="169">
        <f>N990</f>
        <v>378.4</v>
      </c>
      <c r="O989" s="169">
        <f t="shared" si="743"/>
        <v>377.05</v>
      </c>
      <c r="P989" s="169">
        <f t="shared" si="743"/>
        <v>0</v>
      </c>
      <c r="Q989" s="169">
        <f t="shared" si="743"/>
        <v>1.37</v>
      </c>
      <c r="R989" s="169">
        <f t="shared" si="743"/>
        <v>0</v>
      </c>
      <c r="S989" s="169">
        <f t="shared" si="743"/>
        <v>0</v>
      </c>
      <c r="T989" s="169">
        <f t="shared" si="743"/>
        <v>0</v>
      </c>
      <c r="U989" s="169">
        <f t="shared" si="743"/>
        <v>0</v>
      </c>
      <c r="V989" s="169">
        <f t="shared" si="743"/>
        <v>0</v>
      </c>
      <c r="W989" s="169">
        <f t="shared" si="743"/>
        <v>0</v>
      </c>
      <c r="X989" s="169">
        <f t="shared" si="743"/>
        <v>0</v>
      </c>
      <c r="Y989" s="169">
        <f t="shared" si="743"/>
        <v>0</v>
      </c>
      <c r="Z989" s="169">
        <f t="shared" si="743"/>
        <v>0</v>
      </c>
      <c r="AA989" s="169">
        <f t="shared" si="743"/>
        <v>0</v>
      </c>
      <c r="AB989" s="169">
        <f t="shared" si="743"/>
        <v>0</v>
      </c>
      <c r="AC989" s="169">
        <f t="shared" si="743"/>
        <v>0</v>
      </c>
      <c r="AD989" s="125">
        <f t="shared" si="743"/>
        <v>0</v>
      </c>
      <c r="AE989" s="125">
        <f t="shared" si="743"/>
        <v>0</v>
      </c>
      <c r="AF989" s="115" t="s">
        <v>312</v>
      </c>
    </row>
    <row r="990" spans="1:32" ht="18.75" x14ac:dyDescent="0.3">
      <c r="A990" s="476" t="s">
        <v>27</v>
      </c>
      <c r="B990" s="100">
        <f t="shared" ref="B990:AD990" si="744">B991+B992+B993+B994</f>
        <v>4371.2999999999993</v>
      </c>
      <c r="C990" s="100">
        <f t="shared" si="744"/>
        <v>4371.2999999999993</v>
      </c>
      <c r="D990" s="100">
        <f t="shared" si="744"/>
        <v>4371.42</v>
      </c>
      <c r="E990" s="100">
        <f t="shared" si="744"/>
        <v>4371.42</v>
      </c>
      <c r="F990" s="125">
        <f>E990/B990*100</f>
        <v>100.00274517877979</v>
      </c>
      <c r="G990" s="125">
        <f>E990/C990*100</f>
        <v>100.00274517877979</v>
      </c>
      <c r="H990" s="100">
        <f t="shared" si="744"/>
        <v>2213.1999999999998</v>
      </c>
      <c r="I990" s="100">
        <f t="shared" si="744"/>
        <v>2196.4</v>
      </c>
      <c r="J990" s="100">
        <f t="shared" si="744"/>
        <v>1037.4000000000001</v>
      </c>
      <c r="K990" s="100">
        <f t="shared" si="744"/>
        <v>990.2</v>
      </c>
      <c r="L990" s="100">
        <f t="shared" si="744"/>
        <v>742.3</v>
      </c>
      <c r="M990" s="100">
        <f t="shared" si="744"/>
        <v>806.4</v>
      </c>
      <c r="N990" s="101">
        <f t="shared" si="744"/>
        <v>378.4</v>
      </c>
      <c r="O990" s="101">
        <f t="shared" si="744"/>
        <v>377.05</v>
      </c>
      <c r="P990" s="100">
        <f t="shared" si="744"/>
        <v>0</v>
      </c>
      <c r="Q990" s="100">
        <f t="shared" si="744"/>
        <v>1.37</v>
      </c>
      <c r="R990" s="100">
        <f t="shared" si="744"/>
        <v>0</v>
      </c>
      <c r="S990" s="100">
        <f t="shared" si="744"/>
        <v>0</v>
      </c>
      <c r="T990" s="100">
        <f t="shared" si="744"/>
        <v>0</v>
      </c>
      <c r="U990" s="100">
        <f t="shared" si="744"/>
        <v>0</v>
      </c>
      <c r="V990" s="100">
        <f t="shared" si="744"/>
        <v>0</v>
      </c>
      <c r="W990" s="100">
        <f t="shared" si="744"/>
        <v>0</v>
      </c>
      <c r="X990" s="100">
        <f t="shared" si="744"/>
        <v>0</v>
      </c>
      <c r="Y990" s="100">
        <f t="shared" si="744"/>
        <v>0</v>
      </c>
      <c r="Z990" s="100">
        <f t="shared" si="744"/>
        <v>0</v>
      </c>
      <c r="AA990" s="100">
        <f t="shared" si="744"/>
        <v>0</v>
      </c>
      <c r="AB990" s="100">
        <f t="shared" si="744"/>
        <v>0</v>
      </c>
      <c r="AC990" s="100">
        <f t="shared" si="744"/>
        <v>0</v>
      </c>
      <c r="AD990" s="100">
        <f t="shared" si="744"/>
        <v>0</v>
      </c>
      <c r="AE990" s="100">
        <f>AE991</f>
        <v>0</v>
      </c>
      <c r="AF990" s="100"/>
    </row>
    <row r="991" spans="1:32" ht="18.75" x14ac:dyDescent="0.25">
      <c r="A991" s="123" t="s">
        <v>28</v>
      </c>
      <c r="B991" s="100"/>
      <c r="C991" s="125"/>
      <c r="D991" s="125"/>
      <c r="E991" s="125">
        <f>I991+K991+M991+O991+Q991+S991+U991+W991+Y991+AA991+AC991+AE991+AG991</f>
        <v>0</v>
      </c>
      <c r="F991" s="160"/>
      <c r="G991" s="160"/>
      <c r="H991" s="125"/>
      <c r="I991" s="125"/>
      <c r="J991" s="125"/>
      <c r="K991" s="125"/>
      <c r="L991" s="125"/>
      <c r="M991" s="125"/>
      <c r="N991" s="133"/>
      <c r="O991" s="133"/>
      <c r="P991" s="125"/>
      <c r="Q991" s="125"/>
      <c r="R991" s="125"/>
      <c r="S991" s="125"/>
      <c r="T991" s="125"/>
      <c r="U991" s="125"/>
      <c r="V991" s="125"/>
      <c r="W991" s="125"/>
      <c r="X991" s="125"/>
      <c r="Y991" s="125"/>
      <c r="Z991" s="125"/>
      <c r="AA991" s="125"/>
      <c r="AB991" s="125"/>
      <c r="AC991" s="125"/>
      <c r="AD991" s="125"/>
      <c r="AE991" s="100">
        <v>0</v>
      </c>
      <c r="AF991" s="123"/>
    </row>
    <row r="992" spans="1:32" ht="18.75" x14ac:dyDescent="0.25">
      <c r="A992" s="123" t="s">
        <v>29</v>
      </c>
      <c r="B992" s="100">
        <f>H992+J992+L992+N992+P992+R992</f>
        <v>4371.2999999999993</v>
      </c>
      <c r="C992" s="125">
        <f>H992+J992+L992+N992+P992+R992+T992+V992+X992+Z992+AB992+AD992</f>
        <v>4371.2999999999993</v>
      </c>
      <c r="D992" s="125">
        <f>I992+K992+M992+O992+Q992+S992+U992+W992+Y992+AA992+AC992+AE992</f>
        <v>4371.42</v>
      </c>
      <c r="E992" s="100">
        <f>I992+K992+M992+O992+Q992+S992+U992+W992+Y992+AA992+AC992+AE992+AG992</f>
        <v>4371.42</v>
      </c>
      <c r="F992" s="125">
        <f>E992/B992*100</f>
        <v>100.00274517877979</v>
      </c>
      <c r="G992" s="125">
        <f>E992/C992*100</f>
        <v>100.00274517877979</v>
      </c>
      <c r="H992" s="125">
        <v>2213.1999999999998</v>
      </c>
      <c r="I992" s="125">
        <v>2196.4</v>
      </c>
      <c r="J992" s="125">
        <v>1037.4000000000001</v>
      </c>
      <c r="K992" s="125">
        <v>990.2</v>
      </c>
      <c r="L992" s="125">
        <v>742.3</v>
      </c>
      <c r="M992" s="125">
        <v>806.4</v>
      </c>
      <c r="N992" s="133">
        <v>378.4</v>
      </c>
      <c r="O992" s="133">
        <v>377.05</v>
      </c>
      <c r="P992" s="125"/>
      <c r="Q992" s="125">
        <v>1.37</v>
      </c>
      <c r="R992" s="125"/>
      <c r="S992" s="125"/>
      <c r="T992" s="125">
        <v>0</v>
      </c>
      <c r="U992" s="125"/>
      <c r="V992" s="125">
        <v>0</v>
      </c>
      <c r="W992" s="125"/>
      <c r="X992" s="125">
        <v>0</v>
      </c>
      <c r="Y992" s="125"/>
      <c r="Z992" s="125">
        <v>0</v>
      </c>
      <c r="AA992" s="125"/>
      <c r="AB992" s="125">
        <v>0</v>
      </c>
      <c r="AC992" s="125"/>
      <c r="AD992" s="125">
        <v>0</v>
      </c>
      <c r="AE992" s="125"/>
      <c r="AF992" s="123"/>
    </row>
    <row r="993" spans="1:33" ht="18.75" x14ac:dyDescent="0.25">
      <c r="A993" s="123" t="s">
        <v>30</v>
      </c>
      <c r="B993" s="100"/>
      <c r="C993" s="125"/>
      <c r="D993" s="125"/>
      <c r="E993" s="125">
        <f>I993+K993+M993+O993+Q993+S993+U993+W993+Y993+AA993+AC993+AE993+AG993</f>
        <v>0</v>
      </c>
      <c r="F993" s="160"/>
      <c r="G993" s="160"/>
      <c r="H993" s="160"/>
      <c r="I993" s="160"/>
      <c r="J993" s="160"/>
      <c r="K993" s="160"/>
      <c r="L993" s="160"/>
      <c r="M993" s="160"/>
      <c r="N993" s="287"/>
      <c r="O993" s="287"/>
      <c r="P993" s="160"/>
      <c r="Q993" s="160"/>
      <c r="R993" s="160"/>
      <c r="S993" s="160"/>
      <c r="T993" s="160"/>
      <c r="U993" s="160"/>
      <c r="V993" s="160"/>
      <c r="W993" s="160"/>
      <c r="X993" s="160"/>
      <c r="Y993" s="160"/>
      <c r="Z993" s="160"/>
      <c r="AA993" s="160"/>
      <c r="AB993" s="160"/>
      <c r="AC993" s="160"/>
      <c r="AD993" s="160"/>
      <c r="AE993" s="125"/>
      <c r="AF993" s="123"/>
    </row>
    <row r="994" spans="1:33" ht="18.75" x14ac:dyDescent="0.25">
      <c r="A994" s="123" t="s">
        <v>31</v>
      </c>
      <c r="B994" s="100"/>
      <c r="C994" s="125"/>
      <c r="D994" s="125"/>
      <c r="E994" s="125">
        <f>I994+K994+M994+O994+Q994+S994+U994+W994+Y994+AA994+AC994+AE994+AG994</f>
        <v>0</v>
      </c>
      <c r="F994" s="160"/>
      <c r="G994" s="160"/>
      <c r="H994" s="160"/>
      <c r="I994" s="160"/>
      <c r="J994" s="160"/>
      <c r="K994" s="160"/>
      <c r="L994" s="160"/>
      <c r="M994" s="160"/>
      <c r="N994" s="287"/>
      <c r="O994" s="287"/>
      <c r="P994" s="160"/>
      <c r="Q994" s="160"/>
      <c r="R994" s="160"/>
      <c r="S994" s="160"/>
      <c r="T994" s="160"/>
      <c r="U994" s="160"/>
      <c r="V994" s="160"/>
      <c r="W994" s="160"/>
      <c r="X994" s="160"/>
      <c r="Y994" s="160"/>
      <c r="Z994" s="160"/>
      <c r="AA994" s="160"/>
      <c r="AB994" s="160"/>
      <c r="AC994" s="160"/>
      <c r="AD994" s="160"/>
      <c r="AE994" s="125"/>
      <c r="AF994" s="123"/>
    </row>
    <row r="995" spans="1:33" ht="56.25" x14ac:dyDescent="0.25">
      <c r="A995" s="295" t="s">
        <v>313</v>
      </c>
      <c r="B995" s="95">
        <f t="shared" ref="B995:AE995" si="745">B998</f>
        <v>7869.5399999999981</v>
      </c>
      <c r="C995" s="95">
        <f t="shared" si="745"/>
        <v>7869.5399999999981</v>
      </c>
      <c r="D995" s="95">
        <f t="shared" si="745"/>
        <v>7393.63</v>
      </c>
      <c r="E995" s="95">
        <f t="shared" si="745"/>
        <v>7393.63</v>
      </c>
      <c r="F995" s="95">
        <f>E995/B995*100</f>
        <v>93.952505483166775</v>
      </c>
      <c r="G995" s="95">
        <f>E995/C995*100</f>
        <v>93.952505483166775</v>
      </c>
      <c r="H995" s="95">
        <f t="shared" si="745"/>
        <v>784</v>
      </c>
      <c r="I995" s="95">
        <f t="shared" si="745"/>
        <v>708.5</v>
      </c>
      <c r="J995" s="95">
        <f t="shared" si="745"/>
        <v>895.6</v>
      </c>
      <c r="K995" s="95">
        <f t="shared" si="745"/>
        <v>815.2</v>
      </c>
      <c r="L995" s="95">
        <f t="shared" si="745"/>
        <v>878.7</v>
      </c>
      <c r="M995" s="95">
        <f t="shared" si="745"/>
        <v>862.5</v>
      </c>
      <c r="N995" s="95">
        <f t="shared" si="745"/>
        <v>1031.2</v>
      </c>
      <c r="O995" s="95">
        <f t="shared" si="745"/>
        <v>777.12</v>
      </c>
      <c r="P995" s="95">
        <f t="shared" si="745"/>
        <v>634.4</v>
      </c>
      <c r="Q995" s="95">
        <f t="shared" si="745"/>
        <v>559.26</v>
      </c>
      <c r="R995" s="95">
        <f t="shared" si="745"/>
        <v>634.41</v>
      </c>
      <c r="S995" s="95">
        <f t="shared" si="745"/>
        <v>651.6</v>
      </c>
      <c r="T995" s="95">
        <f t="shared" si="745"/>
        <v>658.43</v>
      </c>
      <c r="U995" s="95">
        <f t="shared" si="745"/>
        <v>574.66999999999996</v>
      </c>
      <c r="V995" s="169">
        <f t="shared" si="745"/>
        <v>470.4</v>
      </c>
      <c r="W995" s="169">
        <f t="shared" si="745"/>
        <v>602.12</v>
      </c>
      <c r="X995" s="169">
        <f t="shared" si="745"/>
        <v>470.4</v>
      </c>
      <c r="Y995" s="169">
        <f t="shared" si="745"/>
        <v>410.91</v>
      </c>
      <c r="Z995" s="169">
        <f t="shared" si="745"/>
        <v>470.4</v>
      </c>
      <c r="AA995" s="169">
        <f t="shared" si="745"/>
        <v>477.97</v>
      </c>
      <c r="AB995" s="169">
        <f t="shared" si="745"/>
        <v>470.4</v>
      </c>
      <c r="AC995" s="169">
        <f t="shared" si="745"/>
        <v>501.75</v>
      </c>
      <c r="AD995" s="100">
        <f t="shared" si="745"/>
        <v>471.2</v>
      </c>
      <c r="AE995" s="100">
        <f t="shared" si="745"/>
        <v>452.03</v>
      </c>
      <c r="AF995" s="115"/>
    </row>
    <row r="996" spans="1:33" ht="18.75" x14ac:dyDescent="0.3">
      <c r="A996" s="476" t="s">
        <v>27</v>
      </c>
      <c r="B996" s="100">
        <f t="shared" ref="B996:AD996" si="746">B997+B998+B999+B1000</f>
        <v>7869.5399999999981</v>
      </c>
      <c r="C996" s="100">
        <f>C997+C998+C999+C1000</f>
        <v>7869.5399999999981</v>
      </c>
      <c r="D996" s="100">
        <f t="shared" si="746"/>
        <v>7393.63</v>
      </c>
      <c r="E996" s="100">
        <f t="shared" si="746"/>
        <v>7393.63</v>
      </c>
      <c r="F996" s="125">
        <f>E996/B996*100</f>
        <v>93.952505483166775</v>
      </c>
      <c r="G996" s="125">
        <f>E996/C996*100</f>
        <v>93.952505483166775</v>
      </c>
      <c r="H996" s="100">
        <f t="shared" si="746"/>
        <v>784</v>
      </c>
      <c r="I996" s="100">
        <f t="shared" si="746"/>
        <v>708.5</v>
      </c>
      <c r="J996" s="100">
        <f t="shared" si="746"/>
        <v>895.6</v>
      </c>
      <c r="K996" s="100">
        <f t="shared" si="746"/>
        <v>815.2</v>
      </c>
      <c r="L996" s="100">
        <f t="shared" si="746"/>
        <v>878.7</v>
      </c>
      <c r="M996" s="100">
        <f t="shared" si="746"/>
        <v>862.5</v>
      </c>
      <c r="N996" s="101">
        <f t="shared" si="746"/>
        <v>1031.2</v>
      </c>
      <c r="O996" s="101">
        <f t="shared" si="746"/>
        <v>777.12</v>
      </c>
      <c r="P996" s="100">
        <f t="shared" si="746"/>
        <v>634.4</v>
      </c>
      <c r="Q996" s="100">
        <f t="shared" si="746"/>
        <v>559.26</v>
      </c>
      <c r="R996" s="100">
        <f t="shared" si="746"/>
        <v>634.41</v>
      </c>
      <c r="S996" s="100">
        <f t="shared" si="746"/>
        <v>651.6</v>
      </c>
      <c r="T996" s="100">
        <f t="shared" si="746"/>
        <v>658.43</v>
      </c>
      <c r="U996" s="100">
        <f t="shared" si="746"/>
        <v>574.66999999999996</v>
      </c>
      <c r="V996" s="100">
        <f t="shared" si="746"/>
        <v>470.4</v>
      </c>
      <c r="W996" s="100">
        <f t="shared" si="746"/>
        <v>602.12</v>
      </c>
      <c r="X996" s="100">
        <f t="shared" si="746"/>
        <v>470.4</v>
      </c>
      <c r="Y996" s="100">
        <f t="shared" si="746"/>
        <v>410.91</v>
      </c>
      <c r="Z996" s="100">
        <f t="shared" si="746"/>
        <v>470.4</v>
      </c>
      <c r="AA996" s="100">
        <f t="shared" si="746"/>
        <v>477.97</v>
      </c>
      <c r="AB996" s="100">
        <f t="shared" si="746"/>
        <v>470.4</v>
      </c>
      <c r="AC996" s="100">
        <f t="shared" si="746"/>
        <v>501.75</v>
      </c>
      <c r="AD996" s="100">
        <f t="shared" si="746"/>
        <v>471.2</v>
      </c>
      <c r="AE996" s="100">
        <f>AE998</f>
        <v>452.03</v>
      </c>
      <c r="AF996" s="100"/>
    </row>
    <row r="997" spans="1:33" ht="18.75" x14ac:dyDescent="0.25">
      <c r="A997" s="123" t="s">
        <v>28</v>
      </c>
      <c r="B997" s="89"/>
      <c r="C997" s="125"/>
      <c r="D997" s="125"/>
      <c r="E997" s="125">
        <f>I997+K997+M997+O997+Q997+S997+U997+W997+Y997+AA997+AC997+AE997+AG997</f>
        <v>0</v>
      </c>
      <c r="F997" s="160"/>
      <c r="G997" s="160"/>
      <c r="H997" s="160"/>
      <c r="I997" s="160"/>
      <c r="J997" s="160"/>
      <c r="K997" s="160"/>
      <c r="L997" s="160"/>
      <c r="M997" s="160"/>
      <c r="N997" s="287"/>
      <c r="O997" s="287"/>
      <c r="P997" s="160"/>
      <c r="Q997" s="160"/>
      <c r="R997" s="160"/>
      <c r="S997" s="160"/>
      <c r="T997" s="160"/>
      <c r="U997" s="160"/>
      <c r="V997" s="160"/>
      <c r="W997" s="160"/>
      <c r="X997" s="160"/>
      <c r="Y997" s="160"/>
      <c r="Z997" s="160"/>
      <c r="AA997" s="160"/>
      <c r="AB997" s="160"/>
      <c r="AC997" s="160"/>
      <c r="AD997" s="160"/>
      <c r="AE997" s="100"/>
      <c r="AF997" s="123"/>
    </row>
    <row r="998" spans="1:33" ht="178.5" customHeight="1" x14ac:dyDescent="0.25">
      <c r="A998" s="123" t="s">
        <v>29</v>
      </c>
      <c r="B998" s="100">
        <f>H998+J998+L998+N998+P998+R998+T998+V998+X998+Z998+AB998+AD998</f>
        <v>7869.5399999999981</v>
      </c>
      <c r="C998" s="125">
        <f>H998+J998+L998+N998+P998+R998+T998+V998+X998+Z998+AB998+AD998</f>
        <v>7869.5399999999981</v>
      </c>
      <c r="D998" s="125">
        <f>I998+K998+M998+O998+Q998+S998+U998+W998+Y998+AA998+AC998+AE998</f>
        <v>7393.63</v>
      </c>
      <c r="E998" s="100">
        <f>I998+K998+M998+O998+Q998+S998+U998+W998+Y998+AA998+AC998+AE998+AG998</f>
        <v>7393.63</v>
      </c>
      <c r="F998" s="125">
        <f>E998/B998*100</f>
        <v>93.952505483166775</v>
      </c>
      <c r="G998" s="125">
        <f>E998/C998*100</f>
        <v>93.952505483166775</v>
      </c>
      <c r="H998" s="125">
        <v>784</v>
      </c>
      <c r="I998" s="125">
        <v>708.5</v>
      </c>
      <c r="J998" s="125">
        <v>895.6</v>
      </c>
      <c r="K998" s="125">
        <v>815.2</v>
      </c>
      <c r="L998" s="125">
        <v>878.7</v>
      </c>
      <c r="M998" s="125">
        <v>862.5</v>
      </c>
      <c r="N998" s="133">
        <v>1031.2</v>
      </c>
      <c r="O998" s="133">
        <v>777.12</v>
      </c>
      <c r="P998" s="125">
        <v>634.4</v>
      </c>
      <c r="Q998" s="125">
        <v>559.26</v>
      </c>
      <c r="R998" s="125">
        <v>634.41</v>
      </c>
      <c r="S998" s="125">
        <v>651.6</v>
      </c>
      <c r="T998" s="125">
        <v>658.43</v>
      </c>
      <c r="U998" s="125">
        <v>574.66999999999996</v>
      </c>
      <c r="V998" s="125">
        <v>470.4</v>
      </c>
      <c r="W998" s="125">
        <v>602.12</v>
      </c>
      <c r="X998" s="125">
        <v>470.4</v>
      </c>
      <c r="Y998" s="125">
        <v>410.91</v>
      </c>
      <c r="Z998" s="125">
        <v>470.4</v>
      </c>
      <c r="AA998" s="125">
        <v>477.97</v>
      </c>
      <c r="AB998" s="125">
        <v>470.4</v>
      </c>
      <c r="AC998" s="125">
        <v>501.75</v>
      </c>
      <c r="AD998" s="125">
        <v>471.2</v>
      </c>
      <c r="AE998" s="125">
        <v>452.03</v>
      </c>
      <c r="AF998" s="978" t="s">
        <v>545</v>
      </c>
    </row>
    <row r="999" spans="1:33" ht="152.25" customHeight="1" x14ac:dyDescent="0.25">
      <c r="A999" s="123" t="s">
        <v>30</v>
      </c>
      <c r="B999" s="89"/>
      <c r="C999" s="125"/>
      <c r="D999" s="125"/>
      <c r="E999" s="125">
        <f>I999+K999+M999+O999+Q999+S999+U999+W999+Y999+AA999+AC999+AE999+AG999</f>
        <v>0</v>
      </c>
      <c r="F999" s="160"/>
      <c r="G999" s="160"/>
      <c r="H999" s="160"/>
      <c r="I999" s="160"/>
      <c r="J999" s="160"/>
      <c r="K999" s="160"/>
      <c r="L999" s="160"/>
      <c r="M999" s="160"/>
      <c r="N999" s="287"/>
      <c r="O999" s="287"/>
      <c r="P999" s="160"/>
      <c r="Q999" s="160"/>
      <c r="R999" s="160"/>
      <c r="S999" s="160"/>
      <c r="T999" s="160"/>
      <c r="U999" s="160"/>
      <c r="V999" s="160"/>
      <c r="W999" s="160"/>
      <c r="X999" s="160"/>
      <c r="Y999" s="160"/>
      <c r="Z999" s="160"/>
      <c r="AA999" s="160"/>
      <c r="AB999" s="160"/>
      <c r="AC999" s="160"/>
      <c r="AD999" s="160"/>
      <c r="AE999" s="125"/>
      <c r="AF999" s="979"/>
    </row>
    <row r="1000" spans="1:33" ht="131.25" customHeight="1" x14ac:dyDescent="0.25">
      <c r="A1000" s="123" t="s">
        <v>31</v>
      </c>
      <c r="B1000" s="89"/>
      <c r="C1000" s="125"/>
      <c r="D1000" s="125"/>
      <c r="E1000" s="125">
        <f>I1000+K1000+M1000+O1000+Q1000+S1000+U1000+W1000+Y1000+AA1000+AC1000+AE1000+AG1000</f>
        <v>0</v>
      </c>
      <c r="F1000" s="160"/>
      <c r="G1000" s="160"/>
      <c r="H1000" s="160"/>
      <c r="I1000" s="160"/>
      <c r="J1000" s="160"/>
      <c r="K1000" s="160"/>
      <c r="L1000" s="160"/>
      <c r="M1000" s="160"/>
      <c r="N1000" s="287"/>
      <c r="O1000" s="287"/>
      <c r="P1000" s="160"/>
      <c r="Q1000" s="160"/>
      <c r="R1000" s="160"/>
      <c r="S1000" s="160"/>
      <c r="T1000" s="160"/>
      <c r="U1000" s="160"/>
      <c r="V1000" s="160"/>
      <c r="W1000" s="160"/>
      <c r="X1000" s="160"/>
      <c r="Y1000" s="160"/>
      <c r="Z1000" s="160"/>
      <c r="AA1000" s="160"/>
      <c r="AB1000" s="160"/>
      <c r="AC1000" s="160"/>
      <c r="AD1000" s="160"/>
      <c r="AE1000" s="125"/>
      <c r="AF1000" s="980"/>
    </row>
    <row r="1001" spans="1:33" ht="31.5" customHeight="1" x14ac:dyDescent="0.25">
      <c r="A1001" s="164" t="s">
        <v>62</v>
      </c>
      <c r="B1001" s="89">
        <f>B973+B987</f>
        <v>18388.009999999995</v>
      </c>
      <c r="C1001" s="89">
        <f>C973+C987</f>
        <v>18388.009999999995</v>
      </c>
      <c r="D1001" s="89">
        <f>D1002+D1003+D1004+D1005</f>
        <v>17912.03</v>
      </c>
      <c r="E1001" s="89">
        <f t="shared" ref="E1001:AE1001" si="747">E1002+E1003+E1004+E1005</f>
        <v>17912.03</v>
      </c>
      <c r="F1001" s="89">
        <f>E1001/B1001*100</f>
        <v>97.411465405990114</v>
      </c>
      <c r="G1001" s="89">
        <f>E1001/C1001*100</f>
        <v>97.411465405990114</v>
      </c>
      <c r="H1001" s="89">
        <f t="shared" ref="H1001:V1001" si="748">H973+H987</f>
        <v>2997.2</v>
      </c>
      <c r="I1001" s="89">
        <f t="shared" si="748"/>
        <v>2904.9</v>
      </c>
      <c r="J1001" s="89">
        <f t="shared" si="748"/>
        <v>5886.1</v>
      </c>
      <c r="K1001" s="89">
        <f t="shared" si="748"/>
        <v>5713.7000000000007</v>
      </c>
      <c r="L1001" s="89">
        <f t="shared" si="748"/>
        <v>1644.9</v>
      </c>
      <c r="M1001" s="89">
        <f t="shared" si="748"/>
        <v>1668.9</v>
      </c>
      <c r="N1001" s="89">
        <f t="shared" si="748"/>
        <v>1433.5</v>
      </c>
      <c r="O1001" s="89">
        <f t="shared" si="748"/>
        <v>1154.17</v>
      </c>
      <c r="P1001" s="89">
        <f t="shared" si="748"/>
        <v>658.3</v>
      </c>
      <c r="Q1001" s="89">
        <f t="shared" si="748"/>
        <v>560.63</v>
      </c>
      <c r="R1001" s="89">
        <f t="shared" si="748"/>
        <v>2756.7799999999997</v>
      </c>
      <c r="S1001" s="89">
        <f t="shared" si="748"/>
        <v>651.6</v>
      </c>
      <c r="T1001" s="160">
        <f t="shared" si="748"/>
        <v>658.43</v>
      </c>
      <c r="U1001" s="160">
        <f t="shared" si="748"/>
        <v>574.66999999999996</v>
      </c>
      <c r="V1001" s="89">
        <f t="shared" si="748"/>
        <v>470.4</v>
      </c>
      <c r="W1001" s="89">
        <f t="shared" si="747"/>
        <v>2147.6799999999998</v>
      </c>
      <c r="X1001" s="89">
        <f>X973+X987</f>
        <v>470.4</v>
      </c>
      <c r="Y1001" s="89">
        <f t="shared" si="747"/>
        <v>1104.03</v>
      </c>
      <c r="Z1001" s="89">
        <f>Z973+Z987</f>
        <v>470.4</v>
      </c>
      <c r="AA1001" s="89">
        <f t="shared" si="747"/>
        <v>477.97</v>
      </c>
      <c r="AB1001" s="89">
        <f>AB973+AB987</f>
        <v>470.4</v>
      </c>
      <c r="AC1001" s="89">
        <f t="shared" si="747"/>
        <v>501.75</v>
      </c>
      <c r="AD1001" s="89">
        <f>AD973+AD987</f>
        <v>471.2</v>
      </c>
      <c r="AE1001" s="89">
        <f t="shared" si="747"/>
        <v>452.03</v>
      </c>
      <c r="AF1001" s="123"/>
      <c r="AG1001" s="44">
        <f>H1001+J1001+L1001+N1001+P1001+R1001+T1001+V1001+X1001+Z1001+AB1001+AD1001</f>
        <v>18388.010000000006</v>
      </c>
    </row>
    <row r="1002" spans="1:33" s="83" customFormat="1" ht="18.75" x14ac:dyDescent="0.3">
      <c r="A1002" s="426" t="s">
        <v>28</v>
      </c>
      <c r="B1002" s="154"/>
      <c r="C1002" s="338"/>
      <c r="D1002" s="338"/>
      <c r="E1002" s="421"/>
      <c r="F1002" s="154"/>
      <c r="G1002" s="154"/>
      <c r="H1002" s="421"/>
      <c r="I1002" s="421"/>
      <c r="J1002" s="421"/>
      <c r="K1002" s="421"/>
      <c r="L1002" s="421"/>
      <c r="M1002" s="421"/>
      <c r="N1002" s="459"/>
      <c r="O1002" s="459"/>
      <c r="P1002" s="421"/>
      <c r="Q1002" s="421"/>
      <c r="R1002" s="421"/>
      <c r="S1002" s="421"/>
      <c r="T1002" s="421"/>
      <c r="U1002" s="421"/>
      <c r="V1002" s="421"/>
      <c r="W1002" s="421"/>
      <c r="X1002" s="421"/>
      <c r="Y1002" s="421"/>
      <c r="Z1002" s="421"/>
      <c r="AA1002" s="421"/>
      <c r="AB1002" s="421"/>
      <c r="AC1002" s="421"/>
      <c r="AD1002" s="421"/>
      <c r="AE1002" s="154"/>
      <c r="AF1002" s="154"/>
    </row>
    <row r="1003" spans="1:33" s="83" customFormat="1" ht="18.75" x14ac:dyDescent="0.3">
      <c r="A1003" s="426" t="s">
        <v>29</v>
      </c>
      <c r="B1003" s="154">
        <f>H1003+J1003+L1003+N1003+P1003+R1003+T1003+V1003+X1003+Z1003+AB1003+AD1003</f>
        <v>18388.010000000006</v>
      </c>
      <c r="C1003" s="154">
        <f>H1003+J1003+L1003+N1003+P1003+R1003+T1003+V1003+X1003+Z1003+AB1003+AD1003</f>
        <v>18388.010000000006</v>
      </c>
      <c r="D1003" s="154">
        <f>I1003+K1003+M1003+O1003+Q1003+S1003+U1003+W1003+Y1003+AA1003+AC1003+AE1003</f>
        <v>17912.03</v>
      </c>
      <c r="E1003" s="154">
        <f>I1003+K1003+M1003+O1003+Q1003+S1003+U1003+W1003+Y1003+AA1003+AC1003+AE1003</f>
        <v>17912.03</v>
      </c>
      <c r="F1003" s="154">
        <f>E1003/B1003*100</f>
        <v>97.411465405990057</v>
      </c>
      <c r="G1003" s="154">
        <f>E1003/C1003*100</f>
        <v>97.411465405990057</v>
      </c>
      <c r="H1003" s="154">
        <f t="shared" ref="H1003:AD1003" si="749">H998+H992+H984+H978</f>
        <v>2997.2</v>
      </c>
      <c r="I1003" s="154">
        <f t="shared" si="749"/>
        <v>2904.9</v>
      </c>
      <c r="J1003" s="154">
        <f t="shared" si="749"/>
        <v>5886.1</v>
      </c>
      <c r="K1003" s="154">
        <f t="shared" si="749"/>
        <v>5713.7000000000007</v>
      </c>
      <c r="L1003" s="154">
        <f t="shared" si="749"/>
        <v>1644.9</v>
      </c>
      <c r="M1003" s="154">
        <f t="shared" si="749"/>
        <v>1668.9</v>
      </c>
      <c r="N1003" s="155">
        <f t="shared" si="749"/>
        <v>1433.5</v>
      </c>
      <c r="O1003" s="155">
        <f t="shared" si="749"/>
        <v>1154.17</v>
      </c>
      <c r="P1003" s="154">
        <f t="shared" si="749"/>
        <v>658.3</v>
      </c>
      <c r="Q1003" s="154">
        <f t="shared" si="749"/>
        <v>560.63</v>
      </c>
      <c r="R1003" s="154">
        <f t="shared" si="749"/>
        <v>2756.7799999999997</v>
      </c>
      <c r="S1003" s="154">
        <f t="shared" si="749"/>
        <v>651.6</v>
      </c>
      <c r="T1003" s="154">
        <f t="shared" si="749"/>
        <v>658.43</v>
      </c>
      <c r="U1003" s="154">
        <f t="shared" si="749"/>
        <v>574.66999999999996</v>
      </c>
      <c r="V1003" s="154">
        <f t="shared" si="749"/>
        <v>470.4</v>
      </c>
      <c r="W1003" s="154">
        <f t="shared" si="749"/>
        <v>2147.6799999999998</v>
      </c>
      <c r="X1003" s="154">
        <f t="shared" si="749"/>
        <v>470.4</v>
      </c>
      <c r="Y1003" s="154">
        <f t="shared" si="749"/>
        <v>1104.03</v>
      </c>
      <c r="Z1003" s="154">
        <f t="shared" si="749"/>
        <v>470.4</v>
      </c>
      <c r="AA1003" s="154">
        <f t="shared" si="749"/>
        <v>477.97</v>
      </c>
      <c r="AB1003" s="154">
        <f t="shared" si="749"/>
        <v>470.4</v>
      </c>
      <c r="AC1003" s="154">
        <f t="shared" si="749"/>
        <v>501.75</v>
      </c>
      <c r="AD1003" s="154">
        <f t="shared" si="749"/>
        <v>471.2</v>
      </c>
      <c r="AE1003" s="154">
        <f>AE978+AE992+AE998</f>
        <v>452.03</v>
      </c>
      <c r="AF1003" s="426"/>
    </row>
    <row r="1004" spans="1:33" s="83" customFormat="1" ht="18.75" x14ac:dyDescent="0.3">
      <c r="A1004" s="426" t="s">
        <v>30</v>
      </c>
      <c r="B1004" s="154"/>
      <c r="C1004" s="338"/>
      <c r="D1004" s="338"/>
      <c r="E1004" s="421"/>
      <c r="F1004" s="421"/>
      <c r="G1004" s="421"/>
      <c r="H1004" s="421"/>
      <c r="I1004" s="421"/>
      <c r="J1004" s="421"/>
      <c r="K1004" s="421"/>
      <c r="L1004" s="421"/>
      <c r="M1004" s="421"/>
      <c r="N1004" s="459"/>
      <c r="O1004" s="459"/>
      <c r="P1004" s="421"/>
      <c r="Q1004" s="421"/>
      <c r="R1004" s="421"/>
      <c r="S1004" s="421"/>
      <c r="T1004" s="421"/>
      <c r="U1004" s="421"/>
      <c r="V1004" s="421"/>
      <c r="W1004" s="421"/>
      <c r="X1004" s="421"/>
      <c r="Y1004" s="421"/>
      <c r="Z1004" s="421"/>
      <c r="AA1004" s="421"/>
      <c r="AB1004" s="421"/>
      <c r="AC1004" s="421"/>
      <c r="AD1004" s="421"/>
      <c r="AE1004" s="338"/>
      <c r="AF1004" s="426"/>
    </row>
    <row r="1005" spans="1:33" s="83" customFormat="1" ht="18.75" x14ac:dyDescent="0.3">
      <c r="A1005" s="426" t="s">
        <v>31</v>
      </c>
      <c r="B1005" s="154"/>
      <c r="C1005" s="338"/>
      <c r="D1005" s="338"/>
      <c r="E1005" s="421"/>
      <c r="F1005" s="421"/>
      <c r="G1005" s="421"/>
      <c r="H1005" s="421"/>
      <c r="I1005" s="421"/>
      <c r="J1005" s="421"/>
      <c r="K1005" s="421"/>
      <c r="L1005" s="421"/>
      <c r="M1005" s="421"/>
      <c r="N1005" s="459"/>
      <c r="O1005" s="459"/>
      <c r="P1005" s="421"/>
      <c r="Q1005" s="421"/>
      <c r="R1005" s="421"/>
      <c r="S1005" s="421"/>
      <c r="T1005" s="421"/>
      <c r="U1005" s="421"/>
      <c r="V1005" s="421"/>
      <c r="W1005" s="421"/>
      <c r="X1005" s="421"/>
      <c r="Y1005" s="421"/>
      <c r="Z1005" s="421"/>
      <c r="AA1005" s="421"/>
      <c r="AB1005" s="421"/>
      <c r="AC1005" s="421"/>
      <c r="AD1005" s="421"/>
      <c r="AE1005" s="338"/>
      <c r="AF1005" s="426"/>
    </row>
    <row r="1006" spans="1:33" ht="35.25" customHeight="1" x14ac:dyDescent="0.25">
      <c r="A1006" s="563" t="s">
        <v>314</v>
      </c>
      <c r="B1006" s="563"/>
      <c r="C1006" s="563"/>
      <c r="D1006" s="563"/>
      <c r="E1006" s="563"/>
      <c r="F1006" s="563"/>
      <c r="G1006" s="563"/>
      <c r="H1006" s="563"/>
      <c r="I1006" s="563"/>
      <c r="J1006" s="563"/>
      <c r="K1006" s="563"/>
      <c r="L1006" s="563"/>
      <c r="M1006" s="563"/>
      <c r="N1006" s="563"/>
      <c r="O1006" s="563"/>
      <c r="P1006" s="563"/>
      <c r="Q1006" s="563"/>
      <c r="R1006" s="563"/>
      <c r="S1006" s="563"/>
      <c r="T1006" s="563"/>
      <c r="U1006" s="563"/>
      <c r="V1006" s="563"/>
      <c r="W1006" s="563"/>
      <c r="X1006" s="563"/>
      <c r="Y1006" s="563"/>
      <c r="Z1006" s="563"/>
      <c r="AA1006" s="563"/>
      <c r="AB1006" s="563"/>
      <c r="AC1006" s="563"/>
      <c r="AD1006" s="563"/>
      <c r="AE1006" s="563"/>
      <c r="AF1006" s="563"/>
    </row>
    <row r="1007" spans="1:33" s="82" customFormat="1" ht="18.75" x14ac:dyDescent="0.25">
      <c r="A1007" s="561" t="s">
        <v>315</v>
      </c>
      <c r="B1007" s="89">
        <f t="shared" ref="B1007:AD1007" si="750">B1009</f>
        <v>33945.299999999996</v>
      </c>
      <c r="C1007" s="89">
        <f t="shared" si="750"/>
        <v>33945.299999999996</v>
      </c>
      <c r="D1007" s="89">
        <f t="shared" si="750"/>
        <v>33742.1</v>
      </c>
      <c r="E1007" s="89">
        <f t="shared" si="750"/>
        <v>33742.1</v>
      </c>
      <c r="F1007" s="89">
        <f t="shared" si="750"/>
        <v>99.401389883135522</v>
      </c>
      <c r="G1007" s="89">
        <f t="shared" si="750"/>
        <v>99.401389883135522</v>
      </c>
      <c r="H1007" s="89">
        <f t="shared" si="750"/>
        <v>6768.3</v>
      </c>
      <c r="I1007" s="89">
        <f t="shared" si="750"/>
        <v>6645.4</v>
      </c>
      <c r="J1007" s="89">
        <f t="shared" si="750"/>
        <v>3598.2</v>
      </c>
      <c r="K1007" s="89">
        <f t="shared" si="750"/>
        <v>3127.7</v>
      </c>
      <c r="L1007" s="89">
        <f t="shared" si="750"/>
        <v>1686.3</v>
      </c>
      <c r="M1007" s="89">
        <f t="shared" si="750"/>
        <v>2279.1999999999998</v>
      </c>
      <c r="N1007" s="91">
        <f t="shared" si="750"/>
        <v>3896.5</v>
      </c>
      <c r="O1007" s="91">
        <f t="shared" si="750"/>
        <v>3611.8</v>
      </c>
      <c r="P1007" s="89">
        <f t="shared" si="750"/>
        <v>3007.8</v>
      </c>
      <c r="Q1007" s="89">
        <f t="shared" si="750"/>
        <v>3199.5</v>
      </c>
      <c r="R1007" s="89">
        <f t="shared" si="750"/>
        <v>2055.6</v>
      </c>
      <c r="S1007" s="89">
        <f t="shared" si="750"/>
        <v>1866</v>
      </c>
      <c r="T1007" s="89">
        <f t="shared" si="750"/>
        <v>4853.8</v>
      </c>
      <c r="U1007" s="89">
        <f t="shared" si="750"/>
        <v>4608.8999999999996</v>
      </c>
      <c r="V1007" s="89">
        <f t="shared" si="750"/>
        <v>1485.9</v>
      </c>
      <c r="W1007" s="89">
        <f t="shared" si="750"/>
        <v>1729.8</v>
      </c>
      <c r="X1007" s="89">
        <f t="shared" si="750"/>
        <v>624.9</v>
      </c>
      <c r="Y1007" s="89">
        <f t="shared" si="750"/>
        <v>897</v>
      </c>
      <c r="Z1007" s="89">
        <f t="shared" si="750"/>
        <v>1965.8</v>
      </c>
      <c r="AA1007" s="89">
        <f t="shared" si="750"/>
        <v>1971.5</v>
      </c>
      <c r="AB1007" s="89">
        <f t="shared" si="750"/>
        <v>1190.8</v>
      </c>
      <c r="AC1007" s="89">
        <f t="shared" si="750"/>
        <v>1187.5</v>
      </c>
      <c r="AD1007" s="89">
        <f t="shared" si="750"/>
        <v>2811.4</v>
      </c>
      <c r="AE1007" s="89">
        <f>AE1009+AE1017</f>
        <v>2769.8</v>
      </c>
      <c r="AF1007" s="123"/>
    </row>
    <row r="1008" spans="1:33" ht="18.75" x14ac:dyDescent="0.3">
      <c r="A1008" s="426" t="s">
        <v>66</v>
      </c>
      <c r="B1008" s="100"/>
      <c r="C1008" s="125"/>
      <c r="D1008" s="125"/>
      <c r="E1008" s="160"/>
      <c r="F1008" s="160"/>
      <c r="G1008" s="160"/>
      <c r="H1008" s="160"/>
      <c r="I1008" s="160"/>
      <c r="J1008" s="160"/>
      <c r="K1008" s="160"/>
      <c r="L1008" s="160"/>
      <c r="M1008" s="160"/>
      <c r="N1008" s="287"/>
      <c r="O1008" s="287"/>
      <c r="P1008" s="160"/>
      <c r="Q1008" s="160"/>
      <c r="R1008" s="160"/>
      <c r="S1008" s="160"/>
      <c r="T1008" s="160"/>
      <c r="U1008" s="160"/>
      <c r="V1008" s="160"/>
      <c r="W1008" s="160"/>
      <c r="X1008" s="160"/>
      <c r="Y1008" s="160"/>
      <c r="Z1008" s="160"/>
      <c r="AA1008" s="160"/>
      <c r="AB1008" s="160"/>
      <c r="AC1008" s="160"/>
      <c r="AD1008" s="160"/>
      <c r="AE1008" s="125"/>
      <c r="AF1008" s="123"/>
    </row>
    <row r="1009" spans="1:33" s="83" customFormat="1" ht="24.75" customHeight="1" x14ac:dyDescent="0.3">
      <c r="A1009" s="212" t="s">
        <v>316</v>
      </c>
      <c r="B1009" s="405">
        <f>B1012</f>
        <v>33945.299999999996</v>
      </c>
      <c r="C1009" s="405">
        <f>C1012</f>
        <v>33945.299999999996</v>
      </c>
      <c r="D1009" s="405">
        <f>D1012</f>
        <v>33742.1</v>
      </c>
      <c r="E1009" s="405">
        <f>E1012</f>
        <v>33742.1</v>
      </c>
      <c r="F1009" s="405">
        <f>E1009/B1009*100</f>
        <v>99.401389883135522</v>
      </c>
      <c r="G1009" s="405">
        <f>E1009/C1009*100</f>
        <v>99.401389883135522</v>
      </c>
      <c r="H1009" s="564">
        <f t="shared" ref="H1009:AE1009" si="751">H1011+H1012+H1013+H1014</f>
        <v>6768.3</v>
      </c>
      <c r="I1009" s="564">
        <f t="shared" si="751"/>
        <v>6645.4</v>
      </c>
      <c r="J1009" s="564">
        <f t="shared" si="751"/>
        <v>3598.2</v>
      </c>
      <c r="K1009" s="564">
        <f t="shared" si="751"/>
        <v>3127.7</v>
      </c>
      <c r="L1009" s="564">
        <f t="shared" si="751"/>
        <v>1686.3</v>
      </c>
      <c r="M1009" s="564">
        <f t="shared" si="751"/>
        <v>2279.1999999999998</v>
      </c>
      <c r="N1009" s="564">
        <f t="shared" si="751"/>
        <v>3896.5</v>
      </c>
      <c r="O1009" s="564">
        <f t="shared" si="751"/>
        <v>3611.8</v>
      </c>
      <c r="P1009" s="564">
        <f t="shared" si="751"/>
        <v>3007.8</v>
      </c>
      <c r="Q1009" s="564">
        <f t="shared" si="751"/>
        <v>3199.5</v>
      </c>
      <c r="R1009" s="564">
        <f t="shared" si="751"/>
        <v>2055.6</v>
      </c>
      <c r="S1009" s="564">
        <f t="shared" si="751"/>
        <v>1866</v>
      </c>
      <c r="T1009" s="564">
        <f t="shared" si="751"/>
        <v>4853.8</v>
      </c>
      <c r="U1009" s="564">
        <f t="shared" si="751"/>
        <v>4608.8999999999996</v>
      </c>
      <c r="V1009" s="564">
        <f t="shared" si="751"/>
        <v>1485.9</v>
      </c>
      <c r="W1009" s="564">
        <f t="shared" si="751"/>
        <v>1729.8</v>
      </c>
      <c r="X1009" s="564">
        <f t="shared" si="751"/>
        <v>624.9</v>
      </c>
      <c r="Y1009" s="564">
        <f t="shared" si="751"/>
        <v>897</v>
      </c>
      <c r="Z1009" s="564">
        <f t="shared" si="751"/>
        <v>1965.8</v>
      </c>
      <c r="AA1009" s="564">
        <f t="shared" si="751"/>
        <v>1971.5</v>
      </c>
      <c r="AB1009" s="564">
        <f t="shared" si="751"/>
        <v>1190.8</v>
      </c>
      <c r="AC1009" s="564">
        <f t="shared" si="751"/>
        <v>1187.5</v>
      </c>
      <c r="AD1009" s="564">
        <f t="shared" si="751"/>
        <v>2811.4</v>
      </c>
      <c r="AE1009" s="405">
        <f t="shared" si="751"/>
        <v>2617.8000000000002</v>
      </c>
      <c r="AF1009" s="405"/>
    </row>
    <row r="1010" spans="1:33" s="83" customFormat="1" ht="18.75" x14ac:dyDescent="0.3">
      <c r="A1010" s="476" t="s">
        <v>27</v>
      </c>
      <c r="B1010" s="154">
        <f t="shared" ref="B1010:AE1010" si="752">B1011+B1012+B1013+B1014</f>
        <v>33945.299999999996</v>
      </c>
      <c r="C1010" s="154">
        <f t="shared" si="752"/>
        <v>33945.299999999996</v>
      </c>
      <c r="D1010" s="154">
        <f t="shared" si="752"/>
        <v>33742.1</v>
      </c>
      <c r="E1010" s="154">
        <f t="shared" si="752"/>
        <v>33742.1</v>
      </c>
      <c r="F1010" s="154">
        <f>E1010/B1010*100</f>
        <v>99.401389883135522</v>
      </c>
      <c r="G1010" s="154">
        <f>E1010/C1010*100</f>
        <v>99.401389883135522</v>
      </c>
      <c r="H1010" s="154">
        <f t="shared" si="752"/>
        <v>6768.3</v>
      </c>
      <c r="I1010" s="154">
        <f t="shared" si="752"/>
        <v>6645.4</v>
      </c>
      <c r="J1010" s="154">
        <f t="shared" si="752"/>
        <v>3598.2</v>
      </c>
      <c r="K1010" s="154">
        <f t="shared" si="752"/>
        <v>3127.7</v>
      </c>
      <c r="L1010" s="154">
        <f t="shared" si="752"/>
        <v>1686.3</v>
      </c>
      <c r="M1010" s="154">
        <f t="shared" si="752"/>
        <v>2279.1999999999998</v>
      </c>
      <c r="N1010" s="154">
        <f t="shared" si="752"/>
        <v>3896.5</v>
      </c>
      <c r="O1010" s="154">
        <f t="shared" si="752"/>
        <v>3611.8</v>
      </c>
      <c r="P1010" s="154">
        <f t="shared" si="752"/>
        <v>3007.8</v>
      </c>
      <c r="Q1010" s="154">
        <f t="shared" si="752"/>
        <v>3199.5</v>
      </c>
      <c r="R1010" s="154">
        <f t="shared" si="752"/>
        <v>2055.6</v>
      </c>
      <c r="S1010" s="154">
        <f t="shared" si="752"/>
        <v>1866</v>
      </c>
      <c r="T1010" s="154">
        <f t="shared" si="752"/>
        <v>4853.8</v>
      </c>
      <c r="U1010" s="154">
        <f t="shared" si="752"/>
        <v>4608.8999999999996</v>
      </c>
      <c r="V1010" s="154">
        <f t="shared" si="752"/>
        <v>1485.9</v>
      </c>
      <c r="W1010" s="154">
        <f t="shared" si="752"/>
        <v>1729.8</v>
      </c>
      <c r="X1010" s="154">
        <f t="shared" si="752"/>
        <v>624.9</v>
      </c>
      <c r="Y1010" s="154">
        <f t="shared" si="752"/>
        <v>897</v>
      </c>
      <c r="Z1010" s="154">
        <f t="shared" si="752"/>
        <v>1965.8</v>
      </c>
      <c r="AA1010" s="154">
        <f t="shared" si="752"/>
        <v>1971.5</v>
      </c>
      <c r="AB1010" s="154">
        <f t="shared" si="752"/>
        <v>1190.8</v>
      </c>
      <c r="AC1010" s="154">
        <f t="shared" si="752"/>
        <v>1187.5</v>
      </c>
      <c r="AD1010" s="154">
        <f t="shared" si="752"/>
        <v>2811.4</v>
      </c>
      <c r="AE1010" s="154">
        <f t="shared" si="752"/>
        <v>2617.8000000000002</v>
      </c>
      <c r="AF1010" s="154"/>
    </row>
    <row r="1011" spans="1:33" s="83" customFormat="1" ht="18.75" x14ac:dyDescent="0.3">
      <c r="A1011" s="426" t="s">
        <v>28</v>
      </c>
      <c r="B1011" s="154"/>
      <c r="C1011" s="338"/>
      <c r="D1011" s="338"/>
      <c r="E1011" s="338">
        <f>I1011+K1011+M1011+O1011+Q1011+S1011+U1011+W1011+Y1011+AA1011+AC1011+AE1011+AG1011</f>
        <v>0</v>
      </c>
      <c r="F1011" s="154"/>
      <c r="G1011" s="154"/>
      <c r="H1011" s="421"/>
      <c r="I1011" s="421"/>
      <c r="J1011" s="421"/>
      <c r="K1011" s="421"/>
      <c r="L1011" s="421"/>
      <c r="M1011" s="421"/>
      <c r="N1011" s="421"/>
      <c r="O1011" s="421"/>
      <c r="P1011" s="421"/>
      <c r="Q1011" s="421"/>
      <c r="R1011" s="421"/>
      <c r="S1011" s="421"/>
      <c r="T1011" s="421"/>
      <c r="U1011" s="421"/>
      <c r="V1011" s="421"/>
      <c r="W1011" s="421"/>
      <c r="X1011" s="421"/>
      <c r="Y1011" s="421"/>
      <c r="Z1011" s="421"/>
      <c r="AA1011" s="421"/>
      <c r="AB1011" s="421"/>
      <c r="AC1011" s="421"/>
      <c r="AD1011" s="421"/>
      <c r="AE1011" s="338"/>
      <c r="AF1011" s="154"/>
    </row>
    <row r="1012" spans="1:33" s="83" customFormat="1" ht="18.75" x14ac:dyDescent="0.3">
      <c r="A1012" s="426" t="s">
        <v>29</v>
      </c>
      <c r="B1012" s="154">
        <f>H1012+J1012+L1012+N1012+P1012+R1012+T1012+V1012+X1012+Z1012+AB1012+AD1012</f>
        <v>33945.299999999996</v>
      </c>
      <c r="C1012" s="338">
        <f>H1012+J1012+L1012+N1012+P1012+R1012+T1012+V1012+X1012+Z1012+AB1012+AD1012</f>
        <v>33945.299999999996</v>
      </c>
      <c r="D1012" s="338">
        <f>E1012</f>
        <v>33742.1</v>
      </c>
      <c r="E1012" s="338">
        <f>I1012+K1012+M1012+O1012+Q1012+S1012+U1012+W1012+Y1012+AA1012+AC1012+AE1012+AG1012</f>
        <v>33742.1</v>
      </c>
      <c r="F1012" s="154">
        <f>E1012/B1012*100</f>
        <v>99.401389883135522</v>
      </c>
      <c r="G1012" s="154">
        <f>E1012/C1012*100</f>
        <v>99.401389883135522</v>
      </c>
      <c r="H1012" s="338">
        <v>6768.3</v>
      </c>
      <c r="I1012" s="338">
        <v>6645.4</v>
      </c>
      <c r="J1012" s="338">
        <v>3598.2</v>
      </c>
      <c r="K1012" s="338">
        <v>3127.7</v>
      </c>
      <c r="L1012" s="338">
        <v>1686.3</v>
      </c>
      <c r="M1012" s="338">
        <v>2279.1999999999998</v>
      </c>
      <c r="N1012" s="338">
        <v>3896.5</v>
      </c>
      <c r="O1012" s="338">
        <v>3611.8</v>
      </c>
      <c r="P1012" s="338">
        <v>3007.8</v>
      </c>
      <c r="Q1012" s="338">
        <v>3199.5</v>
      </c>
      <c r="R1012" s="338">
        <v>2055.6</v>
      </c>
      <c r="S1012" s="338">
        <v>1866</v>
      </c>
      <c r="T1012" s="338">
        <v>4853.8</v>
      </c>
      <c r="U1012" s="338">
        <v>4608.8999999999996</v>
      </c>
      <c r="V1012" s="338">
        <v>1485.9</v>
      </c>
      <c r="W1012" s="338">
        <v>1729.8</v>
      </c>
      <c r="X1012" s="338">
        <v>624.9</v>
      </c>
      <c r="Y1012" s="338">
        <v>897</v>
      </c>
      <c r="Z1012" s="338">
        <v>1965.8</v>
      </c>
      <c r="AA1012" s="338">
        <v>1971.5</v>
      </c>
      <c r="AB1012" s="338">
        <v>1190.8</v>
      </c>
      <c r="AC1012" s="338">
        <v>1187.5</v>
      </c>
      <c r="AD1012" s="338">
        <v>2811.4</v>
      </c>
      <c r="AE1012" s="338">
        <v>2617.8000000000002</v>
      </c>
      <c r="AF1012" s="154"/>
    </row>
    <row r="1013" spans="1:33" s="83" customFormat="1" ht="18.75" x14ac:dyDescent="0.3">
      <c r="A1013" s="426" t="s">
        <v>30</v>
      </c>
      <c r="B1013" s="154"/>
      <c r="C1013" s="338"/>
      <c r="D1013" s="338"/>
      <c r="E1013" s="338">
        <f>I1013+K1013+M1013+O1013+Q1013+S1013+U1013+W1013+Y1013+AA1013+AC1013+AE1013+AG1013</f>
        <v>0</v>
      </c>
      <c r="F1013" s="421"/>
      <c r="G1013" s="421"/>
      <c r="H1013" s="421"/>
      <c r="I1013" s="421"/>
      <c r="J1013" s="421"/>
      <c r="K1013" s="421"/>
      <c r="L1013" s="421"/>
      <c r="M1013" s="421"/>
      <c r="N1013" s="421"/>
      <c r="O1013" s="421"/>
      <c r="P1013" s="421"/>
      <c r="Q1013" s="421"/>
      <c r="R1013" s="421"/>
      <c r="S1013" s="421"/>
      <c r="T1013" s="421"/>
      <c r="U1013" s="421"/>
      <c r="V1013" s="421"/>
      <c r="W1013" s="421"/>
      <c r="X1013" s="421"/>
      <c r="Y1013" s="421"/>
      <c r="Z1013" s="421"/>
      <c r="AA1013" s="421"/>
      <c r="AB1013" s="421"/>
      <c r="AC1013" s="421"/>
      <c r="AD1013" s="421"/>
      <c r="AE1013" s="338"/>
      <c r="AF1013" s="154"/>
    </row>
    <row r="1014" spans="1:33" s="83" customFormat="1" ht="18.75" x14ac:dyDescent="0.3">
      <c r="A1014" s="426" t="s">
        <v>31</v>
      </c>
      <c r="B1014" s="154"/>
      <c r="C1014" s="338"/>
      <c r="D1014" s="338"/>
      <c r="E1014" s="338">
        <f>I1014+K1014+M1014+O1014+Q1014+S1014+U1014+W1014+Y1014+AA1014+AC1014+AE1014+AG1014</f>
        <v>0</v>
      </c>
      <c r="F1014" s="421"/>
      <c r="G1014" s="421"/>
      <c r="H1014" s="421"/>
      <c r="I1014" s="421"/>
      <c r="J1014" s="421"/>
      <c r="K1014" s="421"/>
      <c r="L1014" s="421"/>
      <c r="M1014" s="421"/>
      <c r="N1014" s="421"/>
      <c r="O1014" s="421"/>
      <c r="P1014" s="421"/>
      <c r="Q1014" s="421"/>
      <c r="R1014" s="421"/>
      <c r="S1014" s="421"/>
      <c r="T1014" s="421"/>
      <c r="U1014" s="421"/>
      <c r="V1014" s="421"/>
      <c r="W1014" s="421"/>
      <c r="X1014" s="421"/>
      <c r="Y1014" s="421"/>
      <c r="Z1014" s="421"/>
      <c r="AA1014" s="421"/>
      <c r="AB1014" s="421"/>
      <c r="AC1014" s="421"/>
      <c r="AD1014" s="421"/>
      <c r="AE1014" s="338"/>
      <c r="AF1014" s="154"/>
    </row>
    <row r="1015" spans="1:33" ht="56.25" x14ac:dyDescent="0.25">
      <c r="A1015" s="561" t="s">
        <v>317</v>
      </c>
      <c r="B1015" s="89">
        <f t="shared" ref="B1015:AD1015" si="753">B1017</f>
        <v>190</v>
      </c>
      <c r="C1015" s="89">
        <f t="shared" si="753"/>
        <v>190</v>
      </c>
      <c r="D1015" s="89">
        <f t="shared" si="753"/>
        <v>152</v>
      </c>
      <c r="E1015" s="89">
        <f t="shared" si="753"/>
        <v>152</v>
      </c>
      <c r="F1015" s="89">
        <f t="shared" si="753"/>
        <v>80</v>
      </c>
      <c r="G1015" s="89">
        <f t="shared" si="753"/>
        <v>80</v>
      </c>
      <c r="H1015" s="89">
        <f t="shared" si="753"/>
        <v>0</v>
      </c>
      <c r="I1015" s="89">
        <f t="shared" si="753"/>
        <v>0</v>
      </c>
      <c r="J1015" s="89">
        <f t="shared" si="753"/>
        <v>0</v>
      </c>
      <c r="K1015" s="89">
        <f t="shared" si="753"/>
        <v>0</v>
      </c>
      <c r="L1015" s="89">
        <f t="shared" si="753"/>
        <v>0</v>
      </c>
      <c r="M1015" s="89">
        <f t="shared" si="753"/>
        <v>0</v>
      </c>
      <c r="N1015" s="91">
        <f t="shared" si="753"/>
        <v>0</v>
      </c>
      <c r="O1015" s="91">
        <f t="shared" si="753"/>
        <v>0</v>
      </c>
      <c r="P1015" s="89">
        <f t="shared" si="753"/>
        <v>0</v>
      </c>
      <c r="Q1015" s="89">
        <f t="shared" si="753"/>
        <v>0</v>
      </c>
      <c r="R1015" s="89">
        <f t="shared" si="753"/>
        <v>0</v>
      </c>
      <c r="S1015" s="89">
        <f t="shared" si="753"/>
        <v>0</v>
      </c>
      <c r="T1015" s="89">
        <f t="shared" si="753"/>
        <v>0</v>
      </c>
      <c r="U1015" s="89">
        <f t="shared" si="753"/>
        <v>0</v>
      </c>
      <c r="V1015" s="89">
        <f t="shared" si="753"/>
        <v>0</v>
      </c>
      <c r="W1015" s="89">
        <f t="shared" si="753"/>
        <v>0</v>
      </c>
      <c r="X1015" s="89">
        <f t="shared" si="753"/>
        <v>190</v>
      </c>
      <c r="Y1015" s="89">
        <f t="shared" si="753"/>
        <v>0</v>
      </c>
      <c r="Z1015" s="89">
        <f t="shared" si="753"/>
        <v>0</v>
      </c>
      <c r="AA1015" s="89">
        <f t="shared" si="753"/>
        <v>0</v>
      </c>
      <c r="AB1015" s="89">
        <f t="shared" si="753"/>
        <v>0</v>
      </c>
      <c r="AC1015" s="89">
        <f t="shared" si="753"/>
        <v>0</v>
      </c>
      <c r="AD1015" s="89">
        <f t="shared" si="753"/>
        <v>0</v>
      </c>
      <c r="AE1015" s="100">
        <f>AE1016</f>
        <v>0</v>
      </c>
      <c r="AF1015" s="100"/>
    </row>
    <row r="1016" spans="1:33" s="82" customFormat="1" ht="18.75" x14ac:dyDescent="0.25">
      <c r="A1016" s="123" t="s">
        <v>66</v>
      </c>
      <c r="B1016" s="100"/>
      <c r="C1016" s="125"/>
      <c r="D1016" s="125"/>
      <c r="E1016" s="160"/>
      <c r="F1016" s="160"/>
      <c r="G1016" s="160"/>
      <c r="H1016" s="160"/>
      <c r="I1016" s="160"/>
      <c r="J1016" s="160"/>
      <c r="K1016" s="160"/>
      <c r="L1016" s="160"/>
      <c r="M1016" s="160"/>
      <c r="N1016" s="287"/>
      <c r="O1016" s="287"/>
      <c r="P1016" s="160"/>
      <c r="Q1016" s="160"/>
      <c r="R1016" s="160"/>
      <c r="S1016" s="160"/>
      <c r="T1016" s="160"/>
      <c r="U1016" s="160"/>
      <c r="V1016" s="160"/>
      <c r="W1016" s="160"/>
      <c r="X1016" s="160"/>
      <c r="Y1016" s="160"/>
      <c r="Z1016" s="160"/>
      <c r="AA1016" s="160"/>
      <c r="AB1016" s="160"/>
      <c r="AC1016" s="160"/>
      <c r="AD1016" s="160"/>
      <c r="AE1016" s="100"/>
      <c r="AF1016" s="100"/>
    </row>
    <row r="1017" spans="1:33" s="82" customFormat="1" ht="66" customHeight="1" x14ac:dyDescent="0.25">
      <c r="A1017" s="114" t="s">
        <v>318</v>
      </c>
      <c r="B1017" s="95">
        <f>B1020</f>
        <v>190</v>
      </c>
      <c r="C1017" s="95">
        <f t="shared" ref="C1017:W1017" si="754">C1020</f>
        <v>190</v>
      </c>
      <c r="D1017" s="95">
        <f t="shared" si="754"/>
        <v>152</v>
      </c>
      <c r="E1017" s="95">
        <f t="shared" si="754"/>
        <v>152</v>
      </c>
      <c r="F1017" s="95">
        <f t="shared" si="754"/>
        <v>80</v>
      </c>
      <c r="G1017" s="95">
        <f t="shared" si="754"/>
        <v>80</v>
      </c>
      <c r="H1017" s="95">
        <f t="shared" si="754"/>
        <v>0</v>
      </c>
      <c r="I1017" s="95">
        <f t="shared" si="754"/>
        <v>0</v>
      </c>
      <c r="J1017" s="95">
        <f t="shared" si="754"/>
        <v>0</v>
      </c>
      <c r="K1017" s="95">
        <f t="shared" si="754"/>
        <v>0</v>
      </c>
      <c r="L1017" s="95">
        <f t="shared" si="754"/>
        <v>0</v>
      </c>
      <c r="M1017" s="95">
        <f t="shared" si="754"/>
        <v>0</v>
      </c>
      <c r="N1017" s="95">
        <f t="shared" si="754"/>
        <v>0</v>
      </c>
      <c r="O1017" s="95">
        <f t="shared" si="754"/>
        <v>0</v>
      </c>
      <c r="P1017" s="95">
        <f t="shared" si="754"/>
        <v>0</v>
      </c>
      <c r="Q1017" s="95">
        <f t="shared" si="754"/>
        <v>0</v>
      </c>
      <c r="R1017" s="95">
        <f t="shared" si="754"/>
        <v>0</v>
      </c>
      <c r="S1017" s="95">
        <f t="shared" si="754"/>
        <v>0</v>
      </c>
      <c r="T1017" s="95">
        <f t="shared" si="754"/>
        <v>0</v>
      </c>
      <c r="U1017" s="95">
        <f t="shared" si="754"/>
        <v>0</v>
      </c>
      <c r="V1017" s="95">
        <f t="shared" si="754"/>
        <v>0</v>
      </c>
      <c r="W1017" s="95">
        <f t="shared" si="754"/>
        <v>0</v>
      </c>
      <c r="X1017" s="95">
        <f t="shared" ref="X1017:AC1017" si="755">X1019+X1020+X1021+X1022</f>
        <v>190</v>
      </c>
      <c r="Y1017" s="95">
        <f t="shared" si="755"/>
        <v>0</v>
      </c>
      <c r="Z1017" s="169">
        <f t="shared" si="755"/>
        <v>0</v>
      </c>
      <c r="AA1017" s="169">
        <f t="shared" si="755"/>
        <v>0</v>
      </c>
      <c r="AB1017" s="169">
        <f t="shared" si="755"/>
        <v>0</v>
      </c>
      <c r="AC1017" s="169">
        <f t="shared" si="755"/>
        <v>0</v>
      </c>
      <c r="AD1017" s="169">
        <f>AD1019+AD1020+AD1021+AD1022</f>
        <v>0</v>
      </c>
      <c r="AE1017" s="169">
        <f>AE1019+AE1020+AE1021+AE1022</f>
        <v>152</v>
      </c>
      <c r="AF1017" s="115" t="s">
        <v>692</v>
      </c>
    </row>
    <row r="1018" spans="1:33" ht="24.75" customHeight="1" x14ac:dyDescent="0.3">
      <c r="A1018" s="476" t="s">
        <v>27</v>
      </c>
      <c r="B1018" s="100">
        <f t="shared" ref="B1018:G1018" si="756">B1019+B1020+B1021+B1022</f>
        <v>190</v>
      </c>
      <c r="C1018" s="100">
        <f t="shared" si="756"/>
        <v>190</v>
      </c>
      <c r="D1018" s="100">
        <f t="shared" si="756"/>
        <v>152</v>
      </c>
      <c r="E1018" s="100">
        <f t="shared" si="756"/>
        <v>152</v>
      </c>
      <c r="F1018" s="100">
        <f t="shared" si="756"/>
        <v>80</v>
      </c>
      <c r="G1018" s="100">
        <f t="shared" si="756"/>
        <v>80</v>
      </c>
      <c r="H1018" s="100"/>
      <c r="I1018" s="100"/>
      <c r="J1018" s="100"/>
      <c r="K1018" s="100"/>
      <c r="L1018" s="100"/>
      <c r="M1018" s="100"/>
      <c r="N1018" s="100"/>
      <c r="O1018" s="100"/>
      <c r="P1018" s="100"/>
      <c r="Q1018" s="100"/>
      <c r="R1018" s="100"/>
      <c r="S1018" s="100"/>
      <c r="T1018" s="100"/>
      <c r="U1018" s="100"/>
      <c r="V1018" s="100"/>
      <c r="W1018" s="100"/>
      <c r="X1018" s="100">
        <f>X1019+X1020+X1021+X1022</f>
        <v>190</v>
      </c>
      <c r="Y1018" s="100"/>
      <c r="Z1018" s="100"/>
      <c r="AA1018" s="100"/>
      <c r="AB1018" s="100"/>
      <c r="AC1018" s="100"/>
      <c r="AD1018" s="100"/>
      <c r="AE1018" s="125"/>
      <c r="AF1018" s="100"/>
    </row>
    <row r="1019" spans="1:33" s="82" customFormat="1" ht="18.75" x14ac:dyDescent="0.25">
      <c r="A1019" s="123" t="s">
        <v>28</v>
      </c>
      <c r="B1019" s="100"/>
      <c r="C1019" s="125"/>
      <c r="D1019" s="125"/>
      <c r="E1019" s="125">
        <f>I1019+K1019+M1019+O1019+Q1019+S1019+U1019+W1019+Y1019+AA1019+AC1019+AE1019+AG1019</f>
        <v>0</v>
      </c>
      <c r="F1019" s="160"/>
      <c r="G1019" s="160"/>
      <c r="H1019" s="125"/>
      <c r="I1019" s="125"/>
      <c r="J1019" s="125"/>
      <c r="K1019" s="125"/>
      <c r="L1019" s="125"/>
      <c r="M1019" s="125"/>
      <c r="N1019" s="125"/>
      <c r="O1019" s="125"/>
      <c r="P1019" s="125"/>
      <c r="Q1019" s="125"/>
      <c r="R1019" s="125"/>
      <c r="S1019" s="125"/>
      <c r="T1019" s="125"/>
      <c r="U1019" s="125"/>
      <c r="V1019" s="125"/>
      <c r="W1019" s="125"/>
      <c r="X1019" s="125"/>
      <c r="Y1019" s="125"/>
      <c r="Z1019" s="125"/>
      <c r="AA1019" s="125"/>
      <c r="AB1019" s="125"/>
      <c r="AC1019" s="125"/>
      <c r="AD1019" s="125"/>
      <c r="AE1019" s="125"/>
      <c r="AF1019" s="100"/>
    </row>
    <row r="1020" spans="1:33" s="82" customFormat="1" ht="18.75" x14ac:dyDescent="0.25">
      <c r="A1020" s="123" t="s">
        <v>29</v>
      </c>
      <c r="B1020" s="100">
        <f>H1020+J1020+L1020+N1020+P1020+R1020+T1020+V1020+X1020+Z1020+AB1020+AD1020</f>
        <v>190</v>
      </c>
      <c r="C1020" s="125">
        <f>X1020</f>
        <v>190</v>
      </c>
      <c r="D1020" s="125">
        <f>E1020</f>
        <v>152</v>
      </c>
      <c r="E1020" s="125">
        <f>I1020+K1020+M1020+O1020+Q1020+S1020+U1020+W1020+Y1020+AA1020+AC1020+AE1020+AG1020</f>
        <v>152</v>
      </c>
      <c r="F1020" s="125">
        <f>E1020/B1020*100</f>
        <v>80</v>
      </c>
      <c r="G1020" s="125">
        <f>E1020/C1020*100</f>
        <v>80</v>
      </c>
      <c r="H1020" s="125">
        <v>0</v>
      </c>
      <c r="I1020" s="125">
        <v>0</v>
      </c>
      <c r="J1020" s="125">
        <v>0</v>
      </c>
      <c r="K1020" s="125">
        <v>0</v>
      </c>
      <c r="L1020" s="125">
        <v>0</v>
      </c>
      <c r="M1020" s="125">
        <v>0</v>
      </c>
      <c r="N1020" s="125">
        <v>0</v>
      </c>
      <c r="O1020" s="125">
        <v>0</v>
      </c>
      <c r="P1020" s="125">
        <v>0</v>
      </c>
      <c r="Q1020" s="125">
        <v>0</v>
      </c>
      <c r="R1020" s="125">
        <v>0</v>
      </c>
      <c r="S1020" s="125">
        <v>0</v>
      </c>
      <c r="T1020" s="125">
        <v>0</v>
      </c>
      <c r="U1020" s="125">
        <v>0</v>
      </c>
      <c r="V1020" s="125">
        <v>0</v>
      </c>
      <c r="W1020" s="125">
        <v>0</v>
      </c>
      <c r="X1020" s="125">
        <v>190</v>
      </c>
      <c r="Y1020" s="125">
        <v>0</v>
      </c>
      <c r="Z1020" s="125">
        <v>0</v>
      </c>
      <c r="AA1020" s="125">
        <v>0</v>
      </c>
      <c r="AB1020" s="125">
        <v>0</v>
      </c>
      <c r="AC1020" s="125">
        <v>0</v>
      </c>
      <c r="AD1020" s="125">
        <v>0</v>
      </c>
      <c r="AE1020" s="125">
        <v>152</v>
      </c>
      <c r="AF1020" s="100"/>
    </row>
    <row r="1021" spans="1:33" s="82" customFormat="1" ht="18.75" x14ac:dyDescent="0.25">
      <c r="A1021" s="123" t="s">
        <v>30</v>
      </c>
      <c r="B1021" s="100"/>
      <c r="C1021" s="125"/>
      <c r="D1021" s="125"/>
      <c r="E1021" s="125">
        <f>I1021+K1021+M1021+O1021+Q1021+S1021+U1021+W1021+Y1021+AA1021+AC1021+AE1021+AG1021</f>
        <v>0</v>
      </c>
      <c r="F1021" s="160"/>
      <c r="G1021" s="160"/>
      <c r="H1021" s="160"/>
      <c r="I1021" s="160"/>
      <c r="J1021" s="160"/>
      <c r="K1021" s="160"/>
      <c r="L1021" s="160"/>
      <c r="M1021" s="160"/>
      <c r="N1021" s="160"/>
      <c r="O1021" s="160"/>
      <c r="P1021" s="160"/>
      <c r="Q1021" s="160"/>
      <c r="R1021" s="160"/>
      <c r="S1021" s="160"/>
      <c r="T1021" s="160"/>
      <c r="U1021" s="160"/>
      <c r="V1021" s="160"/>
      <c r="W1021" s="160"/>
      <c r="X1021" s="160"/>
      <c r="Y1021" s="160"/>
      <c r="Z1021" s="160"/>
      <c r="AA1021" s="160"/>
      <c r="AB1021" s="160"/>
      <c r="AC1021" s="160"/>
      <c r="AD1021" s="160"/>
      <c r="AE1021" s="89"/>
      <c r="AF1021" s="89"/>
    </row>
    <row r="1022" spans="1:33" s="82" customFormat="1" ht="18.75" x14ac:dyDescent="0.25">
      <c r="A1022" s="123" t="s">
        <v>31</v>
      </c>
      <c r="B1022" s="100"/>
      <c r="C1022" s="125"/>
      <c r="D1022" s="125"/>
      <c r="E1022" s="125">
        <f>I1022+K1022+M1022+O1022+Q1022+S1022+U1022+W1022+Y1022+AA1022+AC1022+AE1022+AG1022</f>
        <v>0</v>
      </c>
      <c r="F1022" s="160"/>
      <c r="G1022" s="160"/>
      <c r="H1022" s="160"/>
      <c r="I1022" s="160"/>
      <c r="J1022" s="160"/>
      <c r="K1022" s="160"/>
      <c r="L1022" s="160"/>
      <c r="M1022" s="160"/>
      <c r="N1022" s="160"/>
      <c r="O1022" s="160"/>
      <c r="P1022" s="160"/>
      <c r="Q1022" s="160"/>
      <c r="R1022" s="160"/>
      <c r="S1022" s="160"/>
      <c r="T1022" s="160"/>
      <c r="U1022" s="160"/>
      <c r="V1022" s="160"/>
      <c r="W1022" s="160"/>
      <c r="X1022" s="160"/>
      <c r="Y1022" s="160"/>
      <c r="Z1022" s="160"/>
      <c r="AA1022" s="160"/>
      <c r="AB1022" s="160"/>
      <c r="AC1022" s="160"/>
      <c r="AD1022" s="160"/>
      <c r="AE1022" s="125"/>
      <c r="AF1022" s="123"/>
    </row>
    <row r="1023" spans="1:33" s="82" customFormat="1" ht="18.75" x14ac:dyDescent="0.25">
      <c r="A1023" s="164" t="s">
        <v>62</v>
      </c>
      <c r="B1023" s="89">
        <f>B1007+B1015</f>
        <v>34135.299999999996</v>
      </c>
      <c r="C1023" s="89">
        <f>C1007+C1015</f>
        <v>34135.299999999996</v>
      </c>
      <c r="D1023" s="89">
        <f>D1007+D1015</f>
        <v>33894.1</v>
      </c>
      <c r="E1023" s="89">
        <f>E1024+E1025+E1026+E1027</f>
        <v>33894.1</v>
      </c>
      <c r="F1023" s="89">
        <f t="shared" ref="F1023:G1023" si="757">F1024+F1025+F1026+F1027</f>
        <v>99.293400087299659</v>
      </c>
      <c r="G1023" s="89">
        <f t="shared" si="757"/>
        <v>99.293400087299659</v>
      </c>
      <c r="H1023" s="89">
        <f t="shared" ref="H1023:AD1023" si="758">H1007+H1015</f>
        <v>6768.3</v>
      </c>
      <c r="I1023" s="89">
        <f t="shared" si="758"/>
        <v>6645.4</v>
      </c>
      <c r="J1023" s="89">
        <f t="shared" si="758"/>
        <v>3598.2</v>
      </c>
      <c r="K1023" s="89">
        <f t="shared" si="758"/>
        <v>3127.7</v>
      </c>
      <c r="L1023" s="89">
        <f t="shared" si="758"/>
        <v>1686.3</v>
      </c>
      <c r="M1023" s="89">
        <f t="shared" si="758"/>
        <v>2279.1999999999998</v>
      </c>
      <c r="N1023" s="89">
        <f t="shared" si="758"/>
        <v>3896.5</v>
      </c>
      <c r="O1023" s="89">
        <f t="shared" si="758"/>
        <v>3611.8</v>
      </c>
      <c r="P1023" s="89">
        <f t="shared" si="758"/>
        <v>3007.8</v>
      </c>
      <c r="Q1023" s="89">
        <f t="shared" si="758"/>
        <v>3199.5</v>
      </c>
      <c r="R1023" s="89">
        <f t="shared" si="758"/>
        <v>2055.6</v>
      </c>
      <c r="S1023" s="89">
        <f t="shared" si="758"/>
        <v>1866</v>
      </c>
      <c r="T1023" s="160">
        <f t="shared" si="758"/>
        <v>4853.8</v>
      </c>
      <c r="U1023" s="160">
        <f t="shared" si="758"/>
        <v>4608.8999999999996</v>
      </c>
      <c r="V1023" s="89">
        <f t="shared" si="758"/>
        <v>1485.9</v>
      </c>
      <c r="W1023" s="89">
        <f t="shared" si="758"/>
        <v>1729.8</v>
      </c>
      <c r="X1023" s="89">
        <f t="shared" si="758"/>
        <v>814.9</v>
      </c>
      <c r="Y1023" s="89">
        <f t="shared" si="758"/>
        <v>897</v>
      </c>
      <c r="Z1023" s="89">
        <f t="shared" si="758"/>
        <v>1965.8</v>
      </c>
      <c r="AA1023" s="89">
        <f t="shared" si="758"/>
        <v>1971.5</v>
      </c>
      <c r="AB1023" s="89">
        <f t="shared" si="758"/>
        <v>1190.8</v>
      </c>
      <c r="AC1023" s="89">
        <f t="shared" si="758"/>
        <v>1187.5</v>
      </c>
      <c r="AD1023" s="89">
        <f t="shared" si="758"/>
        <v>2811.4</v>
      </c>
      <c r="AE1023" s="89">
        <f>AE1007+AE1015</f>
        <v>2769.8</v>
      </c>
      <c r="AF1023" s="123"/>
      <c r="AG1023" s="44">
        <f>H1023+J1023+L1023+N1023+P1023+R1023+T1023+V1023+X1023+Z1023+AB1023+AD1023</f>
        <v>34135.299999999996</v>
      </c>
    </row>
    <row r="1024" spans="1:33" s="82" customFormat="1" ht="18.75" x14ac:dyDescent="0.25">
      <c r="A1024" s="123" t="s">
        <v>28</v>
      </c>
      <c r="B1024" s="100"/>
      <c r="C1024" s="125"/>
      <c r="D1024" s="125"/>
      <c r="E1024" s="160"/>
      <c r="F1024" s="160"/>
      <c r="G1024" s="160"/>
      <c r="H1024" s="160"/>
      <c r="I1024" s="160"/>
      <c r="J1024" s="160"/>
      <c r="K1024" s="160"/>
      <c r="L1024" s="160"/>
      <c r="M1024" s="160"/>
      <c r="N1024" s="287"/>
      <c r="O1024" s="287"/>
      <c r="P1024" s="160"/>
      <c r="Q1024" s="160"/>
      <c r="R1024" s="160"/>
      <c r="S1024" s="160"/>
      <c r="T1024" s="160"/>
      <c r="U1024" s="160"/>
      <c r="V1024" s="160"/>
      <c r="W1024" s="160"/>
      <c r="X1024" s="160"/>
      <c r="Y1024" s="160"/>
      <c r="Z1024" s="160"/>
      <c r="AA1024" s="160"/>
      <c r="AB1024" s="160"/>
      <c r="AC1024" s="160"/>
      <c r="AD1024" s="160"/>
      <c r="AE1024" s="100"/>
      <c r="AF1024" s="123"/>
    </row>
    <row r="1025" spans="1:32" s="82" customFormat="1" ht="18.75" x14ac:dyDescent="0.25">
      <c r="A1025" s="123" t="s">
        <v>29</v>
      </c>
      <c r="B1025" s="100">
        <f>H1025+J1025+L1025+N1025+P1025+R1025+T1025+V1025+X1025+Z1025+AB1025+AD1025</f>
        <v>34135.299999999996</v>
      </c>
      <c r="C1025" s="100">
        <f>H1025+J1025+L1025+N1025+P1025+R1025+T1025+V1025+X1025+Z1025+AB1025+AD1025</f>
        <v>34135.299999999996</v>
      </c>
      <c r="D1025" s="100">
        <f>E1025</f>
        <v>33894.1</v>
      </c>
      <c r="E1025" s="100">
        <f>E1020+E1012</f>
        <v>33894.1</v>
      </c>
      <c r="F1025" s="100">
        <f>E1025/B1025*100</f>
        <v>99.293400087299659</v>
      </c>
      <c r="G1025" s="100">
        <f>E1025/C1025*100</f>
        <v>99.293400087299659</v>
      </c>
      <c r="H1025" s="100">
        <f t="shared" ref="H1025:AD1025" si="759">H1012+H1020</f>
        <v>6768.3</v>
      </c>
      <c r="I1025" s="100">
        <f t="shared" si="759"/>
        <v>6645.4</v>
      </c>
      <c r="J1025" s="100">
        <f t="shared" si="759"/>
        <v>3598.2</v>
      </c>
      <c r="K1025" s="100">
        <f t="shared" si="759"/>
        <v>3127.7</v>
      </c>
      <c r="L1025" s="100">
        <f t="shared" si="759"/>
        <v>1686.3</v>
      </c>
      <c r="M1025" s="100">
        <f t="shared" si="759"/>
        <v>2279.1999999999998</v>
      </c>
      <c r="N1025" s="100">
        <f t="shared" si="759"/>
        <v>3896.5</v>
      </c>
      <c r="O1025" s="100">
        <f t="shared" si="759"/>
        <v>3611.8</v>
      </c>
      <c r="P1025" s="100">
        <f t="shared" si="759"/>
        <v>3007.8</v>
      </c>
      <c r="Q1025" s="100">
        <f t="shared" si="759"/>
        <v>3199.5</v>
      </c>
      <c r="R1025" s="100">
        <f t="shared" si="759"/>
        <v>2055.6</v>
      </c>
      <c r="S1025" s="100">
        <f t="shared" si="759"/>
        <v>1866</v>
      </c>
      <c r="T1025" s="100">
        <f t="shared" si="759"/>
        <v>4853.8</v>
      </c>
      <c r="U1025" s="100">
        <f t="shared" si="759"/>
        <v>4608.8999999999996</v>
      </c>
      <c r="V1025" s="100">
        <f t="shared" si="759"/>
        <v>1485.9</v>
      </c>
      <c r="W1025" s="100">
        <f t="shared" si="759"/>
        <v>1729.8</v>
      </c>
      <c r="X1025" s="100">
        <f t="shared" si="759"/>
        <v>814.9</v>
      </c>
      <c r="Y1025" s="100">
        <f t="shared" si="759"/>
        <v>897</v>
      </c>
      <c r="Z1025" s="100">
        <f t="shared" si="759"/>
        <v>1965.8</v>
      </c>
      <c r="AA1025" s="100">
        <f t="shared" si="759"/>
        <v>1971.5</v>
      </c>
      <c r="AB1025" s="100">
        <f t="shared" si="759"/>
        <v>1190.8</v>
      </c>
      <c r="AC1025" s="100">
        <f t="shared" si="759"/>
        <v>1187.5</v>
      </c>
      <c r="AD1025" s="100">
        <f t="shared" si="759"/>
        <v>2811.4</v>
      </c>
      <c r="AE1025" s="125">
        <f>AE1012+AE1020</f>
        <v>2769.8</v>
      </c>
      <c r="AF1025" s="123"/>
    </row>
    <row r="1026" spans="1:32" ht="18.75" x14ac:dyDescent="0.3">
      <c r="A1026" s="168" t="s">
        <v>30</v>
      </c>
      <c r="B1026" s="116"/>
      <c r="C1026" s="104"/>
      <c r="D1026" s="104"/>
      <c r="E1026" s="105"/>
      <c r="F1026" s="105"/>
      <c r="G1026" s="105"/>
      <c r="H1026" s="105"/>
      <c r="I1026" s="105"/>
      <c r="J1026" s="105"/>
      <c r="K1026" s="105"/>
      <c r="L1026" s="105"/>
      <c r="M1026" s="105"/>
      <c r="N1026" s="106"/>
      <c r="O1026" s="106"/>
      <c r="P1026" s="105"/>
      <c r="Q1026" s="105"/>
      <c r="R1026" s="105"/>
      <c r="S1026" s="105"/>
      <c r="T1026" s="105"/>
      <c r="U1026" s="105"/>
      <c r="V1026" s="105"/>
      <c r="W1026" s="105"/>
      <c r="X1026" s="105"/>
      <c r="Y1026" s="105"/>
      <c r="Z1026" s="105"/>
      <c r="AA1026" s="105"/>
      <c r="AB1026" s="105"/>
      <c r="AC1026" s="105"/>
      <c r="AD1026" s="105"/>
      <c r="AE1026" s="125"/>
      <c r="AF1026" s="123"/>
    </row>
    <row r="1027" spans="1:32" s="82" customFormat="1" ht="18.75" x14ac:dyDescent="0.25">
      <c r="A1027" s="103" t="s">
        <v>31</v>
      </c>
      <c r="B1027" s="116"/>
      <c r="C1027" s="104"/>
      <c r="D1027" s="104"/>
      <c r="E1027" s="105"/>
      <c r="F1027" s="105"/>
      <c r="G1027" s="105"/>
      <c r="H1027" s="105"/>
      <c r="I1027" s="105"/>
      <c r="J1027" s="105"/>
      <c r="K1027" s="105"/>
      <c r="L1027" s="105"/>
      <c r="M1027" s="105"/>
      <c r="N1027" s="106"/>
      <c r="O1027" s="106"/>
      <c r="P1027" s="105"/>
      <c r="Q1027" s="105"/>
      <c r="R1027" s="105"/>
      <c r="S1027" s="105"/>
      <c r="T1027" s="105"/>
      <c r="U1027" s="105"/>
      <c r="V1027" s="105"/>
      <c r="W1027" s="105"/>
      <c r="X1027" s="105"/>
      <c r="Y1027" s="105"/>
      <c r="Z1027" s="105"/>
      <c r="AA1027" s="105"/>
      <c r="AB1027" s="105"/>
      <c r="AC1027" s="105"/>
      <c r="AD1027" s="105"/>
      <c r="AE1027" s="125"/>
      <c r="AF1027" s="123"/>
    </row>
    <row r="1028" spans="1:32" s="82" customFormat="1" ht="30" customHeight="1" x14ac:dyDescent="0.25">
      <c r="A1028" s="138" t="s">
        <v>319</v>
      </c>
      <c r="B1028" s="138"/>
      <c r="C1028" s="140"/>
      <c r="D1028" s="140"/>
      <c r="E1028" s="140"/>
      <c r="F1028" s="140"/>
      <c r="G1028" s="140"/>
      <c r="H1028" s="140"/>
      <c r="I1028" s="140"/>
      <c r="J1028" s="140"/>
      <c r="K1028" s="140"/>
      <c r="L1028" s="140"/>
      <c r="M1028" s="140"/>
      <c r="N1028" s="140"/>
      <c r="O1028" s="140"/>
      <c r="P1028" s="140"/>
      <c r="Q1028" s="140"/>
      <c r="R1028" s="140"/>
      <c r="S1028" s="140"/>
      <c r="T1028" s="140"/>
      <c r="U1028" s="140"/>
      <c r="V1028" s="140"/>
      <c r="W1028" s="140"/>
      <c r="X1028" s="140"/>
      <c r="Y1028" s="140"/>
      <c r="Z1028" s="140"/>
      <c r="AA1028" s="140"/>
      <c r="AB1028" s="140"/>
      <c r="AC1028" s="140"/>
      <c r="AD1028" s="140"/>
      <c r="AE1028" s="140"/>
      <c r="AF1028" s="172"/>
    </row>
    <row r="1029" spans="1:32" s="82" customFormat="1" ht="37.5" x14ac:dyDescent="0.25">
      <c r="A1029" s="142" t="s">
        <v>320</v>
      </c>
      <c r="B1029" s="173">
        <f>B1044+B1050</f>
        <v>239081.38000000003</v>
      </c>
      <c r="C1029" s="173">
        <f t="shared" ref="C1029:E1029" si="760">C1044+C1050</f>
        <v>239081.38000000003</v>
      </c>
      <c r="D1029" s="173">
        <f t="shared" si="760"/>
        <v>238846.88059000004</v>
      </c>
      <c r="E1029" s="173">
        <f t="shared" si="760"/>
        <v>238846.88059000004</v>
      </c>
      <c r="F1029" s="174">
        <f>E1029/B1029*100</f>
        <v>99.901916489690663</v>
      </c>
      <c r="G1029" s="174">
        <f>E1029/C1029*100</f>
        <v>99.901916489690663</v>
      </c>
      <c r="H1029" s="173">
        <f>H1044+H1050</f>
        <v>0</v>
      </c>
      <c r="I1029" s="173"/>
      <c r="J1029" s="173">
        <f t="shared" ref="J1029:AE1029" si="761">J1044+J1050</f>
        <v>5000</v>
      </c>
      <c r="K1029" s="173">
        <f t="shared" si="761"/>
        <v>5000</v>
      </c>
      <c r="L1029" s="173">
        <f t="shared" si="761"/>
        <v>174319.09</v>
      </c>
      <c r="M1029" s="173">
        <f t="shared" si="761"/>
        <v>173604.46</v>
      </c>
      <c r="N1029" s="173">
        <f t="shared" si="761"/>
        <v>13333.14</v>
      </c>
      <c r="O1029" s="173">
        <f t="shared" si="761"/>
        <v>5278.63</v>
      </c>
      <c r="P1029" s="173">
        <f t="shared" si="761"/>
        <v>7500</v>
      </c>
      <c r="Q1029" s="173">
        <f t="shared" si="761"/>
        <v>1500</v>
      </c>
      <c r="R1029" s="173">
        <f t="shared" si="761"/>
        <v>10046.700000000001</v>
      </c>
      <c r="S1029" s="173">
        <f t="shared" si="761"/>
        <v>24761.33</v>
      </c>
      <c r="T1029" s="173">
        <f t="shared" si="761"/>
        <v>4242.42</v>
      </c>
      <c r="U1029" s="173">
        <f t="shared" si="761"/>
        <v>4242.42</v>
      </c>
      <c r="V1029" s="175">
        <f t="shared" si="761"/>
        <v>3000</v>
      </c>
      <c r="W1029" s="175">
        <f t="shared" si="761"/>
        <v>3000</v>
      </c>
      <c r="X1029" s="173">
        <f t="shared" si="761"/>
        <v>3000</v>
      </c>
      <c r="Y1029" s="173">
        <f t="shared" si="761"/>
        <v>3000</v>
      </c>
      <c r="Z1029" s="173">
        <f t="shared" si="761"/>
        <v>5000</v>
      </c>
      <c r="AA1029" s="173">
        <f t="shared" si="761"/>
        <v>5000</v>
      </c>
      <c r="AB1029" s="173">
        <f t="shared" si="761"/>
        <v>3000</v>
      </c>
      <c r="AC1029" s="173">
        <f t="shared" si="761"/>
        <v>3054.5050000000001</v>
      </c>
      <c r="AD1029" s="176">
        <f t="shared" si="761"/>
        <v>10640.03</v>
      </c>
      <c r="AE1029" s="176">
        <f t="shared" si="761"/>
        <v>10405.53559</v>
      </c>
      <c r="AF1029" s="123"/>
    </row>
    <row r="1030" spans="1:32" ht="18.75" x14ac:dyDescent="0.3">
      <c r="A1030" s="103" t="s">
        <v>66</v>
      </c>
      <c r="B1030" s="103"/>
      <c r="C1030" s="148"/>
      <c r="D1030" s="148"/>
      <c r="E1030" s="149"/>
      <c r="F1030" s="149"/>
      <c r="G1030" s="149"/>
      <c r="H1030" s="149"/>
      <c r="I1030" s="149"/>
      <c r="J1030" s="149"/>
      <c r="K1030" s="149"/>
      <c r="L1030" s="149"/>
      <c r="M1030" s="149"/>
      <c r="N1030" s="177"/>
      <c r="O1030" s="177"/>
      <c r="P1030" s="149"/>
      <c r="Q1030" s="149"/>
      <c r="R1030" s="149"/>
      <c r="S1030" s="149"/>
      <c r="T1030" s="149"/>
      <c r="U1030" s="149"/>
      <c r="V1030" s="149"/>
      <c r="W1030" s="149"/>
      <c r="X1030" s="149"/>
      <c r="Y1030" s="149"/>
      <c r="Z1030" s="149"/>
      <c r="AA1030" s="149"/>
      <c r="AB1030" s="149"/>
      <c r="AC1030" s="149"/>
      <c r="AD1030" s="149"/>
      <c r="AE1030" s="154"/>
      <c r="AF1030" s="123"/>
    </row>
    <row r="1031" spans="1:32" s="83" customFormat="1" ht="57" hidden="1" x14ac:dyDescent="0.35">
      <c r="A1031" s="168" t="s">
        <v>321</v>
      </c>
      <c r="B1031" s="178"/>
      <c r="C1031" s="178"/>
      <c r="D1031" s="178"/>
      <c r="E1031" s="178"/>
      <c r="F1031" s="179"/>
      <c r="G1031" s="179"/>
      <c r="H1031" s="180">
        <f t="shared" ref="H1031:AD1031" si="762">H1032</f>
        <v>0</v>
      </c>
      <c r="I1031" s="180">
        <f t="shared" si="762"/>
        <v>0</v>
      </c>
      <c r="J1031" s="180">
        <f t="shared" si="762"/>
        <v>0</v>
      </c>
      <c r="K1031" s="180">
        <f t="shared" si="762"/>
        <v>0</v>
      </c>
      <c r="L1031" s="180">
        <f t="shared" si="762"/>
        <v>0</v>
      </c>
      <c r="M1031" s="180">
        <f t="shared" si="762"/>
        <v>0</v>
      </c>
      <c r="N1031" s="181">
        <f t="shared" si="762"/>
        <v>0</v>
      </c>
      <c r="O1031" s="181">
        <f t="shared" si="762"/>
        <v>0</v>
      </c>
      <c r="P1031" s="180">
        <f t="shared" si="762"/>
        <v>0</v>
      </c>
      <c r="Q1031" s="180">
        <f t="shared" si="762"/>
        <v>0</v>
      </c>
      <c r="R1031" s="180">
        <f t="shared" si="762"/>
        <v>0</v>
      </c>
      <c r="S1031" s="180">
        <f t="shared" si="762"/>
        <v>0</v>
      </c>
      <c r="T1031" s="180">
        <f t="shared" si="762"/>
        <v>0</v>
      </c>
      <c r="U1031" s="180">
        <f t="shared" si="762"/>
        <v>0</v>
      </c>
      <c r="V1031" s="180">
        <f t="shared" si="762"/>
        <v>0</v>
      </c>
      <c r="W1031" s="180">
        <f t="shared" si="762"/>
        <v>0</v>
      </c>
      <c r="X1031" s="180">
        <f t="shared" si="762"/>
        <v>0</v>
      </c>
      <c r="Y1031" s="180">
        <f t="shared" si="762"/>
        <v>0</v>
      </c>
      <c r="Z1031" s="180">
        <f t="shared" si="762"/>
        <v>0</v>
      </c>
      <c r="AA1031" s="180">
        <f t="shared" si="762"/>
        <v>0</v>
      </c>
      <c r="AB1031" s="180">
        <f t="shared" si="762"/>
        <v>0</v>
      </c>
      <c r="AC1031" s="180">
        <f t="shared" si="762"/>
        <v>0</v>
      </c>
      <c r="AD1031" s="178">
        <f t="shared" si="762"/>
        <v>1000</v>
      </c>
      <c r="AE1031" s="182"/>
      <c r="AF1031" s="137"/>
    </row>
    <row r="1032" spans="1:32" ht="19.5" hidden="1" x14ac:dyDescent="0.25">
      <c r="A1032" s="103" t="s">
        <v>270</v>
      </c>
      <c r="B1032" s="183"/>
      <c r="C1032" s="183"/>
      <c r="D1032" s="183"/>
      <c r="E1032" s="183"/>
      <c r="F1032" s="184"/>
      <c r="G1032" s="184"/>
      <c r="H1032" s="185">
        <f t="shared" ref="H1032:AD1032" si="763">SUM(H1033:H1036)</f>
        <v>0</v>
      </c>
      <c r="I1032" s="185">
        <f t="shared" si="763"/>
        <v>0</v>
      </c>
      <c r="J1032" s="185">
        <f t="shared" si="763"/>
        <v>0</v>
      </c>
      <c r="K1032" s="185">
        <f t="shared" si="763"/>
        <v>0</v>
      </c>
      <c r="L1032" s="185">
        <f t="shared" si="763"/>
        <v>0</v>
      </c>
      <c r="M1032" s="185">
        <f t="shared" si="763"/>
        <v>0</v>
      </c>
      <c r="N1032" s="186">
        <f t="shared" si="763"/>
        <v>0</v>
      </c>
      <c r="O1032" s="186">
        <f t="shared" si="763"/>
        <v>0</v>
      </c>
      <c r="P1032" s="185">
        <f t="shared" si="763"/>
        <v>0</v>
      </c>
      <c r="Q1032" s="185">
        <f t="shared" si="763"/>
        <v>0</v>
      </c>
      <c r="R1032" s="185">
        <f t="shared" si="763"/>
        <v>0</v>
      </c>
      <c r="S1032" s="185">
        <f t="shared" si="763"/>
        <v>0</v>
      </c>
      <c r="T1032" s="185">
        <f t="shared" si="763"/>
        <v>0</v>
      </c>
      <c r="U1032" s="185">
        <f t="shared" si="763"/>
        <v>0</v>
      </c>
      <c r="V1032" s="185">
        <f t="shared" si="763"/>
        <v>0</v>
      </c>
      <c r="W1032" s="185">
        <f t="shared" si="763"/>
        <v>0</v>
      </c>
      <c r="X1032" s="185">
        <f t="shared" si="763"/>
        <v>0</v>
      </c>
      <c r="Y1032" s="185">
        <f t="shared" si="763"/>
        <v>0</v>
      </c>
      <c r="Z1032" s="185">
        <f t="shared" si="763"/>
        <v>0</v>
      </c>
      <c r="AA1032" s="185">
        <f t="shared" si="763"/>
        <v>0</v>
      </c>
      <c r="AB1032" s="185">
        <f t="shared" si="763"/>
        <v>0</v>
      </c>
      <c r="AC1032" s="185">
        <f t="shared" si="763"/>
        <v>0</v>
      </c>
      <c r="AD1032" s="183">
        <f t="shared" si="763"/>
        <v>1000</v>
      </c>
      <c r="AE1032" s="187"/>
      <c r="AF1032" s="188"/>
    </row>
    <row r="1033" spans="1:32" s="83" customFormat="1" ht="19.5" hidden="1" x14ac:dyDescent="0.35">
      <c r="A1033" s="168" t="s">
        <v>28</v>
      </c>
      <c r="B1033" s="189"/>
      <c r="C1033" s="190"/>
      <c r="D1033" s="190"/>
      <c r="E1033" s="190"/>
      <c r="F1033" s="191"/>
      <c r="G1033" s="191"/>
      <c r="H1033" s="192">
        <v>0</v>
      </c>
      <c r="I1033" s="192">
        <v>0</v>
      </c>
      <c r="J1033" s="192">
        <v>0</v>
      </c>
      <c r="K1033" s="192">
        <v>0</v>
      </c>
      <c r="L1033" s="192">
        <v>0</v>
      </c>
      <c r="M1033" s="192">
        <v>0</v>
      </c>
      <c r="N1033" s="193">
        <v>0</v>
      </c>
      <c r="O1033" s="193">
        <v>0</v>
      </c>
      <c r="P1033" s="192">
        <v>0</v>
      </c>
      <c r="Q1033" s="192">
        <v>0</v>
      </c>
      <c r="R1033" s="192">
        <v>0</v>
      </c>
      <c r="S1033" s="192">
        <v>0</v>
      </c>
      <c r="T1033" s="192">
        <v>0</v>
      </c>
      <c r="U1033" s="192">
        <v>0</v>
      </c>
      <c r="V1033" s="192">
        <v>0</v>
      </c>
      <c r="W1033" s="192">
        <v>0</v>
      </c>
      <c r="X1033" s="192">
        <v>0</v>
      </c>
      <c r="Y1033" s="192">
        <v>0</v>
      </c>
      <c r="Z1033" s="192">
        <v>0</v>
      </c>
      <c r="AA1033" s="192">
        <v>0</v>
      </c>
      <c r="AB1033" s="192">
        <v>0</v>
      </c>
      <c r="AC1033" s="192">
        <v>0</v>
      </c>
      <c r="AD1033" s="190">
        <v>0</v>
      </c>
      <c r="AE1033" s="194">
        <f>AE1035</f>
        <v>0</v>
      </c>
      <c r="AF1033" s="195"/>
    </row>
    <row r="1034" spans="1:32" s="83" customFormat="1" ht="19.5" hidden="1" x14ac:dyDescent="0.35">
      <c r="A1034" s="168" t="s">
        <v>29</v>
      </c>
      <c r="B1034" s="189"/>
      <c r="C1034" s="190"/>
      <c r="D1034" s="190"/>
      <c r="E1034" s="190"/>
      <c r="F1034" s="191"/>
      <c r="G1034" s="191"/>
      <c r="H1034" s="192">
        <v>0</v>
      </c>
      <c r="I1034" s="192">
        <v>0</v>
      </c>
      <c r="J1034" s="192">
        <v>0</v>
      </c>
      <c r="K1034" s="192">
        <v>0</v>
      </c>
      <c r="L1034" s="192">
        <v>0</v>
      </c>
      <c r="M1034" s="192">
        <v>0</v>
      </c>
      <c r="N1034" s="193">
        <v>0</v>
      </c>
      <c r="O1034" s="193">
        <v>0</v>
      </c>
      <c r="P1034" s="192">
        <v>0</v>
      </c>
      <c r="Q1034" s="192">
        <v>0</v>
      </c>
      <c r="R1034" s="192">
        <v>0</v>
      </c>
      <c r="S1034" s="192">
        <v>0</v>
      </c>
      <c r="T1034" s="192">
        <v>0</v>
      </c>
      <c r="U1034" s="192">
        <v>0</v>
      </c>
      <c r="V1034" s="192">
        <v>0</v>
      </c>
      <c r="W1034" s="192">
        <v>0</v>
      </c>
      <c r="X1034" s="192">
        <v>0</v>
      </c>
      <c r="Y1034" s="192">
        <v>0</v>
      </c>
      <c r="Z1034" s="192">
        <v>0</v>
      </c>
      <c r="AA1034" s="192">
        <v>0</v>
      </c>
      <c r="AB1034" s="192">
        <v>0</v>
      </c>
      <c r="AC1034" s="192">
        <v>0</v>
      </c>
      <c r="AD1034" s="190">
        <v>1000</v>
      </c>
      <c r="AE1034" s="196"/>
      <c r="AF1034" s="137"/>
    </row>
    <row r="1035" spans="1:32" s="83" customFormat="1" ht="19.5" hidden="1" x14ac:dyDescent="0.35">
      <c r="A1035" s="168" t="s">
        <v>30</v>
      </c>
      <c r="B1035" s="189"/>
      <c r="C1035" s="190"/>
      <c r="D1035" s="190"/>
      <c r="E1035" s="190"/>
      <c r="F1035" s="191"/>
      <c r="G1035" s="191"/>
      <c r="H1035" s="192">
        <v>0</v>
      </c>
      <c r="I1035" s="192">
        <v>0</v>
      </c>
      <c r="J1035" s="192">
        <v>0</v>
      </c>
      <c r="K1035" s="192">
        <v>0</v>
      </c>
      <c r="L1035" s="192">
        <v>0</v>
      </c>
      <c r="M1035" s="192">
        <v>0</v>
      </c>
      <c r="N1035" s="193">
        <v>0</v>
      </c>
      <c r="O1035" s="193">
        <v>0</v>
      </c>
      <c r="P1035" s="192">
        <v>0</v>
      </c>
      <c r="Q1035" s="192">
        <v>0</v>
      </c>
      <c r="R1035" s="192">
        <v>0</v>
      </c>
      <c r="S1035" s="192">
        <v>0</v>
      </c>
      <c r="T1035" s="192">
        <v>0</v>
      </c>
      <c r="U1035" s="192">
        <v>0</v>
      </c>
      <c r="V1035" s="192">
        <v>0</v>
      </c>
      <c r="W1035" s="192">
        <v>0</v>
      </c>
      <c r="X1035" s="192">
        <v>0</v>
      </c>
      <c r="Y1035" s="192">
        <v>0</v>
      </c>
      <c r="Z1035" s="192">
        <v>0</v>
      </c>
      <c r="AA1035" s="192">
        <v>0</v>
      </c>
      <c r="AB1035" s="192">
        <v>0</v>
      </c>
      <c r="AC1035" s="192">
        <v>0</v>
      </c>
      <c r="AD1035" s="190">
        <v>0</v>
      </c>
      <c r="AE1035" s="194">
        <f>AE1036</f>
        <v>0</v>
      </c>
      <c r="AF1035" s="194"/>
    </row>
    <row r="1036" spans="1:32" s="83" customFormat="1" ht="19.5" hidden="1" x14ac:dyDescent="0.35">
      <c r="A1036" s="168" t="s">
        <v>31</v>
      </c>
      <c r="B1036" s="189"/>
      <c r="C1036" s="190"/>
      <c r="D1036" s="190"/>
      <c r="E1036" s="190"/>
      <c r="F1036" s="191"/>
      <c r="G1036" s="191"/>
      <c r="H1036" s="192">
        <v>0</v>
      </c>
      <c r="I1036" s="192">
        <v>0</v>
      </c>
      <c r="J1036" s="192">
        <v>0</v>
      </c>
      <c r="K1036" s="192">
        <v>0</v>
      </c>
      <c r="L1036" s="192">
        <v>0</v>
      </c>
      <c r="M1036" s="192">
        <v>0</v>
      </c>
      <c r="N1036" s="193">
        <v>0</v>
      </c>
      <c r="O1036" s="193">
        <v>0</v>
      </c>
      <c r="P1036" s="192">
        <v>0</v>
      </c>
      <c r="Q1036" s="192">
        <v>0</v>
      </c>
      <c r="R1036" s="192">
        <v>0</v>
      </c>
      <c r="S1036" s="192">
        <v>0</v>
      </c>
      <c r="T1036" s="192">
        <v>0</v>
      </c>
      <c r="U1036" s="192">
        <v>0</v>
      </c>
      <c r="V1036" s="192">
        <v>0</v>
      </c>
      <c r="W1036" s="192">
        <v>0</v>
      </c>
      <c r="X1036" s="192">
        <v>0</v>
      </c>
      <c r="Y1036" s="192">
        <v>0</v>
      </c>
      <c r="Z1036" s="192">
        <v>0</v>
      </c>
      <c r="AA1036" s="192">
        <v>0</v>
      </c>
      <c r="AB1036" s="192">
        <v>0</v>
      </c>
      <c r="AC1036" s="192">
        <v>0</v>
      </c>
      <c r="AD1036" s="192">
        <v>0</v>
      </c>
      <c r="AE1036" s="197"/>
      <c r="AF1036" s="147"/>
    </row>
    <row r="1037" spans="1:32" ht="78.75" hidden="1" x14ac:dyDescent="0.3">
      <c r="A1037" s="98" t="s">
        <v>546</v>
      </c>
      <c r="B1037" s="198"/>
      <c r="C1037" s="198"/>
      <c r="D1037" s="198"/>
      <c r="E1037" s="198"/>
      <c r="F1037" s="199"/>
      <c r="G1037" s="199"/>
      <c r="H1037" s="198">
        <f t="shared" ref="H1037:AD1037" si="764">H1038</f>
        <v>0</v>
      </c>
      <c r="I1037" s="198">
        <f t="shared" si="764"/>
        <v>0</v>
      </c>
      <c r="J1037" s="198">
        <f t="shared" si="764"/>
        <v>0</v>
      </c>
      <c r="K1037" s="198">
        <f t="shared" si="764"/>
        <v>0</v>
      </c>
      <c r="L1037" s="198">
        <f t="shared" si="764"/>
        <v>0</v>
      </c>
      <c r="M1037" s="198">
        <f t="shared" si="764"/>
        <v>0</v>
      </c>
      <c r="N1037" s="198">
        <f t="shared" si="764"/>
        <v>0</v>
      </c>
      <c r="O1037" s="198">
        <f t="shared" si="764"/>
        <v>0</v>
      </c>
      <c r="P1037" s="198">
        <f t="shared" si="764"/>
        <v>0</v>
      </c>
      <c r="Q1037" s="198">
        <f t="shared" si="764"/>
        <v>0</v>
      </c>
      <c r="R1037" s="198">
        <f t="shared" si="764"/>
        <v>0</v>
      </c>
      <c r="S1037" s="198">
        <f t="shared" si="764"/>
        <v>0</v>
      </c>
      <c r="T1037" s="198">
        <f t="shared" si="764"/>
        <v>0</v>
      </c>
      <c r="U1037" s="198">
        <f t="shared" si="764"/>
        <v>0</v>
      </c>
      <c r="V1037" s="198">
        <f t="shared" si="764"/>
        <v>2700</v>
      </c>
      <c r="W1037" s="198">
        <f t="shared" si="764"/>
        <v>0</v>
      </c>
      <c r="X1037" s="198">
        <f t="shared" si="764"/>
        <v>0</v>
      </c>
      <c r="Y1037" s="198">
        <f t="shared" si="764"/>
        <v>0</v>
      </c>
      <c r="Z1037" s="183">
        <f t="shared" si="764"/>
        <v>0</v>
      </c>
      <c r="AA1037" s="183">
        <f t="shared" si="764"/>
        <v>0</v>
      </c>
      <c r="AB1037" s="183">
        <f t="shared" si="764"/>
        <v>0</v>
      </c>
      <c r="AC1037" s="183">
        <f t="shared" si="764"/>
        <v>0</v>
      </c>
      <c r="AD1037" s="183">
        <f t="shared" si="764"/>
        <v>0</v>
      </c>
      <c r="AE1037" s="154"/>
      <c r="AF1037" s="200" t="s">
        <v>547</v>
      </c>
    </row>
    <row r="1038" spans="1:32" ht="19.5" hidden="1" x14ac:dyDescent="0.25">
      <c r="A1038" s="103" t="s">
        <v>270</v>
      </c>
      <c r="B1038" s="183"/>
      <c r="C1038" s="183"/>
      <c r="D1038" s="183"/>
      <c r="E1038" s="183"/>
      <c r="F1038" s="184"/>
      <c r="G1038" s="184"/>
      <c r="H1038" s="185">
        <f t="shared" ref="H1038:AD1038" si="765">SUM(H1039:H1042)</f>
        <v>0</v>
      </c>
      <c r="I1038" s="185">
        <f t="shared" si="765"/>
        <v>0</v>
      </c>
      <c r="J1038" s="185">
        <f t="shared" si="765"/>
        <v>0</v>
      </c>
      <c r="K1038" s="185">
        <f t="shared" si="765"/>
        <v>0</v>
      </c>
      <c r="L1038" s="185">
        <f t="shared" si="765"/>
        <v>0</v>
      </c>
      <c r="M1038" s="185">
        <f t="shared" si="765"/>
        <v>0</v>
      </c>
      <c r="N1038" s="186">
        <f t="shared" si="765"/>
        <v>0</v>
      </c>
      <c r="O1038" s="186">
        <f t="shared" si="765"/>
        <v>0</v>
      </c>
      <c r="P1038" s="185">
        <f t="shared" si="765"/>
        <v>0</v>
      </c>
      <c r="Q1038" s="185">
        <f t="shared" si="765"/>
        <v>0</v>
      </c>
      <c r="R1038" s="185">
        <f t="shared" si="765"/>
        <v>0</v>
      </c>
      <c r="S1038" s="185">
        <f t="shared" si="765"/>
        <v>0</v>
      </c>
      <c r="T1038" s="185">
        <f t="shared" si="765"/>
        <v>0</v>
      </c>
      <c r="U1038" s="185">
        <f t="shared" si="765"/>
        <v>0</v>
      </c>
      <c r="V1038" s="185">
        <f t="shared" si="765"/>
        <v>2700</v>
      </c>
      <c r="W1038" s="185">
        <f t="shared" si="765"/>
        <v>0</v>
      </c>
      <c r="X1038" s="185">
        <f t="shared" si="765"/>
        <v>0</v>
      </c>
      <c r="Y1038" s="185">
        <f t="shared" si="765"/>
        <v>0</v>
      </c>
      <c r="Z1038" s="185">
        <f t="shared" si="765"/>
        <v>0</v>
      </c>
      <c r="AA1038" s="185">
        <f t="shared" si="765"/>
        <v>0</v>
      </c>
      <c r="AB1038" s="185">
        <f t="shared" si="765"/>
        <v>0</v>
      </c>
      <c r="AC1038" s="185">
        <f t="shared" si="765"/>
        <v>0</v>
      </c>
      <c r="AD1038" s="183">
        <f t="shared" si="765"/>
        <v>0</v>
      </c>
      <c r="AE1038" s="187"/>
      <c r="AF1038" s="188"/>
    </row>
    <row r="1039" spans="1:32" ht="19.5" hidden="1" x14ac:dyDescent="0.35">
      <c r="A1039" s="168" t="s">
        <v>28</v>
      </c>
      <c r="B1039" s="189"/>
      <c r="C1039" s="190"/>
      <c r="D1039" s="190"/>
      <c r="E1039" s="190"/>
      <c r="F1039" s="191"/>
      <c r="G1039" s="191"/>
      <c r="H1039" s="192">
        <v>0</v>
      </c>
      <c r="I1039" s="192">
        <v>0</v>
      </c>
      <c r="J1039" s="192">
        <v>0</v>
      </c>
      <c r="K1039" s="192">
        <v>0</v>
      </c>
      <c r="L1039" s="192">
        <v>0</v>
      </c>
      <c r="M1039" s="192">
        <v>0</v>
      </c>
      <c r="N1039" s="193">
        <v>0</v>
      </c>
      <c r="O1039" s="193">
        <v>0</v>
      </c>
      <c r="P1039" s="192">
        <v>0</v>
      </c>
      <c r="Q1039" s="192">
        <v>0</v>
      </c>
      <c r="R1039" s="192">
        <v>0</v>
      </c>
      <c r="S1039" s="192">
        <v>0</v>
      </c>
      <c r="T1039" s="192">
        <v>0</v>
      </c>
      <c r="U1039" s="192">
        <v>0</v>
      </c>
      <c r="V1039" s="192">
        <v>0</v>
      </c>
      <c r="W1039" s="192">
        <v>0</v>
      </c>
      <c r="X1039" s="192">
        <v>0</v>
      </c>
      <c r="Y1039" s="192">
        <v>0</v>
      </c>
      <c r="Z1039" s="192">
        <v>0</v>
      </c>
      <c r="AA1039" s="192">
        <v>0</v>
      </c>
      <c r="AB1039" s="192">
        <v>0</v>
      </c>
      <c r="AC1039" s="192">
        <v>0</v>
      </c>
      <c r="AD1039" s="190">
        <v>0</v>
      </c>
      <c r="AE1039" s="194">
        <f>AE1041</f>
        <v>0</v>
      </c>
      <c r="AF1039" s="195"/>
    </row>
    <row r="1040" spans="1:32" ht="19.5" hidden="1" x14ac:dyDescent="0.35">
      <c r="A1040" s="168" t="s">
        <v>29</v>
      </c>
      <c r="B1040" s="189"/>
      <c r="C1040" s="190"/>
      <c r="D1040" s="190"/>
      <c r="E1040" s="190"/>
      <c r="F1040" s="191"/>
      <c r="G1040" s="191"/>
      <c r="H1040" s="192">
        <v>0</v>
      </c>
      <c r="I1040" s="192">
        <v>0</v>
      </c>
      <c r="J1040" s="192">
        <v>0</v>
      </c>
      <c r="K1040" s="192">
        <v>0</v>
      </c>
      <c r="L1040" s="192">
        <v>0</v>
      </c>
      <c r="M1040" s="192">
        <v>0</v>
      </c>
      <c r="N1040" s="193">
        <v>0</v>
      </c>
      <c r="O1040" s="193">
        <v>0</v>
      </c>
      <c r="P1040" s="192">
        <v>0</v>
      </c>
      <c r="Q1040" s="192">
        <v>0</v>
      </c>
      <c r="R1040" s="192">
        <v>0</v>
      </c>
      <c r="S1040" s="192">
        <v>0</v>
      </c>
      <c r="T1040" s="192">
        <v>0</v>
      </c>
      <c r="U1040" s="192">
        <v>0</v>
      </c>
      <c r="V1040" s="192">
        <v>0</v>
      </c>
      <c r="W1040" s="192">
        <v>0</v>
      </c>
      <c r="X1040" s="192">
        <v>0</v>
      </c>
      <c r="Y1040" s="192">
        <v>0</v>
      </c>
      <c r="Z1040" s="192">
        <v>0</v>
      </c>
      <c r="AA1040" s="192">
        <v>0</v>
      </c>
      <c r="AB1040" s="192">
        <v>0</v>
      </c>
      <c r="AC1040" s="192">
        <v>0</v>
      </c>
      <c r="AD1040" s="190"/>
      <c r="AE1040" s="196"/>
      <c r="AF1040" s="137"/>
    </row>
    <row r="1041" spans="1:32" ht="19.5" hidden="1" x14ac:dyDescent="0.35">
      <c r="A1041" s="168" t="s">
        <v>30</v>
      </c>
      <c r="B1041" s="189"/>
      <c r="C1041" s="190"/>
      <c r="D1041" s="190"/>
      <c r="E1041" s="190"/>
      <c r="F1041" s="191"/>
      <c r="G1041" s="191"/>
      <c r="H1041" s="192">
        <v>0</v>
      </c>
      <c r="I1041" s="192">
        <v>0</v>
      </c>
      <c r="J1041" s="192">
        <v>0</v>
      </c>
      <c r="K1041" s="192">
        <v>0</v>
      </c>
      <c r="L1041" s="192">
        <v>0</v>
      </c>
      <c r="M1041" s="192">
        <v>0</v>
      </c>
      <c r="N1041" s="193">
        <v>0</v>
      </c>
      <c r="O1041" s="193">
        <v>0</v>
      </c>
      <c r="P1041" s="192">
        <v>0</v>
      </c>
      <c r="Q1041" s="192">
        <v>0</v>
      </c>
      <c r="R1041" s="192">
        <v>0</v>
      </c>
      <c r="S1041" s="192">
        <v>0</v>
      </c>
      <c r="T1041" s="192">
        <v>0</v>
      </c>
      <c r="U1041" s="192">
        <v>0</v>
      </c>
      <c r="V1041" s="192">
        <v>0</v>
      </c>
      <c r="W1041" s="192">
        <v>0</v>
      </c>
      <c r="X1041" s="192">
        <v>0</v>
      </c>
      <c r="Y1041" s="192">
        <v>0</v>
      </c>
      <c r="Z1041" s="192">
        <v>0</v>
      </c>
      <c r="AA1041" s="192">
        <v>0</v>
      </c>
      <c r="AB1041" s="192">
        <v>0</v>
      </c>
      <c r="AC1041" s="192">
        <v>0</v>
      </c>
      <c r="AD1041" s="190">
        <v>0</v>
      </c>
      <c r="AE1041" s="194">
        <f>AE1042</f>
        <v>0</v>
      </c>
      <c r="AF1041" s="194"/>
    </row>
    <row r="1042" spans="1:32" ht="19.5" hidden="1" x14ac:dyDescent="0.35">
      <c r="A1042" s="168" t="s">
        <v>31</v>
      </c>
      <c r="B1042" s="189"/>
      <c r="C1042" s="190"/>
      <c r="D1042" s="190"/>
      <c r="E1042" s="190"/>
      <c r="F1042" s="191"/>
      <c r="G1042" s="191"/>
      <c r="H1042" s="192">
        <v>0</v>
      </c>
      <c r="I1042" s="192">
        <v>0</v>
      </c>
      <c r="J1042" s="192">
        <v>0</v>
      </c>
      <c r="K1042" s="192">
        <v>0</v>
      </c>
      <c r="L1042" s="192">
        <v>0</v>
      </c>
      <c r="M1042" s="192">
        <v>0</v>
      </c>
      <c r="N1042" s="193">
        <v>0</v>
      </c>
      <c r="O1042" s="193">
        <v>0</v>
      </c>
      <c r="P1042" s="192">
        <v>0</v>
      </c>
      <c r="Q1042" s="192">
        <v>0</v>
      </c>
      <c r="R1042" s="192">
        <v>0</v>
      </c>
      <c r="S1042" s="192">
        <v>0</v>
      </c>
      <c r="T1042" s="192">
        <v>0</v>
      </c>
      <c r="U1042" s="192">
        <v>0</v>
      </c>
      <c r="V1042" s="192">
        <v>2700</v>
      </c>
      <c r="W1042" s="192">
        <v>0</v>
      </c>
      <c r="X1042" s="192">
        <v>0</v>
      </c>
      <c r="Y1042" s="192">
        <v>0</v>
      </c>
      <c r="Z1042" s="192">
        <v>0</v>
      </c>
      <c r="AA1042" s="192">
        <v>0</v>
      </c>
      <c r="AB1042" s="192">
        <v>0</v>
      </c>
      <c r="AC1042" s="192">
        <v>0</v>
      </c>
      <c r="AD1042" s="192">
        <v>0</v>
      </c>
      <c r="AE1042" s="197"/>
      <c r="AF1042" s="147"/>
    </row>
    <row r="1043" spans="1:32" ht="37.5" x14ac:dyDescent="0.3">
      <c r="A1043" s="98" t="s">
        <v>322</v>
      </c>
      <c r="B1043" s="198">
        <f>B1044</f>
        <v>234.4</v>
      </c>
      <c r="C1043" s="198">
        <f t="shared" ref="C1043:E1043" si="766">C1044</f>
        <v>234.4</v>
      </c>
      <c r="D1043" s="198">
        <f t="shared" si="766"/>
        <v>0</v>
      </c>
      <c r="E1043" s="198">
        <f t="shared" si="766"/>
        <v>0</v>
      </c>
      <c r="F1043" s="199"/>
      <c r="G1043" s="199"/>
      <c r="H1043" s="198">
        <f t="shared" ref="H1043:W1044" si="767">H1044</f>
        <v>0</v>
      </c>
      <c r="I1043" s="198">
        <f t="shared" si="767"/>
        <v>0</v>
      </c>
      <c r="J1043" s="198">
        <f t="shared" si="767"/>
        <v>0</v>
      </c>
      <c r="K1043" s="198">
        <f t="shared" si="767"/>
        <v>0</v>
      </c>
      <c r="L1043" s="198">
        <f t="shared" si="767"/>
        <v>0</v>
      </c>
      <c r="M1043" s="198">
        <f t="shared" si="767"/>
        <v>0</v>
      </c>
      <c r="N1043" s="198">
        <f t="shared" si="767"/>
        <v>0</v>
      </c>
      <c r="O1043" s="198">
        <f t="shared" si="767"/>
        <v>0</v>
      </c>
      <c r="P1043" s="198">
        <f t="shared" si="767"/>
        <v>0</v>
      </c>
      <c r="Q1043" s="198">
        <f t="shared" si="767"/>
        <v>0</v>
      </c>
      <c r="R1043" s="198">
        <f t="shared" si="767"/>
        <v>0</v>
      </c>
      <c r="S1043" s="198">
        <f t="shared" si="767"/>
        <v>0</v>
      </c>
      <c r="T1043" s="198">
        <f t="shared" si="767"/>
        <v>0</v>
      </c>
      <c r="U1043" s="198">
        <f t="shared" si="767"/>
        <v>0</v>
      </c>
      <c r="V1043" s="198">
        <f t="shared" si="767"/>
        <v>0</v>
      </c>
      <c r="W1043" s="198">
        <f t="shared" si="767"/>
        <v>0</v>
      </c>
      <c r="X1043" s="198">
        <f t="shared" ref="X1043:AD1044" si="768">X1044</f>
        <v>0</v>
      </c>
      <c r="Y1043" s="198">
        <f t="shared" si="768"/>
        <v>0</v>
      </c>
      <c r="Z1043" s="183">
        <f t="shared" si="768"/>
        <v>0</v>
      </c>
      <c r="AA1043" s="183">
        <f t="shared" si="768"/>
        <v>0</v>
      </c>
      <c r="AB1043" s="183">
        <f t="shared" si="768"/>
        <v>0</v>
      </c>
      <c r="AC1043" s="183">
        <f t="shared" si="768"/>
        <v>0</v>
      </c>
      <c r="AD1043" s="183">
        <f t="shared" si="768"/>
        <v>234.4</v>
      </c>
      <c r="AE1043" s="154"/>
      <c r="AF1043" s="115"/>
    </row>
    <row r="1044" spans="1:32" ht="196.5" customHeight="1" x14ac:dyDescent="0.35">
      <c r="A1044" s="103" t="s">
        <v>618</v>
      </c>
      <c r="B1044" s="183">
        <f t="shared" ref="B1044:C1044" si="769">B1045</f>
        <v>234.4</v>
      </c>
      <c r="C1044" s="183">
        <f t="shared" si="769"/>
        <v>234.4</v>
      </c>
      <c r="D1044" s="183">
        <f>D1045</f>
        <v>0</v>
      </c>
      <c r="E1044" s="183">
        <f>E1045</f>
        <v>0</v>
      </c>
      <c r="F1044" s="184">
        <v>0</v>
      </c>
      <c r="G1044" s="184">
        <v>0</v>
      </c>
      <c r="H1044" s="180">
        <f t="shared" si="767"/>
        <v>0</v>
      </c>
      <c r="I1044" s="180">
        <f t="shared" si="767"/>
        <v>0</v>
      </c>
      <c r="J1044" s="180">
        <f t="shared" si="767"/>
        <v>0</v>
      </c>
      <c r="K1044" s="180">
        <f t="shared" si="767"/>
        <v>0</v>
      </c>
      <c r="L1044" s="180">
        <f t="shared" si="767"/>
        <v>0</v>
      </c>
      <c r="M1044" s="180">
        <f t="shared" si="767"/>
        <v>0</v>
      </c>
      <c r="N1044" s="181">
        <f t="shared" si="767"/>
        <v>0</v>
      </c>
      <c r="O1044" s="181">
        <f t="shared" si="767"/>
        <v>0</v>
      </c>
      <c r="P1044" s="180">
        <f t="shared" si="767"/>
        <v>0</v>
      </c>
      <c r="Q1044" s="180">
        <f t="shared" si="767"/>
        <v>0</v>
      </c>
      <c r="R1044" s="180">
        <f t="shared" si="767"/>
        <v>0</v>
      </c>
      <c r="S1044" s="180">
        <f t="shared" si="767"/>
        <v>0</v>
      </c>
      <c r="T1044" s="180">
        <f t="shared" si="767"/>
        <v>0</v>
      </c>
      <c r="U1044" s="180">
        <f t="shared" si="767"/>
        <v>0</v>
      </c>
      <c r="V1044" s="180">
        <f t="shared" si="767"/>
        <v>0</v>
      </c>
      <c r="W1044" s="180">
        <f t="shared" si="767"/>
        <v>0</v>
      </c>
      <c r="X1044" s="180">
        <f t="shared" si="768"/>
        <v>0</v>
      </c>
      <c r="Y1044" s="180">
        <f t="shared" si="768"/>
        <v>0</v>
      </c>
      <c r="Z1044" s="180">
        <f t="shared" si="768"/>
        <v>0</v>
      </c>
      <c r="AA1044" s="180">
        <f t="shared" si="768"/>
        <v>0</v>
      </c>
      <c r="AB1044" s="180">
        <f t="shared" si="768"/>
        <v>0</v>
      </c>
      <c r="AC1044" s="180">
        <f t="shared" si="768"/>
        <v>0</v>
      </c>
      <c r="AD1044" s="178">
        <f t="shared" si="768"/>
        <v>234.4</v>
      </c>
      <c r="AE1044" s="182"/>
      <c r="AF1044" s="201" t="s">
        <v>619</v>
      </c>
    </row>
    <row r="1045" spans="1:32" ht="19.5" x14ac:dyDescent="0.35">
      <c r="A1045" s="168" t="s">
        <v>270</v>
      </c>
      <c r="B1045" s="178">
        <f>SUM(B1046:B1049)</f>
        <v>234.4</v>
      </c>
      <c r="C1045" s="178">
        <f>SUM(C1046:C1049)</f>
        <v>234.4</v>
      </c>
      <c r="D1045" s="178"/>
      <c r="E1045" s="178">
        <f>SUM(E1046:E1049)</f>
        <v>0</v>
      </c>
      <c r="F1045" s="179">
        <v>0</v>
      </c>
      <c r="G1045" s="179">
        <v>0</v>
      </c>
      <c r="H1045" s="180">
        <f t="shared" ref="H1045:AD1045" si="770">SUM(H1046:H1049)</f>
        <v>0</v>
      </c>
      <c r="I1045" s="180">
        <f t="shared" si="770"/>
        <v>0</v>
      </c>
      <c r="J1045" s="180">
        <f t="shared" si="770"/>
        <v>0</v>
      </c>
      <c r="K1045" s="180">
        <f t="shared" si="770"/>
        <v>0</v>
      </c>
      <c r="L1045" s="180">
        <f t="shared" si="770"/>
        <v>0</v>
      </c>
      <c r="M1045" s="180">
        <f t="shared" si="770"/>
        <v>0</v>
      </c>
      <c r="N1045" s="181">
        <f t="shared" si="770"/>
        <v>0</v>
      </c>
      <c r="O1045" s="181">
        <f t="shared" si="770"/>
        <v>0</v>
      </c>
      <c r="P1045" s="180">
        <f t="shared" si="770"/>
        <v>0</v>
      </c>
      <c r="Q1045" s="180">
        <f t="shared" si="770"/>
        <v>0</v>
      </c>
      <c r="R1045" s="180">
        <f t="shared" si="770"/>
        <v>0</v>
      </c>
      <c r="S1045" s="180">
        <f t="shared" si="770"/>
        <v>0</v>
      </c>
      <c r="T1045" s="180">
        <f t="shared" si="770"/>
        <v>0</v>
      </c>
      <c r="U1045" s="180">
        <f t="shared" si="770"/>
        <v>0</v>
      </c>
      <c r="V1045" s="180">
        <f t="shared" si="770"/>
        <v>0</v>
      </c>
      <c r="W1045" s="180">
        <f t="shared" si="770"/>
        <v>0</v>
      </c>
      <c r="X1045" s="180">
        <f t="shared" si="770"/>
        <v>0</v>
      </c>
      <c r="Y1045" s="180">
        <f t="shared" si="770"/>
        <v>0</v>
      </c>
      <c r="Z1045" s="180">
        <f t="shared" si="770"/>
        <v>0</v>
      </c>
      <c r="AA1045" s="180">
        <f t="shared" si="770"/>
        <v>0</v>
      </c>
      <c r="AB1045" s="180">
        <f t="shared" si="770"/>
        <v>0</v>
      </c>
      <c r="AC1045" s="180">
        <f t="shared" si="770"/>
        <v>0</v>
      </c>
      <c r="AD1045" s="178">
        <f t="shared" si="770"/>
        <v>234.4</v>
      </c>
      <c r="AE1045" s="202"/>
      <c r="AF1045" s="203"/>
    </row>
    <row r="1046" spans="1:32" ht="19.5" x14ac:dyDescent="0.35">
      <c r="A1046" s="168" t="s">
        <v>28</v>
      </c>
      <c r="B1046" s="189">
        <f>H1046+J1046+L1046+N1046+P1046+R1046+T1046+V1046+X1046+Z1046+AB1046+AD1046</f>
        <v>0</v>
      </c>
      <c r="C1046" s="190">
        <f>H1046+J1046+L1046+N1046+P1046+R1046+T1046+V1046+X1046+Z1046+AB1046+AD1046</f>
        <v>0</v>
      </c>
      <c r="D1046" s="190"/>
      <c r="E1046" s="190">
        <f>I1046+K1046+M1046+O1046+Q1046+S1046+U1046+W1046+Y1046+AA1046+AC1046+AE778</f>
        <v>0</v>
      </c>
      <c r="F1046" s="191">
        <v>0</v>
      </c>
      <c r="G1046" s="191">
        <v>0</v>
      </c>
      <c r="H1046" s="192">
        <v>0</v>
      </c>
      <c r="I1046" s="192">
        <v>0</v>
      </c>
      <c r="J1046" s="192">
        <v>0</v>
      </c>
      <c r="K1046" s="192">
        <v>0</v>
      </c>
      <c r="L1046" s="192">
        <v>0</v>
      </c>
      <c r="M1046" s="192">
        <v>0</v>
      </c>
      <c r="N1046" s="193">
        <v>0</v>
      </c>
      <c r="O1046" s="193">
        <v>0</v>
      </c>
      <c r="P1046" s="192">
        <v>0</v>
      </c>
      <c r="Q1046" s="192">
        <v>0</v>
      </c>
      <c r="R1046" s="192">
        <v>0</v>
      </c>
      <c r="S1046" s="192">
        <v>0</v>
      </c>
      <c r="T1046" s="192">
        <v>0</v>
      </c>
      <c r="U1046" s="192">
        <v>0</v>
      </c>
      <c r="V1046" s="192">
        <v>0</v>
      </c>
      <c r="W1046" s="192">
        <v>0</v>
      </c>
      <c r="X1046" s="192">
        <v>0</v>
      </c>
      <c r="Y1046" s="192">
        <v>0</v>
      </c>
      <c r="Z1046" s="192">
        <v>0</v>
      </c>
      <c r="AA1046" s="192">
        <v>0</v>
      </c>
      <c r="AB1046" s="192">
        <v>0</v>
      </c>
      <c r="AC1046" s="192">
        <v>0</v>
      </c>
      <c r="AD1046" s="190">
        <v>0</v>
      </c>
      <c r="AE1046" s="194"/>
      <c r="AF1046" s="195"/>
    </row>
    <row r="1047" spans="1:32" ht="19.5" x14ac:dyDescent="0.35">
      <c r="A1047" s="168" t="s">
        <v>29</v>
      </c>
      <c r="B1047" s="189">
        <f>H1047+J1047+L1047+N1047+P1047+R1047+T1047+V1047+X1047+Z1047+AB1047+AD1047</f>
        <v>234.4</v>
      </c>
      <c r="C1047" s="190">
        <f>B1047</f>
        <v>234.4</v>
      </c>
      <c r="D1047" s="190"/>
      <c r="E1047" s="190"/>
      <c r="F1047" s="191">
        <v>0</v>
      </c>
      <c r="G1047" s="191">
        <v>0</v>
      </c>
      <c r="H1047" s="192">
        <v>0</v>
      </c>
      <c r="I1047" s="192">
        <v>0</v>
      </c>
      <c r="J1047" s="192">
        <v>0</v>
      </c>
      <c r="K1047" s="192">
        <v>0</v>
      </c>
      <c r="L1047" s="192">
        <v>0</v>
      </c>
      <c r="M1047" s="192">
        <v>0</v>
      </c>
      <c r="N1047" s="193">
        <v>0</v>
      </c>
      <c r="O1047" s="193">
        <v>0</v>
      </c>
      <c r="P1047" s="192">
        <v>0</v>
      </c>
      <c r="Q1047" s="192">
        <v>0</v>
      </c>
      <c r="R1047" s="192">
        <v>0</v>
      </c>
      <c r="S1047" s="192">
        <v>0</v>
      </c>
      <c r="T1047" s="192">
        <v>0</v>
      </c>
      <c r="U1047" s="192">
        <v>0</v>
      </c>
      <c r="V1047" s="192">
        <v>0</v>
      </c>
      <c r="W1047" s="192">
        <v>0</v>
      </c>
      <c r="X1047" s="192">
        <v>0</v>
      </c>
      <c r="Y1047" s="192">
        <v>0</v>
      </c>
      <c r="Z1047" s="192">
        <v>0</v>
      </c>
      <c r="AA1047" s="192">
        <v>0</v>
      </c>
      <c r="AB1047" s="192">
        <v>0</v>
      </c>
      <c r="AC1047" s="192">
        <v>0</v>
      </c>
      <c r="AD1047" s="190">
        <v>234.4</v>
      </c>
      <c r="AE1047" s="196"/>
      <c r="AF1047" s="137"/>
    </row>
    <row r="1048" spans="1:32" ht="19.5" x14ac:dyDescent="0.35">
      <c r="A1048" s="168" t="s">
        <v>30</v>
      </c>
      <c r="B1048" s="189">
        <f>H1048+J1048+L1048+N1048+P1048+R1048+T1048+V1048+X1048+Z1048+AB1048+AD1048</f>
        <v>0</v>
      </c>
      <c r="C1048" s="204">
        <f>B1048</f>
        <v>0</v>
      </c>
      <c r="D1048" s="190"/>
      <c r="E1048" s="190"/>
      <c r="F1048" s="191">
        <v>0</v>
      </c>
      <c r="G1048" s="191">
        <v>0</v>
      </c>
      <c r="H1048" s="192">
        <v>0</v>
      </c>
      <c r="I1048" s="192">
        <v>0</v>
      </c>
      <c r="J1048" s="192">
        <v>0</v>
      </c>
      <c r="K1048" s="192">
        <v>0</v>
      </c>
      <c r="L1048" s="192">
        <v>0</v>
      </c>
      <c r="M1048" s="192">
        <v>0</v>
      </c>
      <c r="N1048" s="193">
        <v>0</v>
      </c>
      <c r="O1048" s="193">
        <v>0</v>
      </c>
      <c r="P1048" s="192">
        <v>0</v>
      </c>
      <c r="Q1048" s="192">
        <v>0</v>
      </c>
      <c r="R1048" s="192">
        <v>0</v>
      </c>
      <c r="S1048" s="192">
        <v>0</v>
      </c>
      <c r="T1048" s="192">
        <v>0</v>
      </c>
      <c r="U1048" s="192">
        <v>0</v>
      </c>
      <c r="V1048" s="192">
        <v>0</v>
      </c>
      <c r="W1048" s="192">
        <v>0</v>
      </c>
      <c r="X1048" s="192">
        <v>0</v>
      </c>
      <c r="Y1048" s="192">
        <v>0</v>
      </c>
      <c r="Z1048" s="192">
        <v>0</v>
      </c>
      <c r="AA1048" s="192">
        <v>0</v>
      </c>
      <c r="AB1048" s="192">
        <v>0</v>
      </c>
      <c r="AC1048" s="192">
        <v>0</v>
      </c>
      <c r="AD1048" s="190">
        <v>0</v>
      </c>
      <c r="AE1048" s="194"/>
      <c r="AF1048" s="194"/>
    </row>
    <row r="1049" spans="1:32" ht="19.5" x14ac:dyDescent="0.25">
      <c r="A1049" s="103" t="s">
        <v>31</v>
      </c>
      <c r="B1049" s="205">
        <f>H1049+J1049+L1049+N1049+P1049+R1049+T1049+V1049+X1049+Z1049+AB1049+AD1049</f>
        <v>0</v>
      </c>
      <c r="C1049" s="122">
        <f>H1049+J1049+L1049+N1049+P1049+R1049+T1049+V1049+X1049+Z1049+AB1049+AD1049</f>
        <v>0</v>
      </c>
      <c r="D1049" s="122"/>
      <c r="E1049" s="122"/>
      <c r="F1049" s="206">
        <v>0</v>
      </c>
      <c r="G1049" s="206">
        <v>0</v>
      </c>
      <c r="H1049" s="207">
        <v>0</v>
      </c>
      <c r="I1049" s="207">
        <v>0</v>
      </c>
      <c r="J1049" s="207">
        <v>0</v>
      </c>
      <c r="K1049" s="207">
        <v>0</v>
      </c>
      <c r="L1049" s="207">
        <v>0</v>
      </c>
      <c r="M1049" s="207">
        <v>0</v>
      </c>
      <c r="N1049" s="208">
        <v>0</v>
      </c>
      <c r="O1049" s="208">
        <v>0</v>
      </c>
      <c r="P1049" s="207">
        <v>0</v>
      </c>
      <c r="Q1049" s="207">
        <v>0</v>
      </c>
      <c r="R1049" s="207">
        <v>0</v>
      </c>
      <c r="S1049" s="207">
        <v>0</v>
      </c>
      <c r="T1049" s="207">
        <v>0</v>
      </c>
      <c r="U1049" s="207">
        <v>0</v>
      </c>
      <c r="V1049" s="207">
        <v>0</v>
      </c>
      <c r="W1049" s="207">
        <v>0</v>
      </c>
      <c r="X1049" s="207">
        <v>0</v>
      </c>
      <c r="Y1049" s="207">
        <v>0</v>
      </c>
      <c r="Z1049" s="207">
        <v>0</v>
      </c>
      <c r="AA1049" s="207">
        <v>0</v>
      </c>
      <c r="AB1049" s="207">
        <v>0</v>
      </c>
      <c r="AC1049" s="207">
        <v>0</v>
      </c>
      <c r="AD1049" s="207">
        <v>0</v>
      </c>
      <c r="AE1049" s="150"/>
      <c r="AF1049" s="170"/>
    </row>
    <row r="1050" spans="1:32" ht="31.5" customHeight="1" x14ac:dyDescent="0.3">
      <c r="A1050" s="209" t="s">
        <v>323</v>
      </c>
      <c r="B1050" s="210">
        <f>B1051+B1057</f>
        <v>238846.98000000004</v>
      </c>
      <c r="C1050" s="210">
        <f t="shared" ref="C1050:AE1050" si="771">C1051+C1057</f>
        <v>238846.98000000004</v>
      </c>
      <c r="D1050" s="210">
        <f t="shared" si="771"/>
        <v>238846.88059000004</v>
      </c>
      <c r="E1050" s="210">
        <f>E1051+E1057</f>
        <v>238846.88059000004</v>
      </c>
      <c r="F1050" s="211">
        <f>E1050/B1050*100</f>
        <v>99.999958379209986</v>
      </c>
      <c r="G1050" s="211">
        <f>E1050/C1050*100</f>
        <v>99.999958379209986</v>
      </c>
      <c r="H1050" s="210">
        <f t="shared" si="771"/>
        <v>0</v>
      </c>
      <c r="I1050" s="210">
        <f t="shared" si="771"/>
        <v>0</v>
      </c>
      <c r="J1050" s="210">
        <f t="shared" si="771"/>
        <v>5000</v>
      </c>
      <c r="K1050" s="210">
        <f t="shared" si="771"/>
        <v>5000</v>
      </c>
      <c r="L1050" s="210">
        <f t="shared" si="771"/>
        <v>174319.09</v>
      </c>
      <c r="M1050" s="210">
        <f t="shared" si="771"/>
        <v>173604.46</v>
      </c>
      <c r="N1050" s="210">
        <f t="shared" si="771"/>
        <v>13333.14</v>
      </c>
      <c r="O1050" s="210">
        <f t="shared" si="771"/>
        <v>5278.63</v>
      </c>
      <c r="P1050" s="210">
        <f t="shared" si="771"/>
        <v>7500</v>
      </c>
      <c r="Q1050" s="210">
        <f t="shared" si="771"/>
        <v>1500</v>
      </c>
      <c r="R1050" s="210">
        <f t="shared" si="771"/>
        <v>10046.700000000001</v>
      </c>
      <c r="S1050" s="210">
        <f t="shared" si="771"/>
        <v>24761.33</v>
      </c>
      <c r="T1050" s="210">
        <f t="shared" si="771"/>
        <v>4242.42</v>
      </c>
      <c r="U1050" s="210">
        <f t="shared" si="771"/>
        <v>4242.42</v>
      </c>
      <c r="V1050" s="210">
        <f t="shared" si="771"/>
        <v>3000</v>
      </c>
      <c r="W1050" s="210">
        <f t="shared" si="771"/>
        <v>3000</v>
      </c>
      <c r="X1050" s="210">
        <f t="shared" si="771"/>
        <v>3000</v>
      </c>
      <c r="Y1050" s="210">
        <f t="shared" si="771"/>
        <v>3000</v>
      </c>
      <c r="Z1050" s="210">
        <f t="shared" si="771"/>
        <v>5000</v>
      </c>
      <c r="AA1050" s="210">
        <f t="shared" si="771"/>
        <v>5000</v>
      </c>
      <c r="AB1050" s="210">
        <f t="shared" si="771"/>
        <v>3000</v>
      </c>
      <c r="AC1050" s="210">
        <f t="shared" si="771"/>
        <v>3054.5050000000001</v>
      </c>
      <c r="AD1050" s="210">
        <f t="shared" si="771"/>
        <v>10405.630000000001</v>
      </c>
      <c r="AE1050" s="210">
        <f t="shared" si="771"/>
        <v>10405.53559</v>
      </c>
      <c r="AF1050" s="212"/>
    </row>
    <row r="1051" spans="1:32" ht="257.25" customHeight="1" x14ac:dyDescent="0.25">
      <c r="A1051" s="103" t="s">
        <v>324</v>
      </c>
      <c r="B1051" s="183">
        <f t="shared" ref="B1051:W1051" si="772">B1052</f>
        <v>209163.88000000003</v>
      </c>
      <c r="C1051" s="183">
        <f t="shared" si="772"/>
        <v>209163.88000000003</v>
      </c>
      <c r="D1051" s="183">
        <f t="shared" si="772"/>
        <v>209163.78059000004</v>
      </c>
      <c r="E1051" s="183">
        <f t="shared" si="772"/>
        <v>209163.78059000004</v>
      </c>
      <c r="F1051" s="183">
        <f t="shared" si="772"/>
        <v>99.999952472673584</v>
      </c>
      <c r="G1051" s="183">
        <f t="shared" si="772"/>
        <v>99.999952472673584</v>
      </c>
      <c r="H1051" s="185">
        <f t="shared" si="772"/>
        <v>0</v>
      </c>
      <c r="I1051" s="185">
        <f t="shared" si="772"/>
        <v>0</v>
      </c>
      <c r="J1051" s="183">
        <f t="shared" si="772"/>
        <v>3000</v>
      </c>
      <c r="K1051" s="183">
        <f t="shared" si="772"/>
        <v>3000</v>
      </c>
      <c r="L1051" s="183">
        <f t="shared" si="772"/>
        <v>171505.99</v>
      </c>
      <c r="M1051" s="183">
        <f t="shared" si="772"/>
        <v>171505.99</v>
      </c>
      <c r="N1051" s="213">
        <f t="shared" si="772"/>
        <v>5333.14</v>
      </c>
      <c r="O1051" s="213">
        <f t="shared" si="772"/>
        <v>5278.63</v>
      </c>
      <c r="P1051" s="183">
        <f t="shared" si="772"/>
        <v>1500</v>
      </c>
      <c r="Q1051" s="183">
        <f t="shared" si="772"/>
        <v>1500</v>
      </c>
      <c r="R1051" s="183">
        <f t="shared" si="772"/>
        <v>4046.7</v>
      </c>
      <c r="S1051" s="183">
        <f t="shared" si="772"/>
        <v>4046.7</v>
      </c>
      <c r="T1051" s="183">
        <f t="shared" si="772"/>
        <v>4242.42</v>
      </c>
      <c r="U1051" s="185">
        <f t="shared" si="772"/>
        <v>4242.42</v>
      </c>
      <c r="V1051" s="185">
        <f t="shared" si="772"/>
        <v>3000</v>
      </c>
      <c r="W1051" s="185">
        <f t="shared" si="772"/>
        <v>3000</v>
      </c>
      <c r="X1051" s="185">
        <f>X1052</f>
        <v>3000</v>
      </c>
      <c r="Y1051" s="185">
        <f t="shared" ref="Y1051:AD1051" si="773">Y1052</f>
        <v>3000</v>
      </c>
      <c r="Z1051" s="185">
        <f t="shared" si="773"/>
        <v>5000</v>
      </c>
      <c r="AA1051" s="185">
        <f t="shared" si="773"/>
        <v>5000</v>
      </c>
      <c r="AB1051" s="185">
        <f t="shared" si="773"/>
        <v>3000</v>
      </c>
      <c r="AC1051" s="185">
        <f t="shared" si="773"/>
        <v>3054.5050000000001</v>
      </c>
      <c r="AD1051" s="183">
        <f t="shared" si="773"/>
        <v>5535.63</v>
      </c>
      <c r="AE1051" s="214">
        <f>AE1052</f>
        <v>5535.5355900000004</v>
      </c>
      <c r="AF1051" s="215" t="s">
        <v>620</v>
      </c>
    </row>
    <row r="1052" spans="1:32" ht="19.5" x14ac:dyDescent="0.25">
      <c r="A1052" s="103" t="s">
        <v>270</v>
      </c>
      <c r="B1052" s="183">
        <f>SUM(B1053:B1056)</f>
        <v>209163.88000000003</v>
      </c>
      <c r="C1052" s="183">
        <f>SUM(C1053:C1056)</f>
        <v>209163.88000000003</v>
      </c>
      <c r="D1052" s="183">
        <f>SUM(D1053:D1056)</f>
        <v>209163.78059000004</v>
      </c>
      <c r="E1052" s="183">
        <f>SUM(E1053:E1056)</f>
        <v>209163.78059000004</v>
      </c>
      <c r="F1052" s="216">
        <f>E1052/B1052*100</f>
        <v>99.999952472673584</v>
      </c>
      <c r="G1052" s="216">
        <f>E1052/C1052*100</f>
        <v>99.999952472673584</v>
      </c>
      <c r="H1052" s="185">
        <f t="shared" ref="H1052:AD1052" si="774">SUM(H1053:H1056)</f>
        <v>0</v>
      </c>
      <c r="I1052" s="185">
        <f t="shared" si="774"/>
        <v>0</v>
      </c>
      <c r="J1052" s="183">
        <f t="shared" si="774"/>
        <v>3000</v>
      </c>
      <c r="K1052" s="183">
        <f t="shared" si="774"/>
        <v>3000</v>
      </c>
      <c r="L1052" s="183">
        <f t="shared" si="774"/>
        <v>171505.99</v>
      </c>
      <c r="M1052" s="183">
        <f t="shared" si="774"/>
        <v>171505.99</v>
      </c>
      <c r="N1052" s="213">
        <f t="shared" si="774"/>
        <v>5333.14</v>
      </c>
      <c r="O1052" s="213">
        <f t="shared" si="774"/>
        <v>5278.63</v>
      </c>
      <c r="P1052" s="183">
        <f t="shared" si="774"/>
        <v>1500</v>
      </c>
      <c r="Q1052" s="183">
        <f t="shared" si="774"/>
        <v>1500</v>
      </c>
      <c r="R1052" s="183">
        <f t="shared" si="774"/>
        <v>4046.7</v>
      </c>
      <c r="S1052" s="183">
        <f t="shared" si="774"/>
        <v>4046.7</v>
      </c>
      <c r="T1052" s="183">
        <f t="shared" si="774"/>
        <v>4242.42</v>
      </c>
      <c r="U1052" s="185">
        <f t="shared" si="774"/>
        <v>4242.42</v>
      </c>
      <c r="V1052" s="185">
        <f t="shared" si="774"/>
        <v>3000</v>
      </c>
      <c r="W1052" s="185">
        <f t="shared" si="774"/>
        <v>3000</v>
      </c>
      <c r="X1052" s="185">
        <f t="shared" si="774"/>
        <v>3000</v>
      </c>
      <c r="Y1052" s="185">
        <f t="shared" si="774"/>
        <v>3000</v>
      </c>
      <c r="Z1052" s="185">
        <f t="shared" si="774"/>
        <v>5000</v>
      </c>
      <c r="AA1052" s="185">
        <f t="shared" si="774"/>
        <v>5000</v>
      </c>
      <c r="AB1052" s="185">
        <f t="shared" si="774"/>
        <v>3000</v>
      </c>
      <c r="AC1052" s="185">
        <f t="shared" si="774"/>
        <v>3054.5050000000001</v>
      </c>
      <c r="AD1052" s="183">
        <f t="shared" si="774"/>
        <v>5535.63</v>
      </c>
      <c r="AE1052" s="214">
        <f>SUM(AE1053:AE1056)</f>
        <v>5535.5355900000004</v>
      </c>
      <c r="AF1052" s="188"/>
    </row>
    <row r="1053" spans="1:32" ht="19.5" x14ac:dyDescent="0.35">
      <c r="A1053" s="168" t="s">
        <v>28</v>
      </c>
      <c r="B1053" s="189">
        <f>H1053+J1053+L1053+N1053+P1053+R1053+T1053+V1053+X1053+Z1053+AB1053+AD1053</f>
        <v>0</v>
      </c>
      <c r="C1053" s="190">
        <f>H1053+J1053+L1053+N1053+P1053+R1053+T1053+V1053+X1053+Z1053+AB1053+AD1053</f>
        <v>0</v>
      </c>
      <c r="D1053" s="190"/>
      <c r="E1053" s="190">
        <f>I1053+K1053+M1053+O1053+Q1053+S1053+U1053+W1053+Y1053+AA1053+AC1053</f>
        <v>0</v>
      </c>
      <c r="F1053" s="216">
        <v>0</v>
      </c>
      <c r="G1053" s="216">
        <v>0</v>
      </c>
      <c r="H1053" s="192">
        <v>0</v>
      </c>
      <c r="I1053" s="192">
        <v>0</v>
      </c>
      <c r="J1053" s="190">
        <v>0</v>
      </c>
      <c r="K1053" s="190">
        <v>0</v>
      </c>
      <c r="L1053" s="190">
        <v>0</v>
      </c>
      <c r="M1053" s="190">
        <v>0</v>
      </c>
      <c r="N1053" s="217">
        <v>0</v>
      </c>
      <c r="O1053" s="217">
        <v>0</v>
      </c>
      <c r="P1053" s="190">
        <v>0</v>
      </c>
      <c r="Q1053" s="190">
        <v>0</v>
      </c>
      <c r="R1053" s="190">
        <v>0</v>
      </c>
      <c r="S1053" s="190">
        <v>0</v>
      </c>
      <c r="T1053" s="190">
        <v>0</v>
      </c>
      <c r="U1053" s="192">
        <v>0</v>
      </c>
      <c r="V1053" s="192">
        <v>0</v>
      </c>
      <c r="W1053" s="192">
        <v>0</v>
      </c>
      <c r="X1053" s="192">
        <v>0</v>
      </c>
      <c r="Y1053" s="192">
        <v>0</v>
      </c>
      <c r="Z1053" s="192">
        <v>0</v>
      </c>
      <c r="AA1053" s="192">
        <v>0</v>
      </c>
      <c r="AB1053" s="192">
        <v>0</v>
      </c>
      <c r="AC1053" s="192">
        <v>0</v>
      </c>
      <c r="AD1053" s="190">
        <v>0</v>
      </c>
      <c r="AE1053" s="194"/>
      <c r="AF1053" s="195"/>
    </row>
    <row r="1054" spans="1:32" ht="19.5" x14ac:dyDescent="0.35">
      <c r="A1054" s="168" t="s">
        <v>29</v>
      </c>
      <c r="B1054" s="189">
        <f>H1054+J1054+L1054+N1054+P1054+R1054+T1054+V1054+X1054+Z1054+AB1054+AD1054</f>
        <v>54.6</v>
      </c>
      <c r="C1054" s="190">
        <f>B1054</f>
        <v>54.6</v>
      </c>
      <c r="D1054" s="190">
        <f>E1054</f>
        <v>54.505000000000003</v>
      </c>
      <c r="E1054" s="190">
        <f>I1054+K1054+M1054+O1054+Q1054+S1054+U1054+W1054+Y1054+AA1054+AC1054</f>
        <v>54.505000000000003</v>
      </c>
      <c r="F1054" s="216">
        <f t="shared" ref="F1054" si="775">E1054/B1054*100</f>
        <v>99.826007326007328</v>
      </c>
      <c r="G1054" s="216">
        <f t="shared" ref="G1054" si="776">E1054/C1054*100</f>
        <v>99.826007326007328</v>
      </c>
      <c r="H1054" s="192">
        <v>0</v>
      </c>
      <c r="I1054" s="192">
        <v>0</v>
      </c>
      <c r="J1054" s="190">
        <v>0</v>
      </c>
      <c r="K1054" s="190">
        <v>0</v>
      </c>
      <c r="L1054" s="190">
        <v>0</v>
      </c>
      <c r="M1054" s="190">
        <v>0</v>
      </c>
      <c r="N1054" s="217">
        <v>54.51</v>
      </c>
      <c r="O1054" s="217">
        <v>0</v>
      </c>
      <c r="P1054" s="190">
        <v>0</v>
      </c>
      <c r="Q1054" s="190">
        <v>0</v>
      </c>
      <c r="R1054" s="190">
        <v>0</v>
      </c>
      <c r="S1054" s="190">
        <v>0</v>
      </c>
      <c r="T1054" s="190">
        <v>0</v>
      </c>
      <c r="U1054" s="192">
        <v>0</v>
      </c>
      <c r="V1054" s="192">
        <v>0</v>
      </c>
      <c r="W1054" s="192">
        <v>0</v>
      </c>
      <c r="X1054" s="192">
        <v>0</v>
      </c>
      <c r="Y1054" s="192">
        <v>0</v>
      </c>
      <c r="Z1054" s="192">
        <v>0</v>
      </c>
      <c r="AA1054" s="192">
        <v>0</v>
      </c>
      <c r="AB1054" s="192">
        <v>0</v>
      </c>
      <c r="AC1054" s="192">
        <v>54.505000000000003</v>
      </c>
      <c r="AD1054" s="190">
        <v>0.09</v>
      </c>
      <c r="AE1054" s="196"/>
      <c r="AF1054" s="137"/>
    </row>
    <row r="1055" spans="1:32" ht="19.5" x14ac:dyDescent="0.35">
      <c r="A1055" s="168" t="s">
        <v>30</v>
      </c>
      <c r="B1055" s="189">
        <f>H1055+J1055+L1055+N1055+P1055+R1055+T1055+V1055+X1055+Z1055+AB1055+AD1055</f>
        <v>0</v>
      </c>
      <c r="C1055" s="190">
        <f>B1055</f>
        <v>0</v>
      </c>
      <c r="D1055" s="190"/>
      <c r="E1055" s="190">
        <f>I1055+K1055+M1055+O1055+Q1055+S1055+U1055+W1055+Y1055+AA1055+AC1055</f>
        <v>0</v>
      </c>
      <c r="F1055" s="216">
        <v>0</v>
      </c>
      <c r="G1055" s="216">
        <v>0</v>
      </c>
      <c r="H1055" s="192">
        <v>0</v>
      </c>
      <c r="I1055" s="192">
        <v>0</v>
      </c>
      <c r="J1055" s="190">
        <v>0</v>
      </c>
      <c r="K1055" s="190">
        <v>0</v>
      </c>
      <c r="L1055" s="190">
        <v>0</v>
      </c>
      <c r="M1055" s="190">
        <v>0</v>
      </c>
      <c r="N1055" s="217"/>
      <c r="O1055" s="217">
        <v>0</v>
      </c>
      <c r="P1055" s="190">
        <v>0</v>
      </c>
      <c r="Q1055" s="190">
        <v>0</v>
      </c>
      <c r="R1055" s="190">
        <v>0</v>
      </c>
      <c r="S1055" s="190">
        <v>0</v>
      </c>
      <c r="T1055" s="190">
        <v>0</v>
      </c>
      <c r="U1055" s="192">
        <v>0</v>
      </c>
      <c r="V1055" s="192">
        <v>0</v>
      </c>
      <c r="W1055" s="192">
        <v>0</v>
      </c>
      <c r="X1055" s="192">
        <v>0</v>
      </c>
      <c r="Y1055" s="192">
        <v>0</v>
      </c>
      <c r="Z1055" s="192">
        <v>0</v>
      </c>
      <c r="AA1055" s="192">
        <v>0</v>
      </c>
      <c r="AB1055" s="192">
        <v>0</v>
      </c>
      <c r="AC1055" s="192">
        <v>0</v>
      </c>
      <c r="AD1055" s="190">
        <v>0</v>
      </c>
      <c r="AE1055" s="194"/>
      <c r="AF1055" s="194"/>
    </row>
    <row r="1056" spans="1:32" ht="19.5" x14ac:dyDescent="0.35">
      <c r="A1056" s="168" t="s">
        <v>31</v>
      </c>
      <c r="B1056" s="189">
        <f>H1056+J1056+L1056+N1056+P1056+R1056+T1056+V1056+X1056+Z1056+AB1056+AD1056</f>
        <v>209109.28000000003</v>
      </c>
      <c r="C1056" s="190">
        <f>B1056</f>
        <v>209109.28000000003</v>
      </c>
      <c r="D1056" s="190">
        <f>E1056</f>
        <v>209109.27559000003</v>
      </c>
      <c r="E1056" s="190">
        <f>I1056+K1056+M1056+O1056+Q1056+S1056+U1056+W1056+Y1056+AA1056+AC1056+AE1056</f>
        <v>209109.27559000003</v>
      </c>
      <c r="F1056" s="218">
        <f>E1056/B1056*100</f>
        <v>99.999997891054861</v>
      </c>
      <c r="G1056" s="218">
        <f>E1056/C1056*100</f>
        <v>99.999997891054861</v>
      </c>
      <c r="H1056" s="192">
        <v>0</v>
      </c>
      <c r="I1056" s="192">
        <v>0</v>
      </c>
      <c r="J1056" s="190">
        <v>3000</v>
      </c>
      <c r="K1056" s="190">
        <v>3000</v>
      </c>
      <c r="L1056" s="190">
        <v>171505.99</v>
      </c>
      <c r="M1056" s="190">
        <v>171505.99</v>
      </c>
      <c r="N1056" s="217">
        <v>5278.63</v>
      </c>
      <c r="O1056" s="217">
        <v>5278.63</v>
      </c>
      <c r="P1056" s="190">
        <v>1500</v>
      </c>
      <c r="Q1056" s="190">
        <v>1500</v>
      </c>
      <c r="R1056" s="190">
        <v>4046.7</v>
      </c>
      <c r="S1056" s="190">
        <v>4046.7</v>
      </c>
      <c r="T1056" s="190">
        <v>4242.42</v>
      </c>
      <c r="U1056" s="192">
        <v>4242.42</v>
      </c>
      <c r="V1056" s="192">
        <v>3000</v>
      </c>
      <c r="W1056" s="192">
        <v>3000</v>
      </c>
      <c r="X1056" s="192">
        <v>3000</v>
      </c>
      <c r="Y1056" s="192">
        <v>3000</v>
      </c>
      <c r="Z1056" s="192">
        <v>5000</v>
      </c>
      <c r="AA1056" s="192">
        <v>5000</v>
      </c>
      <c r="AB1056" s="192">
        <v>3000</v>
      </c>
      <c r="AC1056" s="192">
        <v>3000</v>
      </c>
      <c r="AD1056" s="190">
        <v>5535.54</v>
      </c>
      <c r="AE1056" s="219">
        <f>5535.54-0.00441</f>
        <v>5535.5355900000004</v>
      </c>
      <c r="AF1056" s="147"/>
    </row>
    <row r="1057" spans="1:33" ht="75" x14ac:dyDescent="0.25">
      <c r="A1057" s="103" t="s">
        <v>325</v>
      </c>
      <c r="B1057" s="183">
        <f t="shared" ref="B1057:AD1057" si="777">B1058</f>
        <v>29683.1</v>
      </c>
      <c r="C1057" s="183">
        <f>H1057+J1057+L1057+N1057+P1057+R1057+T1057+V1057+X1057+Z1057+AB1057+AD1057</f>
        <v>29683.1</v>
      </c>
      <c r="D1057" s="183">
        <f>E1057</f>
        <v>29683.1</v>
      </c>
      <c r="E1057" s="183">
        <f>I1057+K1057+M1057+O1057+Q1057+S1057+U1057+W1057+Y1057+AA1057+AC1057+AE1057</f>
        <v>29683.1</v>
      </c>
      <c r="F1057" s="183">
        <f t="shared" si="777"/>
        <v>100</v>
      </c>
      <c r="G1057" s="183">
        <f t="shared" si="777"/>
        <v>100</v>
      </c>
      <c r="H1057" s="185">
        <f t="shared" si="777"/>
        <v>0</v>
      </c>
      <c r="I1057" s="185">
        <f t="shared" si="777"/>
        <v>0</v>
      </c>
      <c r="J1057" s="183">
        <f t="shared" si="777"/>
        <v>2000</v>
      </c>
      <c r="K1057" s="183">
        <f t="shared" si="777"/>
        <v>2000</v>
      </c>
      <c r="L1057" s="183">
        <f t="shared" si="777"/>
        <v>2813.1</v>
      </c>
      <c r="M1057" s="183">
        <f t="shared" si="777"/>
        <v>2098.4699999999998</v>
      </c>
      <c r="N1057" s="213">
        <f t="shared" si="777"/>
        <v>8000</v>
      </c>
      <c r="O1057" s="213">
        <f t="shared" si="777"/>
        <v>0</v>
      </c>
      <c r="P1057" s="183">
        <f t="shared" si="777"/>
        <v>6000</v>
      </c>
      <c r="Q1057" s="183">
        <f t="shared" si="777"/>
        <v>0</v>
      </c>
      <c r="R1057" s="183">
        <f t="shared" si="777"/>
        <v>6000</v>
      </c>
      <c r="S1057" s="183">
        <f t="shared" si="777"/>
        <v>20714.63</v>
      </c>
      <c r="T1057" s="183">
        <f t="shared" si="777"/>
        <v>0</v>
      </c>
      <c r="U1057" s="185">
        <f t="shared" si="777"/>
        <v>0</v>
      </c>
      <c r="V1057" s="185">
        <f t="shared" si="777"/>
        <v>0</v>
      </c>
      <c r="W1057" s="185">
        <f t="shared" si="777"/>
        <v>0</v>
      </c>
      <c r="X1057" s="185">
        <f t="shared" si="777"/>
        <v>0</v>
      </c>
      <c r="Y1057" s="185">
        <f t="shared" si="777"/>
        <v>0</v>
      </c>
      <c r="Z1057" s="185">
        <f t="shared" si="777"/>
        <v>0</v>
      </c>
      <c r="AA1057" s="185">
        <f t="shared" si="777"/>
        <v>0</v>
      </c>
      <c r="AB1057" s="185">
        <f t="shared" si="777"/>
        <v>0</v>
      </c>
      <c r="AC1057" s="185">
        <f t="shared" si="777"/>
        <v>0</v>
      </c>
      <c r="AD1057" s="183">
        <f t="shared" si="777"/>
        <v>4870</v>
      </c>
      <c r="AE1057" s="214">
        <f>AE1058</f>
        <v>4870</v>
      </c>
      <c r="AF1057" s="103" t="s">
        <v>326</v>
      </c>
    </row>
    <row r="1058" spans="1:33" ht="19.5" x14ac:dyDescent="0.25">
      <c r="A1058" s="103" t="s">
        <v>270</v>
      </c>
      <c r="B1058" s="183">
        <f>SUM(B1059:B1062)</f>
        <v>29683.1</v>
      </c>
      <c r="C1058" s="183">
        <f>SUM(C1059:C1062)</f>
        <v>29683.1</v>
      </c>
      <c r="D1058" s="183">
        <f>SUM(D1059:D1062)</f>
        <v>29683.1</v>
      </c>
      <c r="E1058" s="183">
        <f>SUM(E1059:E1062)</f>
        <v>29683.1</v>
      </c>
      <c r="F1058" s="216">
        <f>E1058/B1058*100</f>
        <v>100</v>
      </c>
      <c r="G1058" s="216">
        <f>E1058/C1058*100</f>
        <v>100</v>
      </c>
      <c r="H1058" s="185">
        <f t="shared" ref="H1058:AD1058" si="778">SUM(H1059:H1062)</f>
        <v>0</v>
      </c>
      <c r="I1058" s="185">
        <f t="shared" si="778"/>
        <v>0</v>
      </c>
      <c r="J1058" s="183">
        <f t="shared" si="778"/>
        <v>2000</v>
      </c>
      <c r="K1058" s="183">
        <f t="shared" si="778"/>
        <v>2000</v>
      </c>
      <c r="L1058" s="183">
        <f t="shared" si="778"/>
        <v>2813.1</v>
      </c>
      <c r="M1058" s="183">
        <f t="shared" si="778"/>
        <v>2098.4699999999998</v>
      </c>
      <c r="N1058" s="213">
        <f t="shared" si="778"/>
        <v>8000</v>
      </c>
      <c r="O1058" s="213">
        <f t="shared" si="778"/>
        <v>0</v>
      </c>
      <c r="P1058" s="183">
        <f t="shared" si="778"/>
        <v>6000</v>
      </c>
      <c r="Q1058" s="183">
        <f t="shared" si="778"/>
        <v>0</v>
      </c>
      <c r="R1058" s="183">
        <f t="shared" si="778"/>
        <v>6000</v>
      </c>
      <c r="S1058" s="183">
        <f t="shared" si="778"/>
        <v>20714.63</v>
      </c>
      <c r="T1058" s="183">
        <f t="shared" si="778"/>
        <v>0</v>
      </c>
      <c r="U1058" s="185">
        <f t="shared" si="778"/>
        <v>0</v>
      </c>
      <c r="V1058" s="185">
        <f t="shared" si="778"/>
        <v>0</v>
      </c>
      <c r="W1058" s="185">
        <f t="shared" si="778"/>
        <v>0</v>
      </c>
      <c r="X1058" s="185">
        <f t="shared" si="778"/>
        <v>0</v>
      </c>
      <c r="Y1058" s="185">
        <f t="shared" si="778"/>
        <v>0</v>
      </c>
      <c r="Z1058" s="185">
        <f t="shared" si="778"/>
        <v>0</v>
      </c>
      <c r="AA1058" s="185">
        <f t="shared" si="778"/>
        <v>0</v>
      </c>
      <c r="AB1058" s="185">
        <f t="shared" si="778"/>
        <v>0</v>
      </c>
      <c r="AC1058" s="185">
        <f t="shared" si="778"/>
        <v>0</v>
      </c>
      <c r="AD1058" s="183">
        <f t="shared" si="778"/>
        <v>4870</v>
      </c>
      <c r="AE1058" s="214">
        <f>SUM(AE1059:AE1062)</f>
        <v>4870</v>
      </c>
      <c r="AF1058" s="188"/>
    </row>
    <row r="1059" spans="1:33" s="83" customFormat="1" ht="19.5" x14ac:dyDescent="0.35">
      <c r="A1059" s="168" t="s">
        <v>28</v>
      </c>
      <c r="B1059" s="189">
        <f>H1059+J1059+L1059+N1059+P1059+R1059+T1059+V1059+X1059+Z1059+AB1059+AD1059</f>
        <v>0</v>
      </c>
      <c r="C1059" s="190">
        <f>H1059+J1059+L1059+N1059+P1059+R1059+T1059+V1059+X1059+Z1059+AB1059+AD1059</f>
        <v>0</v>
      </c>
      <c r="D1059" s="190"/>
      <c r="E1059" s="190">
        <f>I1059+K1059+M1059+O1059+Q1059+S1059+U1059+W1059+Y1059+AA1059+AC1059</f>
        <v>0</v>
      </c>
      <c r="F1059" s="191"/>
      <c r="G1059" s="191"/>
      <c r="H1059" s="192">
        <v>0</v>
      </c>
      <c r="I1059" s="192">
        <v>0</v>
      </c>
      <c r="J1059" s="190">
        <v>0</v>
      </c>
      <c r="K1059" s="190">
        <v>0</v>
      </c>
      <c r="L1059" s="190">
        <v>0</v>
      </c>
      <c r="M1059" s="190">
        <v>0</v>
      </c>
      <c r="N1059" s="217">
        <v>0</v>
      </c>
      <c r="O1059" s="217">
        <v>0</v>
      </c>
      <c r="P1059" s="190">
        <v>0</v>
      </c>
      <c r="Q1059" s="190">
        <v>0</v>
      </c>
      <c r="R1059" s="190">
        <v>0</v>
      </c>
      <c r="S1059" s="190">
        <v>0</v>
      </c>
      <c r="T1059" s="190">
        <v>0</v>
      </c>
      <c r="U1059" s="192">
        <v>0</v>
      </c>
      <c r="V1059" s="192">
        <v>0</v>
      </c>
      <c r="W1059" s="192">
        <v>0</v>
      </c>
      <c r="X1059" s="192">
        <v>0</v>
      </c>
      <c r="Y1059" s="192">
        <v>0</v>
      </c>
      <c r="Z1059" s="192">
        <v>0</v>
      </c>
      <c r="AA1059" s="192">
        <v>0</v>
      </c>
      <c r="AB1059" s="192">
        <v>0</v>
      </c>
      <c r="AC1059" s="192">
        <v>0</v>
      </c>
      <c r="AD1059" s="190">
        <v>0</v>
      </c>
      <c r="AE1059" s="220"/>
      <c r="AF1059" s="195"/>
    </row>
    <row r="1060" spans="1:33" s="83" customFormat="1" ht="19.5" x14ac:dyDescent="0.35">
      <c r="A1060" s="168" t="s">
        <v>29</v>
      </c>
      <c r="B1060" s="189">
        <f>H1060+J1060+L1060+N1060+P1060+R1060+T1060+V1060+X1060+Z1060+AB1060+AD1060</f>
        <v>0</v>
      </c>
      <c r="C1060" s="190">
        <f>H1060</f>
        <v>0</v>
      </c>
      <c r="D1060" s="190"/>
      <c r="E1060" s="190">
        <f>I1060+K1060+M1060+O1060+Q1060+S1060+U1060+W1060+Y1060+AA1060+AC1060</f>
        <v>0</v>
      </c>
      <c r="F1060" s="191"/>
      <c r="G1060" s="191"/>
      <c r="H1060" s="192">
        <v>0</v>
      </c>
      <c r="I1060" s="192">
        <v>0</v>
      </c>
      <c r="J1060" s="190">
        <v>0</v>
      </c>
      <c r="K1060" s="190">
        <v>0</v>
      </c>
      <c r="L1060" s="190">
        <v>0</v>
      </c>
      <c r="M1060" s="190">
        <v>0</v>
      </c>
      <c r="N1060" s="217">
        <v>0</v>
      </c>
      <c r="O1060" s="217">
        <v>0</v>
      </c>
      <c r="P1060" s="190">
        <v>0</v>
      </c>
      <c r="Q1060" s="190">
        <v>0</v>
      </c>
      <c r="R1060" s="190">
        <v>0</v>
      </c>
      <c r="S1060" s="190">
        <v>0</v>
      </c>
      <c r="T1060" s="190">
        <v>0</v>
      </c>
      <c r="U1060" s="192">
        <v>0</v>
      </c>
      <c r="V1060" s="192">
        <v>0</v>
      </c>
      <c r="W1060" s="192">
        <v>0</v>
      </c>
      <c r="X1060" s="192">
        <v>0</v>
      </c>
      <c r="Y1060" s="192">
        <v>0</v>
      </c>
      <c r="Z1060" s="192">
        <v>0</v>
      </c>
      <c r="AA1060" s="192">
        <v>0</v>
      </c>
      <c r="AB1060" s="192">
        <v>0</v>
      </c>
      <c r="AC1060" s="192">
        <v>0</v>
      </c>
      <c r="AD1060" s="190"/>
      <c r="AE1060" s="196"/>
      <c r="AF1060" s="137"/>
    </row>
    <row r="1061" spans="1:33" s="83" customFormat="1" ht="19.5" x14ac:dyDescent="0.35">
      <c r="A1061" s="168" t="s">
        <v>30</v>
      </c>
      <c r="B1061" s="189">
        <f>H1061+J1061+L1061+N1061+P1061+R1061+T1061+V1061+X1061+Z1061+AB1061+AD1061</f>
        <v>0</v>
      </c>
      <c r="C1061" s="190">
        <f>H1061+J1061+L1061+N1061+P1061+R1061+T1061+V1061+X1061+Z1061+AB1061+AD1061</f>
        <v>0</v>
      </c>
      <c r="D1061" s="190"/>
      <c r="E1061" s="190">
        <f>I1061+K1061+M1061+O1061+Q1061+S1061+U1061+W1061+Y1061+AA1061+AC1061</f>
        <v>0</v>
      </c>
      <c r="F1061" s="191"/>
      <c r="G1061" s="191"/>
      <c r="H1061" s="192">
        <v>0</v>
      </c>
      <c r="I1061" s="192">
        <v>0</v>
      </c>
      <c r="J1061" s="190">
        <v>0</v>
      </c>
      <c r="K1061" s="190">
        <v>0</v>
      </c>
      <c r="L1061" s="190">
        <v>0</v>
      </c>
      <c r="M1061" s="190">
        <v>0</v>
      </c>
      <c r="N1061" s="217">
        <v>0</v>
      </c>
      <c r="O1061" s="217">
        <v>0</v>
      </c>
      <c r="P1061" s="190">
        <v>0</v>
      </c>
      <c r="Q1061" s="190">
        <v>0</v>
      </c>
      <c r="R1061" s="190">
        <v>0</v>
      </c>
      <c r="S1061" s="190">
        <v>0</v>
      </c>
      <c r="T1061" s="190">
        <v>0</v>
      </c>
      <c r="U1061" s="192">
        <v>0</v>
      </c>
      <c r="V1061" s="192">
        <v>0</v>
      </c>
      <c r="W1061" s="192">
        <v>0</v>
      </c>
      <c r="X1061" s="192">
        <v>0</v>
      </c>
      <c r="Y1061" s="192">
        <v>0</v>
      </c>
      <c r="Z1061" s="192">
        <v>0</v>
      </c>
      <c r="AA1061" s="192">
        <v>0</v>
      </c>
      <c r="AB1061" s="192">
        <v>0</v>
      </c>
      <c r="AC1061" s="192">
        <v>0</v>
      </c>
      <c r="AD1061" s="190">
        <v>0</v>
      </c>
      <c r="AE1061" s="194"/>
      <c r="AF1061" s="194"/>
    </row>
    <row r="1062" spans="1:33" s="83" customFormat="1" ht="19.5" x14ac:dyDescent="0.35">
      <c r="A1062" s="168" t="s">
        <v>31</v>
      </c>
      <c r="B1062" s="189">
        <f>H1062+J1062+L1062+N1062+P1062+R1062+T1062+V1062+X1062+Z1062+AB1062+AD1062</f>
        <v>29683.1</v>
      </c>
      <c r="C1062" s="190">
        <f>B1062</f>
        <v>29683.1</v>
      </c>
      <c r="D1062" s="190">
        <f>E1062</f>
        <v>29683.1</v>
      </c>
      <c r="E1062" s="190">
        <f>I1062+K1062+M1062+O1062+Q1062+S1062+U1062+W1062+Y1062+AA1062+AC1062+AE1062</f>
        <v>29683.1</v>
      </c>
      <c r="F1062" s="218">
        <f>E1062/B1062*100</f>
        <v>100</v>
      </c>
      <c r="G1062" s="218">
        <f>E1062/C1062*100</f>
        <v>100</v>
      </c>
      <c r="H1062" s="192">
        <v>0</v>
      </c>
      <c r="I1062" s="192">
        <v>0</v>
      </c>
      <c r="J1062" s="190">
        <v>2000</v>
      </c>
      <c r="K1062" s="190">
        <v>2000</v>
      </c>
      <c r="L1062" s="190">
        <v>2813.1</v>
      </c>
      <c r="M1062" s="190">
        <v>2098.4699999999998</v>
      </c>
      <c r="N1062" s="217">
        <v>8000</v>
      </c>
      <c r="O1062" s="217">
        <v>0</v>
      </c>
      <c r="P1062" s="190">
        <v>6000</v>
      </c>
      <c r="Q1062" s="190">
        <v>0</v>
      </c>
      <c r="R1062" s="190">
        <v>6000</v>
      </c>
      <c r="S1062" s="190">
        <v>20714.63</v>
      </c>
      <c r="T1062" s="190"/>
      <c r="U1062" s="192">
        <v>0</v>
      </c>
      <c r="V1062" s="192">
        <v>0</v>
      </c>
      <c r="W1062" s="192">
        <v>0</v>
      </c>
      <c r="X1062" s="192">
        <v>0</v>
      </c>
      <c r="Y1062" s="192">
        <v>0</v>
      </c>
      <c r="Z1062" s="192">
        <v>0</v>
      </c>
      <c r="AA1062" s="192">
        <v>0</v>
      </c>
      <c r="AB1062" s="192">
        <v>0</v>
      </c>
      <c r="AC1062" s="192">
        <v>0</v>
      </c>
      <c r="AD1062" s="192">
        <v>4870</v>
      </c>
      <c r="AE1062" s="197">
        <v>4870</v>
      </c>
      <c r="AF1062" s="147"/>
    </row>
    <row r="1063" spans="1:33" s="83" customFormat="1" ht="150" x14ac:dyDescent="0.25">
      <c r="A1063" s="142" t="s">
        <v>327</v>
      </c>
      <c r="B1063" s="221">
        <f>B1065</f>
        <v>26615.700000000004</v>
      </c>
      <c r="C1063" s="221">
        <f>H1063+J1063+L1063+N1063+P1063+R1063+T1063+AD1063</f>
        <v>22042.090000000004</v>
      </c>
      <c r="D1063" s="221">
        <f>E1063</f>
        <v>14939.220000000001</v>
      </c>
      <c r="E1063" s="221">
        <f>K1063+M1063+O1063+Q1063+S1063+AE1063</f>
        <v>14939.220000000001</v>
      </c>
      <c r="F1063" s="144">
        <f>E1063/B1063*100</f>
        <v>56.129352224438954</v>
      </c>
      <c r="G1063" s="144">
        <f>E1063/C1063*100</f>
        <v>67.775877877279328</v>
      </c>
      <c r="H1063" s="221">
        <f t="shared" ref="H1063:AC1063" si="779">H1065</f>
        <v>4515.08</v>
      </c>
      <c r="I1063" s="221">
        <f t="shared" si="779"/>
        <v>4326.38</v>
      </c>
      <c r="J1063" s="221">
        <f t="shared" si="779"/>
        <v>2767</v>
      </c>
      <c r="K1063" s="221">
        <f t="shared" si="779"/>
        <v>2939.21</v>
      </c>
      <c r="L1063" s="221">
        <f t="shared" si="779"/>
        <v>1098.3599999999999</v>
      </c>
      <c r="M1063" s="221">
        <f t="shared" si="779"/>
        <v>1065.54</v>
      </c>
      <c r="N1063" s="221">
        <f t="shared" si="779"/>
        <v>1901.44</v>
      </c>
      <c r="O1063" s="221">
        <f t="shared" si="779"/>
        <v>1928.66</v>
      </c>
      <c r="P1063" s="221">
        <f t="shared" si="779"/>
        <v>1910.38</v>
      </c>
      <c r="Q1063" s="221">
        <f t="shared" si="779"/>
        <v>1886.6</v>
      </c>
      <c r="R1063" s="221">
        <f t="shared" si="779"/>
        <v>2259.38</v>
      </c>
      <c r="S1063" s="221">
        <f t="shared" si="779"/>
        <v>2249.21</v>
      </c>
      <c r="T1063" s="221">
        <f t="shared" si="779"/>
        <v>2720.45</v>
      </c>
      <c r="U1063" s="221">
        <f t="shared" si="779"/>
        <v>2547.7600000000002</v>
      </c>
      <c r="V1063" s="221">
        <f t="shared" si="779"/>
        <v>1525.2</v>
      </c>
      <c r="W1063" s="221">
        <f t="shared" si="779"/>
        <v>1277.57</v>
      </c>
      <c r="X1063" s="221">
        <f t="shared" si="779"/>
        <v>774.46</v>
      </c>
      <c r="Y1063" s="221">
        <f t="shared" si="779"/>
        <v>829.42</v>
      </c>
      <c r="Z1063" s="221">
        <f t="shared" si="779"/>
        <v>2283.4499999999998</v>
      </c>
      <c r="AA1063" s="221">
        <f t="shared" si="779"/>
        <v>2270.69</v>
      </c>
      <c r="AB1063" s="221">
        <f t="shared" si="779"/>
        <v>1124.0899999999999</v>
      </c>
      <c r="AC1063" s="221">
        <f t="shared" si="779"/>
        <v>1395.1</v>
      </c>
      <c r="AD1063" s="221">
        <v>4870</v>
      </c>
      <c r="AE1063" s="222">
        <v>4870</v>
      </c>
      <c r="AF1063" s="92"/>
    </row>
    <row r="1064" spans="1:33" ht="18.75" x14ac:dyDescent="0.3">
      <c r="A1064" s="168" t="s">
        <v>66</v>
      </c>
      <c r="B1064" s="205"/>
      <c r="C1064" s="122"/>
      <c r="D1064" s="122"/>
      <c r="E1064" s="223"/>
      <c r="F1064" s="223"/>
      <c r="G1064" s="223"/>
      <c r="H1064" s="223"/>
      <c r="I1064" s="223"/>
      <c r="J1064" s="223"/>
      <c r="K1064" s="223"/>
      <c r="L1064" s="223"/>
      <c r="M1064" s="223"/>
      <c r="N1064" s="224"/>
      <c r="O1064" s="224"/>
      <c r="P1064" s="223"/>
      <c r="Q1064" s="223"/>
      <c r="R1064" s="223"/>
      <c r="S1064" s="223"/>
      <c r="T1064" s="223"/>
      <c r="U1064" s="223"/>
      <c r="V1064" s="223"/>
      <c r="W1064" s="223"/>
      <c r="X1064" s="223"/>
      <c r="Y1064" s="223"/>
      <c r="Z1064" s="223"/>
      <c r="AA1064" s="223"/>
      <c r="AB1064" s="223"/>
      <c r="AC1064" s="223"/>
      <c r="AD1064" s="223"/>
      <c r="AE1064" s="157"/>
      <c r="AF1064" s="146"/>
    </row>
    <row r="1065" spans="1:33" ht="308.25" customHeight="1" x14ac:dyDescent="0.25">
      <c r="A1065" s="153" t="s">
        <v>328</v>
      </c>
      <c r="B1065" s="225">
        <f t="shared" ref="B1065" si="780">B1066</f>
        <v>26615.700000000004</v>
      </c>
      <c r="C1065" s="225">
        <f>C1066</f>
        <v>26615.700000000004</v>
      </c>
      <c r="D1065" s="225">
        <f>D1066</f>
        <v>24956.729999999996</v>
      </c>
      <c r="E1065" s="225">
        <f>E1066</f>
        <v>24956.729999999996</v>
      </c>
      <c r="F1065" s="225">
        <f>E1065/B1065*100</f>
        <v>93.766949582389316</v>
      </c>
      <c r="G1065" s="225">
        <f>E1065/C1065*100</f>
        <v>93.766949582389316</v>
      </c>
      <c r="H1065" s="225">
        <f t="shared" ref="H1065:AA1065" si="781">H1066</f>
        <v>4515.08</v>
      </c>
      <c r="I1065" s="225">
        <f t="shared" si="781"/>
        <v>4326.38</v>
      </c>
      <c r="J1065" s="225">
        <f t="shared" si="781"/>
        <v>2767</v>
      </c>
      <c r="K1065" s="225">
        <f t="shared" si="781"/>
        <v>2939.21</v>
      </c>
      <c r="L1065" s="225">
        <f t="shared" si="781"/>
        <v>1098.3599999999999</v>
      </c>
      <c r="M1065" s="225">
        <f t="shared" si="781"/>
        <v>1065.54</v>
      </c>
      <c r="N1065" s="225">
        <f t="shared" si="781"/>
        <v>1901.44</v>
      </c>
      <c r="O1065" s="225">
        <f t="shared" si="781"/>
        <v>1928.66</v>
      </c>
      <c r="P1065" s="225">
        <f t="shared" si="781"/>
        <v>1910.38</v>
      </c>
      <c r="Q1065" s="225">
        <f t="shared" si="781"/>
        <v>1886.6</v>
      </c>
      <c r="R1065" s="225">
        <f t="shared" si="781"/>
        <v>2259.38</v>
      </c>
      <c r="S1065" s="225">
        <f t="shared" si="781"/>
        <v>2249.21</v>
      </c>
      <c r="T1065" s="225">
        <f t="shared" si="781"/>
        <v>2720.45</v>
      </c>
      <c r="U1065" s="225">
        <f t="shared" si="781"/>
        <v>2547.7600000000002</v>
      </c>
      <c r="V1065" s="225">
        <f t="shared" si="781"/>
        <v>1525.2</v>
      </c>
      <c r="W1065" s="225">
        <f t="shared" si="781"/>
        <v>1277.57</v>
      </c>
      <c r="X1065" s="225">
        <f t="shared" si="781"/>
        <v>774.46</v>
      </c>
      <c r="Y1065" s="225">
        <f t="shared" si="781"/>
        <v>829.42</v>
      </c>
      <c r="Z1065" s="225">
        <f t="shared" si="781"/>
        <v>2283.4499999999998</v>
      </c>
      <c r="AA1065" s="225">
        <f t="shared" si="781"/>
        <v>2270.69</v>
      </c>
      <c r="AB1065" s="225">
        <f>AB1066</f>
        <v>1124.0899999999999</v>
      </c>
      <c r="AC1065" s="225">
        <f>AC1066</f>
        <v>1395.1</v>
      </c>
      <c r="AD1065" s="225">
        <f>AD1066</f>
        <v>3736.41</v>
      </c>
      <c r="AE1065" s="225">
        <f>AE1066</f>
        <v>2240.59</v>
      </c>
      <c r="AF1065" s="226" t="s">
        <v>621</v>
      </c>
    </row>
    <row r="1066" spans="1:33" ht="18.75" x14ac:dyDescent="0.3">
      <c r="A1066" s="168" t="s">
        <v>27</v>
      </c>
      <c r="B1066" s="205">
        <f>SUM(B1067:B1070)</f>
        <v>26615.700000000004</v>
      </c>
      <c r="C1066" s="205">
        <f>SUM(C1067:C1070)</f>
        <v>26615.700000000004</v>
      </c>
      <c r="D1066" s="205">
        <f>SUM(D1067:D1070)</f>
        <v>24956.729999999996</v>
      </c>
      <c r="E1066" s="205">
        <f>SUM(E1067:E1070)</f>
        <v>24956.729999999996</v>
      </c>
      <c r="F1066" s="216">
        <f>E1066/B1066*100</f>
        <v>93.766949582389316</v>
      </c>
      <c r="G1066" s="216">
        <f>E1066/C1066*100</f>
        <v>93.766949582389316</v>
      </c>
      <c r="H1066" s="205">
        <f t="shared" ref="H1066:AD1066" si="782">SUM(H1067:H1070)</f>
        <v>4515.08</v>
      </c>
      <c r="I1066" s="205">
        <f t="shared" si="782"/>
        <v>4326.38</v>
      </c>
      <c r="J1066" s="205">
        <f t="shared" si="782"/>
        <v>2767</v>
      </c>
      <c r="K1066" s="205">
        <f t="shared" si="782"/>
        <v>2939.21</v>
      </c>
      <c r="L1066" s="205">
        <f t="shared" si="782"/>
        <v>1098.3599999999999</v>
      </c>
      <c r="M1066" s="205">
        <f t="shared" si="782"/>
        <v>1065.54</v>
      </c>
      <c r="N1066" s="227">
        <f t="shared" si="782"/>
        <v>1901.44</v>
      </c>
      <c r="O1066" s="227">
        <f t="shared" si="782"/>
        <v>1928.66</v>
      </c>
      <c r="P1066" s="205">
        <f t="shared" si="782"/>
        <v>1910.38</v>
      </c>
      <c r="Q1066" s="205">
        <f t="shared" si="782"/>
        <v>1886.6</v>
      </c>
      <c r="R1066" s="205">
        <f t="shared" si="782"/>
        <v>2259.38</v>
      </c>
      <c r="S1066" s="205">
        <f t="shared" si="782"/>
        <v>2249.21</v>
      </c>
      <c r="T1066" s="205">
        <f t="shared" si="782"/>
        <v>2720.45</v>
      </c>
      <c r="U1066" s="205">
        <f t="shared" si="782"/>
        <v>2547.7600000000002</v>
      </c>
      <c r="V1066" s="205">
        <f t="shared" si="782"/>
        <v>1525.2</v>
      </c>
      <c r="W1066" s="205">
        <f t="shared" si="782"/>
        <v>1277.57</v>
      </c>
      <c r="X1066" s="205">
        <f t="shared" si="782"/>
        <v>774.46</v>
      </c>
      <c r="Y1066" s="205">
        <f t="shared" si="782"/>
        <v>829.42</v>
      </c>
      <c r="Z1066" s="205">
        <f t="shared" si="782"/>
        <v>2283.4499999999998</v>
      </c>
      <c r="AA1066" s="205">
        <f t="shared" si="782"/>
        <v>2270.69</v>
      </c>
      <c r="AB1066" s="205">
        <f t="shared" si="782"/>
        <v>1124.0899999999999</v>
      </c>
      <c r="AC1066" s="205">
        <f t="shared" si="782"/>
        <v>1395.1</v>
      </c>
      <c r="AD1066" s="205">
        <f t="shared" si="782"/>
        <v>3736.41</v>
      </c>
      <c r="AE1066" s="228">
        <f>SUM(AE1067:AE1070)</f>
        <v>2240.59</v>
      </c>
      <c r="AF1066" s="146"/>
    </row>
    <row r="1067" spans="1:33" ht="18.75" x14ac:dyDescent="0.25">
      <c r="A1067" s="103" t="s">
        <v>28</v>
      </c>
      <c r="B1067" s="205">
        <f>H1067+J1067+L1067+N1067+P1067+R1067+T1067+V1067+X1067+Z1067+AB1067+AD1067</f>
        <v>0</v>
      </c>
      <c r="C1067" s="122">
        <v>0</v>
      </c>
      <c r="D1067" s="122"/>
      <c r="E1067" s="122">
        <f>I1067+K1067+M1067+O1067+Q1067+S1067+U1067+W1067+Y1067+AA1067+AC1067+AE778</f>
        <v>0</v>
      </c>
      <c r="F1067" s="206">
        <v>0</v>
      </c>
      <c r="G1067" s="206">
        <v>0</v>
      </c>
      <c r="H1067" s="122">
        <v>0</v>
      </c>
      <c r="I1067" s="122">
        <v>0</v>
      </c>
      <c r="J1067" s="122">
        <v>0</v>
      </c>
      <c r="K1067" s="122">
        <v>0</v>
      </c>
      <c r="L1067" s="122">
        <v>0</v>
      </c>
      <c r="M1067" s="122">
        <v>0</v>
      </c>
      <c r="N1067" s="229">
        <v>0</v>
      </c>
      <c r="O1067" s="229">
        <v>0</v>
      </c>
      <c r="P1067" s="122">
        <v>0</v>
      </c>
      <c r="Q1067" s="122">
        <v>0</v>
      </c>
      <c r="R1067" s="122">
        <v>0</v>
      </c>
      <c r="S1067" s="122">
        <v>0</v>
      </c>
      <c r="T1067" s="122">
        <v>0</v>
      </c>
      <c r="U1067" s="122">
        <v>0</v>
      </c>
      <c r="V1067" s="122">
        <v>0</v>
      </c>
      <c r="W1067" s="122">
        <v>0</v>
      </c>
      <c r="X1067" s="122">
        <v>0</v>
      </c>
      <c r="Y1067" s="122">
        <v>0</v>
      </c>
      <c r="Z1067" s="122">
        <v>0</v>
      </c>
      <c r="AA1067" s="122">
        <v>0</v>
      </c>
      <c r="AB1067" s="122">
        <v>0</v>
      </c>
      <c r="AC1067" s="122">
        <v>0</v>
      </c>
      <c r="AD1067" s="122">
        <v>0</v>
      </c>
      <c r="AE1067" s="230"/>
      <c r="AF1067" s="152"/>
    </row>
    <row r="1068" spans="1:33" ht="18.75" x14ac:dyDescent="0.25">
      <c r="A1068" s="103" t="s">
        <v>29</v>
      </c>
      <c r="B1068" s="205">
        <f>H1068+J1068+L1068+N1068+P1068+R1068+T1068+V1068+X1068+Z1068+AB1068+AD1068</f>
        <v>26615.700000000004</v>
      </c>
      <c r="C1068" s="122">
        <f>B1068</f>
        <v>26615.700000000004</v>
      </c>
      <c r="D1068" s="122">
        <f>E1068</f>
        <v>24956.729999999996</v>
      </c>
      <c r="E1068" s="122">
        <f>I1068+K1068+M1068+O1068+Q1068+S1068+U1068+W1068+Y1068+AA1068+AC1068+AE1068</f>
        <v>24956.729999999996</v>
      </c>
      <c r="F1068" s="216">
        <f>E1068/B1068*100</f>
        <v>93.766949582389316</v>
      </c>
      <c r="G1068" s="216">
        <f>E1068/C1068*100</f>
        <v>93.766949582389316</v>
      </c>
      <c r="H1068" s="122">
        <v>4515.08</v>
      </c>
      <c r="I1068" s="122">
        <v>4326.38</v>
      </c>
      <c r="J1068" s="122">
        <v>2767</v>
      </c>
      <c r="K1068" s="122">
        <v>2939.21</v>
      </c>
      <c r="L1068" s="122">
        <v>1098.3599999999999</v>
      </c>
      <c r="M1068" s="122">
        <v>1065.54</v>
      </c>
      <c r="N1068" s="229">
        <v>1901.44</v>
      </c>
      <c r="O1068" s="229">
        <v>1928.66</v>
      </c>
      <c r="P1068" s="122">
        <v>1910.38</v>
      </c>
      <c r="Q1068" s="122">
        <v>1886.6</v>
      </c>
      <c r="R1068" s="122">
        <v>2259.38</v>
      </c>
      <c r="S1068" s="122">
        <v>2249.21</v>
      </c>
      <c r="T1068" s="122">
        <v>2720.45</v>
      </c>
      <c r="U1068" s="122">
        <v>2547.7600000000002</v>
      </c>
      <c r="V1068" s="122">
        <v>1525.2</v>
      </c>
      <c r="W1068" s="122">
        <v>1277.57</v>
      </c>
      <c r="X1068" s="122">
        <v>774.46</v>
      </c>
      <c r="Y1068" s="122">
        <v>829.42</v>
      </c>
      <c r="Z1068" s="122">
        <v>2283.4499999999998</v>
      </c>
      <c r="AA1068" s="122">
        <v>2270.69</v>
      </c>
      <c r="AB1068" s="122">
        <v>1124.0899999999999</v>
      </c>
      <c r="AC1068" s="122">
        <v>1395.1</v>
      </c>
      <c r="AD1068" s="122">
        <v>3736.41</v>
      </c>
      <c r="AE1068" s="157">
        <v>2240.59</v>
      </c>
      <c r="AF1068" s="146"/>
    </row>
    <row r="1069" spans="1:33" ht="18.75" x14ac:dyDescent="0.25">
      <c r="A1069" s="103" t="s">
        <v>30</v>
      </c>
      <c r="B1069" s="205">
        <f>H1069+J1069+L1069+N1069+P1069+R1069+T1069+V1069+X1069+Z1069+AB1069+AD1069</f>
        <v>0</v>
      </c>
      <c r="C1069" s="122">
        <f>H1069+J1069+L1069+N1069+P1069+R1069+T1069+V1069+X1069+Z1069+AB1069+AD1069</f>
        <v>0</v>
      </c>
      <c r="D1069" s="122"/>
      <c r="E1069" s="122"/>
      <c r="F1069" s="206"/>
      <c r="G1069" s="206"/>
      <c r="H1069" s="122">
        <v>0</v>
      </c>
      <c r="I1069" s="122">
        <v>0</v>
      </c>
      <c r="J1069" s="122">
        <v>0</v>
      </c>
      <c r="K1069" s="122">
        <v>0</v>
      </c>
      <c r="L1069" s="122">
        <v>0</v>
      </c>
      <c r="M1069" s="122">
        <v>0</v>
      </c>
      <c r="N1069" s="229">
        <v>0</v>
      </c>
      <c r="O1069" s="229">
        <v>0</v>
      </c>
      <c r="P1069" s="122">
        <v>0</v>
      </c>
      <c r="Q1069" s="122">
        <v>0</v>
      </c>
      <c r="R1069" s="122">
        <v>0</v>
      </c>
      <c r="S1069" s="122">
        <v>0</v>
      </c>
      <c r="T1069" s="122">
        <v>0</v>
      </c>
      <c r="U1069" s="122">
        <v>0</v>
      </c>
      <c r="V1069" s="122">
        <v>0</v>
      </c>
      <c r="W1069" s="122">
        <v>0</v>
      </c>
      <c r="X1069" s="122">
        <v>0</v>
      </c>
      <c r="Y1069" s="122">
        <v>0</v>
      </c>
      <c r="Z1069" s="122">
        <v>0</v>
      </c>
      <c r="AA1069" s="122">
        <v>0</v>
      </c>
      <c r="AB1069" s="122">
        <v>0</v>
      </c>
      <c r="AC1069" s="122">
        <v>0</v>
      </c>
      <c r="AD1069" s="122">
        <v>0</v>
      </c>
      <c r="AE1069" s="231"/>
      <c r="AF1069" s="231"/>
    </row>
    <row r="1070" spans="1:33" ht="18.75" x14ac:dyDescent="0.25">
      <c r="A1070" s="103" t="s">
        <v>31</v>
      </c>
      <c r="B1070" s="205">
        <f>H1070+J1070+L1070+N1070+P1070+R1070+T1070+V1070+X1070+Z1070+AB1070+AD1070</f>
        <v>0</v>
      </c>
      <c r="C1070" s="122">
        <v>0</v>
      </c>
      <c r="D1070" s="122"/>
      <c r="E1070" s="122"/>
      <c r="F1070" s="206"/>
      <c r="G1070" s="206"/>
      <c r="H1070" s="122">
        <v>0</v>
      </c>
      <c r="I1070" s="122">
        <v>0</v>
      </c>
      <c r="J1070" s="122">
        <v>0</v>
      </c>
      <c r="K1070" s="122">
        <v>0</v>
      </c>
      <c r="L1070" s="122">
        <v>0</v>
      </c>
      <c r="M1070" s="122">
        <v>0</v>
      </c>
      <c r="N1070" s="229">
        <v>0</v>
      </c>
      <c r="O1070" s="229">
        <v>0</v>
      </c>
      <c r="P1070" s="122">
        <v>0</v>
      </c>
      <c r="Q1070" s="122">
        <v>0</v>
      </c>
      <c r="R1070" s="122">
        <v>0</v>
      </c>
      <c r="S1070" s="122">
        <v>0</v>
      </c>
      <c r="T1070" s="122">
        <v>0</v>
      </c>
      <c r="U1070" s="122">
        <v>0</v>
      </c>
      <c r="V1070" s="122">
        <v>0</v>
      </c>
      <c r="W1070" s="122">
        <v>0</v>
      </c>
      <c r="X1070" s="122">
        <v>0</v>
      </c>
      <c r="Y1070" s="122">
        <v>0</v>
      </c>
      <c r="Z1070" s="122">
        <v>0</v>
      </c>
      <c r="AA1070" s="122">
        <v>0</v>
      </c>
      <c r="AB1070" s="122">
        <v>0</v>
      </c>
      <c r="AC1070" s="122">
        <v>0</v>
      </c>
      <c r="AD1070" s="122">
        <v>0</v>
      </c>
      <c r="AE1070" s="157"/>
      <c r="AF1070" s="157"/>
    </row>
    <row r="1071" spans="1:33" ht="122.25" customHeight="1" x14ac:dyDescent="0.25">
      <c r="A1071" s="142" t="s">
        <v>329</v>
      </c>
      <c r="B1071" s="176">
        <f>B1099+B1092+B1073</f>
        <v>65060.869999999995</v>
      </c>
      <c r="C1071" s="176">
        <f>C1099+C1092+C1073</f>
        <v>65060.869999999995</v>
      </c>
      <c r="D1071" s="176">
        <f>D1099+D1092+D1073</f>
        <v>62972.04</v>
      </c>
      <c r="E1071" s="176">
        <f>E1099+E1092+E1073</f>
        <v>62972.04</v>
      </c>
      <c r="F1071" s="232">
        <v>0</v>
      </c>
      <c r="G1071" s="232">
        <v>0</v>
      </c>
      <c r="H1071" s="176" t="e">
        <f>#REF!+H1092+H1073</f>
        <v>#REF!</v>
      </c>
      <c r="I1071" s="176" t="e">
        <f>#REF!+I1092+I1073</f>
        <v>#REF!</v>
      </c>
      <c r="J1071" s="176" t="e">
        <f>#REF!+J1092+J1073</f>
        <v>#REF!</v>
      </c>
      <c r="K1071" s="176" t="e">
        <f>#REF!+K1092+K1073</f>
        <v>#REF!</v>
      </c>
      <c r="L1071" s="176" t="e">
        <f>#REF!+L1092+L1073</f>
        <v>#REF!</v>
      </c>
      <c r="M1071" s="176" t="e">
        <f>#REF!+M1092+M1073</f>
        <v>#REF!</v>
      </c>
      <c r="N1071" s="176" t="e">
        <f>#REF!+N1092+N1073</f>
        <v>#REF!</v>
      </c>
      <c r="O1071" s="176" t="e">
        <f>#REF!+O1092+O1073</f>
        <v>#REF!</v>
      </c>
      <c r="P1071" s="176" t="e">
        <f>#REF!+P1092+P1073</f>
        <v>#REF!</v>
      </c>
      <c r="Q1071" s="176" t="e">
        <f>#REF!+Q1092+Q1073</f>
        <v>#REF!</v>
      </c>
      <c r="R1071" s="176" t="e">
        <f>#REF!+R1092+R1073</f>
        <v>#REF!</v>
      </c>
      <c r="S1071" s="176" t="e">
        <f>#REF!+S1092+S1073</f>
        <v>#REF!</v>
      </c>
      <c r="T1071" s="176" t="e">
        <f>#REF!+T1092+T1073</f>
        <v>#REF!</v>
      </c>
      <c r="U1071" s="176" t="e">
        <f>#REF!+U1092+U1073</f>
        <v>#REF!</v>
      </c>
      <c r="V1071" s="176" t="e">
        <f>#REF!+V1092+V1073</f>
        <v>#REF!</v>
      </c>
      <c r="W1071" s="176" t="e">
        <f>#REF!+W1092+W1073</f>
        <v>#REF!</v>
      </c>
      <c r="X1071" s="176" t="e">
        <f>#REF!+X1092+X1073</f>
        <v>#REF!</v>
      </c>
      <c r="Y1071" s="176" t="e">
        <f>#REF!+Y1092+Y1073</f>
        <v>#REF!</v>
      </c>
      <c r="Z1071" s="176" t="e">
        <f>#REF!+Z1092+Z1073</f>
        <v>#REF!</v>
      </c>
      <c r="AA1071" s="176" t="e">
        <f>#REF!+AA1092+AA1073</f>
        <v>#REF!</v>
      </c>
      <c r="AB1071" s="176" t="e">
        <f>#REF!+AB1092+AB1073</f>
        <v>#REF!</v>
      </c>
      <c r="AC1071" s="176" t="e">
        <f>#REF!+AC1092+AC1073</f>
        <v>#REF!</v>
      </c>
      <c r="AD1071" s="176" t="e">
        <f>#REF!+AD1092+AD1073</f>
        <v>#REF!</v>
      </c>
      <c r="AE1071" s="176" t="e">
        <f>#REF!+AE1092+AE1073</f>
        <v>#REF!</v>
      </c>
      <c r="AF1071" s="146"/>
      <c r="AG1071" s="46" t="e">
        <f>H1071+J1071+L1071+N1071+P1071+R1071+T1071+V1071+X1071+Z1071+AB1071+AD1071</f>
        <v>#REF!</v>
      </c>
    </row>
    <row r="1072" spans="1:33" ht="18.75" x14ac:dyDescent="0.3">
      <c r="A1072" s="168" t="s">
        <v>66</v>
      </c>
      <c r="B1072" s="103"/>
      <c r="C1072" s="148"/>
      <c r="D1072" s="148"/>
      <c r="E1072" s="149"/>
      <c r="F1072" s="150"/>
      <c r="G1072" s="150"/>
      <c r="H1072" s="223"/>
      <c r="I1072" s="223"/>
      <c r="J1072" s="223"/>
      <c r="K1072" s="223"/>
      <c r="L1072" s="223"/>
      <c r="M1072" s="223"/>
      <c r="N1072" s="224"/>
      <c r="O1072" s="224"/>
      <c r="P1072" s="223"/>
      <c r="Q1072" s="223"/>
      <c r="R1072" s="223"/>
      <c r="S1072" s="223"/>
      <c r="T1072" s="223"/>
      <c r="U1072" s="223"/>
      <c r="V1072" s="223"/>
      <c r="W1072" s="223"/>
      <c r="X1072" s="223"/>
      <c r="Y1072" s="223"/>
      <c r="Z1072" s="223"/>
      <c r="AA1072" s="223"/>
      <c r="AB1072" s="223"/>
      <c r="AC1072" s="223"/>
      <c r="AD1072" s="223"/>
      <c r="AE1072" s="157"/>
      <c r="AF1072" s="146"/>
    </row>
    <row r="1073" spans="1:32" ht="37.5" x14ac:dyDescent="0.25">
      <c r="A1073" s="98" t="s">
        <v>330</v>
      </c>
      <c r="B1073" s="198">
        <f>B1074+B1080+B1086</f>
        <v>53373.169999999991</v>
      </c>
      <c r="C1073" s="198">
        <f t="shared" ref="C1073:E1073" si="783">C1074+C1080+C1086</f>
        <v>53373.169999999991</v>
      </c>
      <c r="D1073" s="198">
        <f t="shared" si="783"/>
        <v>51284.62</v>
      </c>
      <c r="E1073" s="198">
        <f t="shared" si="783"/>
        <v>51284.62</v>
      </c>
      <c r="F1073" s="233">
        <f>E1073/B1073*100</f>
        <v>96.086891597407487</v>
      </c>
      <c r="G1073" s="233">
        <f>E1073/C1073*100</f>
        <v>96.086891597407487</v>
      </c>
      <c r="H1073" s="198">
        <f t="shared" ref="H1073:W1073" si="784">H1074+H1080+H1087</f>
        <v>0</v>
      </c>
      <c r="I1073" s="198">
        <f t="shared" si="784"/>
        <v>0</v>
      </c>
      <c r="J1073" s="198">
        <f t="shared" si="784"/>
        <v>0</v>
      </c>
      <c r="K1073" s="198">
        <f t="shared" si="784"/>
        <v>0</v>
      </c>
      <c r="L1073" s="198">
        <f t="shared" si="784"/>
        <v>0</v>
      </c>
      <c r="M1073" s="198">
        <f t="shared" si="784"/>
        <v>0</v>
      </c>
      <c r="N1073" s="198">
        <f t="shared" si="784"/>
        <v>0</v>
      </c>
      <c r="O1073" s="198">
        <f t="shared" si="784"/>
        <v>0</v>
      </c>
      <c r="P1073" s="198">
        <f t="shared" si="784"/>
        <v>0</v>
      </c>
      <c r="Q1073" s="198">
        <f t="shared" si="784"/>
        <v>0</v>
      </c>
      <c r="R1073" s="198">
        <f t="shared" si="784"/>
        <v>42.57</v>
      </c>
      <c r="S1073" s="198">
        <f t="shared" si="784"/>
        <v>42.57</v>
      </c>
      <c r="T1073" s="198">
        <f t="shared" si="784"/>
        <v>12700</v>
      </c>
      <c r="U1073" s="198">
        <f t="shared" si="784"/>
        <v>12700</v>
      </c>
      <c r="V1073" s="198">
        <f t="shared" si="784"/>
        <v>2500</v>
      </c>
      <c r="W1073" s="198">
        <f t="shared" si="784"/>
        <v>0</v>
      </c>
      <c r="X1073" s="198">
        <f t="shared" ref="X1073:AA1073" si="785">X1074+X1080+X1086</f>
        <v>16858.379999999997</v>
      </c>
      <c r="Y1073" s="198">
        <f t="shared" si="785"/>
        <v>1765.73</v>
      </c>
      <c r="Z1073" s="198">
        <f t="shared" si="785"/>
        <v>15887.16</v>
      </c>
      <c r="AA1073" s="198">
        <f t="shared" si="785"/>
        <v>27083.52</v>
      </c>
      <c r="AB1073" s="198">
        <f>AB1074+AB1080+AB1086</f>
        <v>4000</v>
      </c>
      <c r="AC1073" s="198">
        <f>AC1074+AC1080+AC1086</f>
        <v>2543.98</v>
      </c>
      <c r="AD1073" s="198">
        <f>AD1074+AD1080+AD1086</f>
        <v>2530.6</v>
      </c>
      <c r="AE1073" s="198">
        <f>AE1074+AE1080+AE1086</f>
        <v>13981.98</v>
      </c>
      <c r="AF1073" s="234"/>
    </row>
    <row r="1074" spans="1:32" ht="128.25" customHeight="1" x14ac:dyDescent="0.25">
      <c r="A1074" s="235" t="s">
        <v>331</v>
      </c>
      <c r="B1074" s="205">
        <f>B1075</f>
        <v>15242.57</v>
      </c>
      <c r="C1074" s="205">
        <f>C1075</f>
        <v>15242.57</v>
      </c>
      <c r="D1074" s="205">
        <f>D1075</f>
        <v>13154.02</v>
      </c>
      <c r="E1074" s="205">
        <f>E1075</f>
        <v>13154.02</v>
      </c>
      <c r="F1074" s="216">
        <f>E1074/B1074*100</f>
        <v>86.297914328095587</v>
      </c>
      <c r="G1074" s="216">
        <f>E1074/C1074*100</f>
        <v>86.297914328095587</v>
      </c>
      <c r="H1074" s="236">
        <f t="shared" ref="H1074:AD1074" si="786">H1075</f>
        <v>0</v>
      </c>
      <c r="I1074" s="236">
        <f t="shared" si="786"/>
        <v>0</v>
      </c>
      <c r="J1074" s="236">
        <f t="shared" si="786"/>
        <v>0</v>
      </c>
      <c r="K1074" s="236">
        <f t="shared" si="786"/>
        <v>0</v>
      </c>
      <c r="L1074" s="236">
        <f t="shared" si="786"/>
        <v>0</v>
      </c>
      <c r="M1074" s="236">
        <f t="shared" si="786"/>
        <v>0</v>
      </c>
      <c r="N1074" s="237">
        <f t="shared" si="786"/>
        <v>0</v>
      </c>
      <c r="O1074" s="237">
        <f t="shared" si="786"/>
        <v>0</v>
      </c>
      <c r="P1074" s="205">
        <f t="shared" si="786"/>
        <v>0</v>
      </c>
      <c r="Q1074" s="205">
        <f t="shared" si="786"/>
        <v>0</v>
      </c>
      <c r="R1074" s="205">
        <f t="shared" si="786"/>
        <v>42.57</v>
      </c>
      <c r="S1074" s="205">
        <f t="shared" si="786"/>
        <v>42.57</v>
      </c>
      <c r="T1074" s="205">
        <f t="shared" si="786"/>
        <v>0</v>
      </c>
      <c r="U1074" s="205">
        <f t="shared" si="786"/>
        <v>0</v>
      </c>
      <c r="V1074" s="205">
        <f t="shared" si="786"/>
        <v>2500</v>
      </c>
      <c r="W1074" s="236">
        <f t="shared" si="786"/>
        <v>0</v>
      </c>
      <c r="X1074" s="205">
        <f t="shared" si="786"/>
        <v>3500</v>
      </c>
      <c r="Y1074" s="205">
        <f t="shared" si="786"/>
        <v>1765.73</v>
      </c>
      <c r="Z1074" s="205">
        <f t="shared" si="786"/>
        <v>4000</v>
      </c>
      <c r="AA1074" s="205">
        <f t="shared" si="786"/>
        <v>2644.62</v>
      </c>
      <c r="AB1074" s="205">
        <f t="shared" si="786"/>
        <v>4000</v>
      </c>
      <c r="AC1074" s="205">
        <f t="shared" si="786"/>
        <v>1737.34</v>
      </c>
      <c r="AD1074" s="205">
        <f t="shared" si="786"/>
        <v>1200</v>
      </c>
      <c r="AE1074" s="228">
        <f>AE1075</f>
        <v>6963.76</v>
      </c>
      <c r="AF1074" s="226" t="s">
        <v>622</v>
      </c>
    </row>
    <row r="1075" spans="1:32" ht="29.25" customHeight="1" x14ac:dyDescent="0.3">
      <c r="A1075" s="168" t="s">
        <v>27</v>
      </c>
      <c r="B1075" s="205">
        <f>SUM(B1076:B1079)</f>
        <v>15242.57</v>
      </c>
      <c r="C1075" s="205">
        <f>SUM(C1076:C1079)</f>
        <v>15242.57</v>
      </c>
      <c r="D1075" s="205">
        <f>SUM(D1076:D1079)</f>
        <v>13154.02</v>
      </c>
      <c r="E1075" s="205">
        <f>SUM(E1076:E1079)</f>
        <v>13154.02</v>
      </c>
      <c r="F1075" s="216">
        <f>E1075/B1075*100</f>
        <v>86.297914328095587</v>
      </c>
      <c r="G1075" s="216">
        <f>E1075/C1075*100</f>
        <v>86.297914328095587</v>
      </c>
      <c r="H1075" s="236">
        <f t="shared" ref="H1075:AD1075" si="787">SUM(H1076:H1079)</f>
        <v>0</v>
      </c>
      <c r="I1075" s="236">
        <f t="shared" si="787"/>
        <v>0</v>
      </c>
      <c r="J1075" s="236">
        <f t="shared" si="787"/>
        <v>0</v>
      </c>
      <c r="K1075" s="236">
        <f t="shared" si="787"/>
        <v>0</v>
      </c>
      <c r="L1075" s="236">
        <f t="shared" si="787"/>
        <v>0</v>
      </c>
      <c r="M1075" s="236">
        <f t="shared" si="787"/>
        <v>0</v>
      </c>
      <c r="N1075" s="237">
        <f t="shared" si="787"/>
        <v>0</v>
      </c>
      <c r="O1075" s="237">
        <f t="shared" si="787"/>
        <v>0</v>
      </c>
      <c r="P1075" s="205">
        <f t="shared" si="787"/>
        <v>0</v>
      </c>
      <c r="Q1075" s="205">
        <f t="shared" si="787"/>
        <v>0</v>
      </c>
      <c r="R1075" s="205">
        <f t="shared" si="787"/>
        <v>42.57</v>
      </c>
      <c r="S1075" s="205">
        <f t="shared" si="787"/>
        <v>42.57</v>
      </c>
      <c r="T1075" s="205">
        <f t="shared" si="787"/>
        <v>0</v>
      </c>
      <c r="U1075" s="205">
        <f t="shared" si="787"/>
        <v>0</v>
      </c>
      <c r="V1075" s="205">
        <f t="shared" si="787"/>
        <v>2500</v>
      </c>
      <c r="W1075" s="236">
        <f t="shared" si="787"/>
        <v>0</v>
      </c>
      <c r="X1075" s="205">
        <f t="shared" si="787"/>
        <v>3500</v>
      </c>
      <c r="Y1075" s="205">
        <f t="shared" si="787"/>
        <v>1765.73</v>
      </c>
      <c r="Z1075" s="205">
        <f t="shared" si="787"/>
        <v>4000</v>
      </c>
      <c r="AA1075" s="205">
        <f t="shared" si="787"/>
        <v>2644.62</v>
      </c>
      <c r="AB1075" s="205">
        <f t="shared" si="787"/>
        <v>4000</v>
      </c>
      <c r="AC1075" s="205">
        <f t="shared" si="787"/>
        <v>1737.34</v>
      </c>
      <c r="AD1075" s="205">
        <f t="shared" si="787"/>
        <v>1200</v>
      </c>
      <c r="AE1075" s="214">
        <f>SUM(AE1076:AE1079)</f>
        <v>6963.76</v>
      </c>
      <c r="AF1075" s="231"/>
    </row>
    <row r="1076" spans="1:32" s="82" customFormat="1" ht="19.5" x14ac:dyDescent="0.25">
      <c r="A1076" s="103" t="s">
        <v>28</v>
      </c>
      <c r="B1076" s="205"/>
      <c r="C1076" s="122"/>
      <c r="D1076" s="122"/>
      <c r="E1076" s="122"/>
      <c r="F1076" s="206">
        <v>0</v>
      </c>
      <c r="G1076" s="206">
        <v>0</v>
      </c>
      <c r="H1076" s="207"/>
      <c r="I1076" s="207"/>
      <c r="J1076" s="207"/>
      <c r="K1076" s="207"/>
      <c r="L1076" s="207"/>
      <c r="M1076" s="207"/>
      <c r="N1076" s="208"/>
      <c r="O1076" s="208"/>
      <c r="P1076" s="122"/>
      <c r="Q1076" s="122"/>
      <c r="R1076" s="122"/>
      <c r="S1076" s="122"/>
      <c r="T1076" s="122"/>
      <c r="U1076" s="122"/>
      <c r="V1076" s="122"/>
      <c r="W1076" s="207"/>
      <c r="X1076" s="207"/>
      <c r="Y1076" s="207"/>
      <c r="Z1076" s="207"/>
      <c r="AA1076" s="207"/>
      <c r="AB1076" s="207"/>
      <c r="AC1076" s="207"/>
      <c r="AD1076" s="207"/>
      <c r="AE1076" s="228"/>
      <c r="AF1076" s="157"/>
    </row>
    <row r="1077" spans="1:32" s="82" customFormat="1" ht="19.5" x14ac:dyDescent="0.25">
      <c r="A1077" s="103" t="s">
        <v>29</v>
      </c>
      <c r="B1077" s="205">
        <f>H1077+J1077+L1077+N1077+P1077+R1077+T1077+V1077+X1077+Z1077+AB1077+AD1077</f>
        <v>42.57</v>
      </c>
      <c r="C1077" s="122">
        <f>B1077</f>
        <v>42.57</v>
      </c>
      <c r="D1077" s="122">
        <f>I1077+K1077+M1077+O1077+Q1077+S1077+U1077</f>
        <v>42.57</v>
      </c>
      <c r="E1077" s="122">
        <f>I1077+K1077+M1077+O1077+Q1077+S1077+U1077+W1077+Y1077+AA1077+AC1077+AE1077</f>
        <v>42.57</v>
      </c>
      <c r="F1077" s="216">
        <f>E1077/B1077*100</f>
        <v>100</v>
      </c>
      <c r="G1077" s="216">
        <f>E1077/C1077*100</f>
        <v>100</v>
      </c>
      <c r="H1077" s="207"/>
      <c r="I1077" s="207"/>
      <c r="J1077" s="207"/>
      <c r="K1077" s="207"/>
      <c r="L1077" s="207"/>
      <c r="M1077" s="207"/>
      <c r="N1077" s="208"/>
      <c r="O1077" s="208"/>
      <c r="P1077" s="122"/>
      <c r="Q1077" s="122"/>
      <c r="R1077" s="122">
        <v>42.57</v>
      </c>
      <c r="S1077" s="122">
        <v>42.57</v>
      </c>
      <c r="T1077" s="122"/>
      <c r="U1077" s="122"/>
      <c r="V1077" s="122"/>
      <c r="W1077" s="207"/>
      <c r="X1077" s="207"/>
      <c r="Y1077" s="207"/>
      <c r="Z1077" s="207"/>
      <c r="AA1077" s="207"/>
      <c r="AB1077" s="207"/>
      <c r="AC1077" s="207"/>
      <c r="AD1077" s="207"/>
      <c r="AE1077" s="157"/>
      <c r="AF1077" s="146"/>
    </row>
    <row r="1078" spans="1:32" s="82" customFormat="1" ht="19.5" x14ac:dyDescent="0.25">
      <c r="A1078" s="103" t="s">
        <v>30</v>
      </c>
      <c r="B1078" s="205"/>
      <c r="C1078" s="122">
        <f>B1078</f>
        <v>0</v>
      </c>
      <c r="D1078" s="122"/>
      <c r="E1078" s="122">
        <v>0</v>
      </c>
      <c r="F1078" s="206">
        <v>0</v>
      </c>
      <c r="G1078" s="206">
        <v>0</v>
      </c>
      <c r="H1078" s="207"/>
      <c r="I1078" s="207"/>
      <c r="J1078" s="207"/>
      <c r="K1078" s="207"/>
      <c r="L1078" s="207"/>
      <c r="M1078" s="207"/>
      <c r="N1078" s="208"/>
      <c r="O1078" s="208"/>
      <c r="P1078" s="122"/>
      <c r="Q1078" s="122"/>
      <c r="R1078" s="122"/>
      <c r="S1078" s="122"/>
      <c r="T1078" s="122"/>
      <c r="U1078" s="122"/>
      <c r="V1078" s="122"/>
      <c r="W1078" s="207"/>
      <c r="X1078" s="207"/>
      <c r="Y1078" s="207"/>
      <c r="Z1078" s="207"/>
      <c r="AA1078" s="207"/>
      <c r="AB1078" s="207"/>
      <c r="AC1078" s="207"/>
      <c r="AD1078" s="207"/>
      <c r="AE1078" s="157"/>
      <c r="AF1078" s="146"/>
    </row>
    <row r="1079" spans="1:32" s="82" customFormat="1" ht="19.5" x14ac:dyDescent="0.25">
      <c r="A1079" s="103" t="s">
        <v>31</v>
      </c>
      <c r="B1079" s="205">
        <f>H1079+J1079+L1079+N1079+P1079+R1079+T1079+V1079+X1079+Z1079+AB1079+AD1079</f>
        <v>15200</v>
      </c>
      <c r="C1079" s="122">
        <f>B1079</f>
        <v>15200</v>
      </c>
      <c r="D1079" s="122">
        <f>E1079</f>
        <v>13111.45</v>
      </c>
      <c r="E1079" s="122">
        <f>I1079+K1079+M1079+O1079+Q1079+S1079+U1079+W1079+Y1079+AA1079+AC1079+AE1079</f>
        <v>13111.45</v>
      </c>
      <c r="F1079" s="238">
        <f>E1079/B1079*100</f>
        <v>86.259539473684214</v>
      </c>
      <c r="G1079" s="238">
        <f>E1079/C1079*100</f>
        <v>86.259539473684214</v>
      </c>
      <c r="H1079" s="207"/>
      <c r="I1079" s="207"/>
      <c r="J1079" s="207"/>
      <c r="K1079" s="207"/>
      <c r="L1079" s="207"/>
      <c r="M1079" s="207"/>
      <c r="N1079" s="208"/>
      <c r="O1079" s="208"/>
      <c r="P1079" s="207"/>
      <c r="Q1079" s="207"/>
      <c r="R1079" s="207"/>
      <c r="S1079" s="207"/>
      <c r="T1079" s="207"/>
      <c r="U1079" s="207"/>
      <c r="V1079" s="122">
        <v>2500</v>
      </c>
      <c r="W1079" s="122"/>
      <c r="X1079" s="122">
        <v>3500</v>
      </c>
      <c r="Y1079" s="122">
        <v>1765.73</v>
      </c>
      <c r="Z1079" s="122">
        <v>4000</v>
      </c>
      <c r="AA1079" s="122">
        <v>2644.62</v>
      </c>
      <c r="AB1079" s="122">
        <v>4000</v>
      </c>
      <c r="AC1079" s="122">
        <v>1737.34</v>
      </c>
      <c r="AD1079" s="122">
        <v>1200</v>
      </c>
      <c r="AE1079" s="157">
        <v>6963.76</v>
      </c>
      <c r="AF1079" s="146"/>
    </row>
    <row r="1080" spans="1:32" s="82" customFormat="1" ht="105.75" customHeight="1" x14ac:dyDescent="0.25">
      <c r="A1080" s="235" t="s">
        <v>332</v>
      </c>
      <c r="B1080" s="205">
        <f t="shared" ref="B1080" si="788">B1081</f>
        <v>37999.999999999993</v>
      </c>
      <c r="C1080" s="205">
        <f>C1081</f>
        <v>37999.999999999993</v>
      </c>
      <c r="D1080" s="205">
        <f>D1081</f>
        <v>38000</v>
      </c>
      <c r="E1080" s="205">
        <f>E1081</f>
        <v>38000</v>
      </c>
      <c r="F1080" s="238">
        <f>E1080/B1080*100</f>
        <v>100.00000000000003</v>
      </c>
      <c r="G1080" s="238">
        <f>E1080/C1080*100</f>
        <v>100.00000000000003</v>
      </c>
      <c r="H1080" s="236">
        <f t="shared" ref="H1080:AC1080" si="789">H1081</f>
        <v>0</v>
      </c>
      <c r="I1080" s="236">
        <f t="shared" si="789"/>
        <v>0</v>
      </c>
      <c r="J1080" s="236">
        <f t="shared" si="789"/>
        <v>0</v>
      </c>
      <c r="K1080" s="236">
        <f t="shared" si="789"/>
        <v>0</v>
      </c>
      <c r="L1080" s="236">
        <f t="shared" si="789"/>
        <v>0</v>
      </c>
      <c r="M1080" s="236">
        <f t="shared" si="789"/>
        <v>0</v>
      </c>
      <c r="N1080" s="237">
        <f t="shared" si="789"/>
        <v>0</v>
      </c>
      <c r="O1080" s="237">
        <f t="shared" si="789"/>
        <v>0</v>
      </c>
      <c r="P1080" s="205">
        <f t="shared" si="789"/>
        <v>0</v>
      </c>
      <c r="Q1080" s="205">
        <f t="shared" si="789"/>
        <v>0</v>
      </c>
      <c r="R1080" s="205">
        <f t="shared" si="789"/>
        <v>0</v>
      </c>
      <c r="S1080" s="205">
        <f t="shared" si="789"/>
        <v>0</v>
      </c>
      <c r="T1080" s="205">
        <f t="shared" si="789"/>
        <v>12700</v>
      </c>
      <c r="U1080" s="205">
        <f t="shared" si="789"/>
        <v>12700</v>
      </c>
      <c r="V1080" s="205">
        <f t="shared" si="789"/>
        <v>0</v>
      </c>
      <c r="W1080" s="236">
        <f t="shared" si="789"/>
        <v>0</v>
      </c>
      <c r="X1080" s="205">
        <f t="shared" si="789"/>
        <v>13358.38</v>
      </c>
      <c r="Y1080" s="205">
        <f t="shared" si="789"/>
        <v>0</v>
      </c>
      <c r="Z1080" s="205">
        <f t="shared" si="789"/>
        <v>11887.16</v>
      </c>
      <c r="AA1080" s="205">
        <f t="shared" si="789"/>
        <v>24438.9</v>
      </c>
      <c r="AB1080" s="205">
        <f t="shared" si="789"/>
        <v>0</v>
      </c>
      <c r="AC1080" s="205">
        <f t="shared" si="789"/>
        <v>806.64</v>
      </c>
      <c r="AD1080" s="205">
        <v>1200</v>
      </c>
      <c r="AE1080" s="157">
        <v>6963.76</v>
      </c>
      <c r="AF1080" s="226" t="s">
        <v>333</v>
      </c>
    </row>
    <row r="1081" spans="1:32" ht="19.5" x14ac:dyDescent="0.3">
      <c r="A1081" s="168" t="s">
        <v>27</v>
      </c>
      <c r="B1081" s="205">
        <f>SUM(B1082:B1085)</f>
        <v>37999.999999999993</v>
      </c>
      <c r="C1081" s="205">
        <f>SUM(C1082:C1085)</f>
        <v>37999.999999999993</v>
      </c>
      <c r="D1081" s="205">
        <f>SUM(D1082:D1085)</f>
        <v>38000</v>
      </c>
      <c r="E1081" s="205">
        <f>SUM(E1082:E1085)</f>
        <v>38000</v>
      </c>
      <c r="F1081" s="238">
        <f>E1081/B1081*100</f>
        <v>100.00000000000003</v>
      </c>
      <c r="G1081" s="238">
        <f>E1081/C1081*100</f>
        <v>100.00000000000003</v>
      </c>
      <c r="H1081" s="236">
        <f t="shared" ref="H1081:AD1081" si="790">SUM(H1082:H1085)</f>
        <v>0</v>
      </c>
      <c r="I1081" s="236">
        <f t="shared" si="790"/>
        <v>0</v>
      </c>
      <c r="J1081" s="236">
        <f t="shared" si="790"/>
        <v>0</v>
      </c>
      <c r="K1081" s="236">
        <f t="shared" si="790"/>
        <v>0</v>
      </c>
      <c r="L1081" s="236">
        <f t="shared" si="790"/>
        <v>0</v>
      </c>
      <c r="M1081" s="236">
        <f t="shared" si="790"/>
        <v>0</v>
      </c>
      <c r="N1081" s="237">
        <f t="shared" si="790"/>
        <v>0</v>
      </c>
      <c r="O1081" s="237">
        <f t="shared" si="790"/>
        <v>0</v>
      </c>
      <c r="P1081" s="205">
        <f t="shared" si="790"/>
        <v>0</v>
      </c>
      <c r="Q1081" s="205">
        <f t="shared" si="790"/>
        <v>0</v>
      </c>
      <c r="R1081" s="205">
        <f t="shared" si="790"/>
        <v>0</v>
      </c>
      <c r="S1081" s="205">
        <f t="shared" si="790"/>
        <v>0</v>
      </c>
      <c r="T1081" s="205">
        <f t="shared" si="790"/>
        <v>12700</v>
      </c>
      <c r="U1081" s="205">
        <f t="shared" si="790"/>
        <v>12700</v>
      </c>
      <c r="V1081" s="205">
        <f t="shared" si="790"/>
        <v>0</v>
      </c>
      <c r="W1081" s="236">
        <f t="shared" si="790"/>
        <v>0</v>
      </c>
      <c r="X1081" s="205">
        <f t="shared" si="790"/>
        <v>13358.38</v>
      </c>
      <c r="Y1081" s="205">
        <f t="shared" si="790"/>
        <v>0</v>
      </c>
      <c r="Z1081" s="205">
        <f t="shared" si="790"/>
        <v>11887.16</v>
      </c>
      <c r="AA1081" s="205">
        <f t="shared" si="790"/>
        <v>24438.9</v>
      </c>
      <c r="AB1081" s="205">
        <f t="shared" si="790"/>
        <v>0</v>
      </c>
      <c r="AC1081" s="205">
        <v>806.64</v>
      </c>
      <c r="AD1081" s="205">
        <f t="shared" si="790"/>
        <v>54.46</v>
      </c>
      <c r="AE1081" s="214">
        <f>SUM(AE1082:AE1085)</f>
        <v>54.46</v>
      </c>
      <c r="AF1081" s="231"/>
    </row>
    <row r="1082" spans="1:32" s="82" customFormat="1" ht="19.5" x14ac:dyDescent="0.25">
      <c r="A1082" s="103" t="s">
        <v>28</v>
      </c>
      <c r="B1082" s="205">
        <f>H1082+J1082+L1082+N1082+P1082+R1082+T1082+V1082+X1082+Z1082+AB1082+AD1082</f>
        <v>0</v>
      </c>
      <c r="C1082" s="122">
        <v>0</v>
      </c>
      <c r="D1082" s="122"/>
      <c r="E1082" s="122">
        <f>I1082+K1082+M1082+O1082+Q1082+S1082+U1082+W1082+Y1082+AA1082+AC1082+AE806</f>
        <v>0</v>
      </c>
      <c r="F1082" s="238"/>
      <c r="G1082" s="238"/>
      <c r="H1082" s="207"/>
      <c r="I1082" s="207"/>
      <c r="J1082" s="207"/>
      <c r="K1082" s="207"/>
      <c r="L1082" s="207"/>
      <c r="M1082" s="207"/>
      <c r="N1082" s="208"/>
      <c r="O1082" s="208"/>
      <c r="P1082" s="122"/>
      <c r="Q1082" s="122"/>
      <c r="R1082" s="122"/>
      <c r="S1082" s="122"/>
      <c r="T1082" s="122"/>
      <c r="U1082" s="122"/>
      <c r="V1082" s="122"/>
      <c r="W1082" s="207"/>
      <c r="X1082" s="122"/>
      <c r="Y1082" s="122"/>
      <c r="Z1082" s="122"/>
      <c r="AA1082" s="122"/>
      <c r="AB1082" s="122"/>
      <c r="AC1082" s="122"/>
      <c r="AD1082" s="122"/>
      <c r="AE1082" s="228"/>
      <c r="AF1082" s="157"/>
    </row>
    <row r="1083" spans="1:32" s="82" customFormat="1" ht="19.5" x14ac:dyDescent="0.25">
      <c r="A1083" s="103" t="s">
        <v>29</v>
      </c>
      <c r="B1083" s="205">
        <f>H1083+J1083+L1083+N1083+P1083+R1083+T1083+V1083+X1083+Z1083+AB1083+AD1083</f>
        <v>0</v>
      </c>
      <c r="C1083" s="122">
        <v>0</v>
      </c>
      <c r="D1083" s="122"/>
      <c r="E1083" s="122">
        <f>I1083+K1083+M1083+O1083+Q1083+S1083+U1083+W1083+Y1083+AA1083+AC1083+AE1083</f>
        <v>0</v>
      </c>
      <c r="F1083" s="206"/>
      <c r="G1083" s="206"/>
      <c r="H1083" s="207"/>
      <c r="I1083" s="207"/>
      <c r="J1083" s="207"/>
      <c r="K1083" s="207"/>
      <c r="L1083" s="207"/>
      <c r="M1083" s="207"/>
      <c r="N1083" s="208"/>
      <c r="O1083" s="208"/>
      <c r="P1083" s="122"/>
      <c r="Q1083" s="122"/>
      <c r="R1083" s="122"/>
      <c r="S1083" s="122"/>
      <c r="T1083" s="122"/>
      <c r="U1083" s="122"/>
      <c r="V1083" s="122"/>
      <c r="W1083" s="207"/>
      <c r="X1083" s="122"/>
      <c r="Y1083" s="122"/>
      <c r="Z1083" s="122"/>
      <c r="AA1083" s="122"/>
      <c r="AB1083" s="122"/>
      <c r="AC1083" s="122"/>
      <c r="AD1083" s="122"/>
      <c r="AE1083" s="157"/>
      <c r="AF1083" s="146"/>
    </row>
    <row r="1084" spans="1:32" s="82" customFormat="1" ht="19.5" x14ac:dyDescent="0.25">
      <c r="A1084" s="103" t="s">
        <v>30</v>
      </c>
      <c r="B1084" s="205">
        <f>H1084+J1084+L1084+N1084+P1084+R1084+T1084+V1084+X1084+Z1084+AB1084+AD1084</f>
        <v>0</v>
      </c>
      <c r="C1084" s="122">
        <v>0</v>
      </c>
      <c r="D1084" s="122"/>
      <c r="E1084" s="122">
        <v>0</v>
      </c>
      <c r="F1084" s="206"/>
      <c r="G1084" s="206"/>
      <c r="H1084" s="207"/>
      <c r="I1084" s="207"/>
      <c r="J1084" s="207"/>
      <c r="K1084" s="207"/>
      <c r="L1084" s="207"/>
      <c r="M1084" s="207"/>
      <c r="N1084" s="208"/>
      <c r="O1084" s="208"/>
      <c r="P1084" s="122"/>
      <c r="Q1084" s="122"/>
      <c r="R1084" s="122"/>
      <c r="S1084" s="122"/>
      <c r="T1084" s="122"/>
      <c r="U1084" s="122"/>
      <c r="V1084" s="122"/>
      <c r="W1084" s="207"/>
      <c r="X1084" s="122"/>
      <c r="Y1084" s="122"/>
      <c r="Z1084" s="122"/>
      <c r="AA1084" s="122"/>
      <c r="AB1084" s="122"/>
      <c r="AC1084" s="122"/>
      <c r="AD1084" s="122"/>
      <c r="AE1084" s="157"/>
      <c r="AF1084" s="146"/>
    </row>
    <row r="1085" spans="1:32" s="82" customFormat="1" ht="19.5" x14ac:dyDescent="0.25">
      <c r="A1085" s="103" t="s">
        <v>31</v>
      </c>
      <c r="B1085" s="205">
        <f>H1085+J1085+L1085+N1085+P1085+R1085+T1085+V1085+X1085+Z1085+AB1085+AD1085</f>
        <v>37999.999999999993</v>
      </c>
      <c r="C1085" s="122">
        <f>B1085</f>
        <v>37999.999999999993</v>
      </c>
      <c r="D1085" s="122">
        <f>E1085</f>
        <v>38000</v>
      </c>
      <c r="E1085" s="122">
        <f>I1085+K1085+M1085+O1085+Q1085+S1085+U1085+W1085+Y1085+AA1085+AC1085+AE1085</f>
        <v>38000</v>
      </c>
      <c r="F1085" s="216">
        <f>E1085/B1085*100</f>
        <v>100.00000000000003</v>
      </c>
      <c r="G1085" s="216">
        <f>E1085/C1085*100</f>
        <v>100.00000000000003</v>
      </c>
      <c r="H1085" s="207"/>
      <c r="I1085" s="207"/>
      <c r="J1085" s="207"/>
      <c r="K1085" s="207"/>
      <c r="L1085" s="207"/>
      <c r="M1085" s="207"/>
      <c r="N1085" s="208"/>
      <c r="O1085" s="208"/>
      <c r="P1085" s="207"/>
      <c r="Q1085" s="207"/>
      <c r="R1085" s="207"/>
      <c r="S1085" s="207"/>
      <c r="T1085" s="207">
        <v>12700</v>
      </c>
      <c r="U1085" s="207">
        <v>12700</v>
      </c>
      <c r="V1085" s="207"/>
      <c r="W1085" s="207"/>
      <c r="X1085" s="122">
        <v>13358.38</v>
      </c>
      <c r="Y1085" s="122"/>
      <c r="Z1085" s="122">
        <v>11887.16</v>
      </c>
      <c r="AA1085" s="122">
        <v>24438.9</v>
      </c>
      <c r="AB1085" s="122">
        <v>0</v>
      </c>
      <c r="AC1085" s="122">
        <v>806.64</v>
      </c>
      <c r="AD1085" s="122">
        <v>54.46</v>
      </c>
      <c r="AE1085" s="157">
        <v>54.46</v>
      </c>
      <c r="AF1085" s="146"/>
    </row>
    <row r="1086" spans="1:32" s="82" customFormat="1" ht="75" x14ac:dyDescent="0.25">
      <c r="A1086" s="235" t="s">
        <v>334</v>
      </c>
      <c r="B1086" s="183">
        <f>B1087</f>
        <v>130.6</v>
      </c>
      <c r="C1086" s="183">
        <f>C1087</f>
        <v>130.6</v>
      </c>
      <c r="D1086" s="183">
        <f>D1087</f>
        <v>130.6</v>
      </c>
      <c r="E1086" s="183">
        <f>E1087</f>
        <v>130.6</v>
      </c>
      <c r="F1086" s="238">
        <f>E1086/B1086*100</f>
        <v>100</v>
      </c>
      <c r="G1086" s="238">
        <f>E1086/C1086*100</f>
        <v>100</v>
      </c>
      <c r="H1086" s="185">
        <f t="shared" ref="H1086:AB1086" si="791">H1087</f>
        <v>0</v>
      </c>
      <c r="I1086" s="185">
        <f t="shared" si="791"/>
        <v>0</v>
      </c>
      <c r="J1086" s="185">
        <f t="shared" si="791"/>
        <v>0</v>
      </c>
      <c r="K1086" s="185">
        <f t="shared" si="791"/>
        <v>0</v>
      </c>
      <c r="L1086" s="185">
        <f t="shared" si="791"/>
        <v>0</v>
      </c>
      <c r="M1086" s="185">
        <f t="shared" si="791"/>
        <v>0</v>
      </c>
      <c r="N1086" s="186">
        <f t="shared" si="791"/>
        <v>0</v>
      </c>
      <c r="O1086" s="186">
        <f t="shared" si="791"/>
        <v>0</v>
      </c>
      <c r="P1086" s="183">
        <f t="shared" si="791"/>
        <v>0</v>
      </c>
      <c r="Q1086" s="183">
        <f t="shared" si="791"/>
        <v>0</v>
      </c>
      <c r="R1086" s="183">
        <f t="shared" si="791"/>
        <v>0</v>
      </c>
      <c r="S1086" s="183">
        <f t="shared" si="791"/>
        <v>0</v>
      </c>
      <c r="T1086" s="183">
        <f t="shared" si="791"/>
        <v>0</v>
      </c>
      <c r="U1086" s="183">
        <f t="shared" si="791"/>
        <v>0</v>
      </c>
      <c r="V1086" s="183">
        <f t="shared" si="791"/>
        <v>0</v>
      </c>
      <c r="W1086" s="185">
        <f t="shared" si="791"/>
        <v>0</v>
      </c>
      <c r="X1086" s="183">
        <f t="shared" si="791"/>
        <v>0</v>
      </c>
      <c r="Y1086" s="183">
        <f t="shared" si="791"/>
        <v>0</v>
      </c>
      <c r="Z1086" s="183">
        <f t="shared" si="791"/>
        <v>0</v>
      </c>
      <c r="AA1086" s="183">
        <f t="shared" si="791"/>
        <v>0</v>
      </c>
      <c r="AB1086" s="183">
        <f t="shared" si="791"/>
        <v>0</v>
      </c>
      <c r="AC1086" s="239"/>
      <c r="AD1086" s="183">
        <f>AD1087</f>
        <v>130.6</v>
      </c>
      <c r="AE1086" s="231">
        <v>54.46</v>
      </c>
      <c r="AF1086" s="240" t="s">
        <v>335</v>
      </c>
    </row>
    <row r="1087" spans="1:32" ht="19.5" x14ac:dyDescent="0.25">
      <c r="A1087" s="241" t="s">
        <v>27</v>
      </c>
      <c r="B1087" s="183">
        <f>SUM(B1088:B1091)</f>
        <v>130.6</v>
      </c>
      <c r="C1087" s="183">
        <f>SUM(C1088:C1091)</f>
        <v>130.6</v>
      </c>
      <c r="D1087" s="214">
        <f>E1087</f>
        <v>130.6</v>
      </c>
      <c r="E1087" s="183">
        <f>SUM(E1088:E1091)</f>
        <v>130.6</v>
      </c>
      <c r="F1087" s="238">
        <f>E1087/B1087*100</f>
        <v>100</v>
      </c>
      <c r="G1087" s="238">
        <f>E1087/C1087*100</f>
        <v>100</v>
      </c>
      <c r="H1087" s="236">
        <f t="shared" ref="H1087:AB1087" si="792">SUM(H1088:H1091)</f>
        <v>0</v>
      </c>
      <c r="I1087" s="236">
        <f t="shared" si="792"/>
        <v>0</v>
      </c>
      <c r="J1087" s="236">
        <f t="shared" si="792"/>
        <v>0</v>
      </c>
      <c r="K1087" s="236">
        <f t="shared" si="792"/>
        <v>0</v>
      </c>
      <c r="L1087" s="236">
        <f t="shared" si="792"/>
        <v>0</v>
      </c>
      <c r="M1087" s="236">
        <f t="shared" si="792"/>
        <v>0</v>
      </c>
      <c r="N1087" s="236">
        <f t="shared" si="792"/>
        <v>0</v>
      </c>
      <c r="O1087" s="236">
        <f t="shared" si="792"/>
        <v>0</v>
      </c>
      <c r="P1087" s="205">
        <f t="shared" si="792"/>
        <v>0</v>
      </c>
      <c r="Q1087" s="205">
        <f t="shared" si="792"/>
        <v>0</v>
      </c>
      <c r="R1087" s="205">
        <f t="shared" si="792"/>
        <v>0</v>
      </c>
      <c r="S1087" s="205">
        <f t="shared" si="792"/>
        <v>0</v>
      </c>
      <c r="T1087" s="205">
        <f t="shared" si="792"/>
        <v>0</v>
      </c>
      <c r="U1087" s="205">
        <f t="shared" si="792"/>
        <v>0</v>
      </c>
      <c r="V1087" s="205">
        <f t="shared" si="792"/>
        <v>0</v>
      </c>
      <c r="W1087" s="236">
        <f t="shared" si="792"/>
        <v>0</v>
      </c>
      <c r="X1087" s="205">
        <f t="shared" si="792"/>
        <v>0</v>
      </c>
      <c r="Y1087" s="205">
        <f t="shared" si="792"/>
        <v>0</v>
      </c>
      <c r="Z1087" s="205">
        <f t="shared" si="792"/>
        <v>0</v>
      </c>
      <c r="AA1087" s="205">
        <f t="shared" si="792"/>
        <v>0</v>
      </c>
      <c r="AB1087" s="205">
        <f t="shared" si="792"/>
        <v>0</v>
      </c>
      <c r="AC1087" s="205"/>
      <c r="AD1087" s="205">
        <f>SUM(AD1088:AD1091)</f>
        <v>130.6</v>
      </c>
      <c r="AE1087" s="228">
        <f>SUM(AE1088:AE1091)</f>
        <v>130.6</v>
      </c>
      <c r="AF1087" s="231"/>
    </row>
    <row r="1088" spans="1:32" s="82" customFormat="1" ht="19.5" x14ac:dyDescent="0.25">
      <c r="A1088" s="103" t="s">
        <v>28</v>
      </c>
      <c r="B1088" s="205">
        <f>H1088+J1088+L1088+N1088+P1088+R1088+T1088+V1088+X1088+Z1088+AB1088+AD1088</f>
        <v>0</v>
      </c>
      <c r="C1088" s="242"/>
      <c r="D1088" s="243"/>
      <c r="E1088" s="242"/>
      <c r="F1088" s="206"/>
      <c r="G1088" s="206"/>
      <c r="H1088" s="244"/>
      <c r="I1088" s="244"/>
      <c r="J1088" s="244"/>
      <c r="K1088" s="244"/>
      <c r="L1088" s="244"/>
      <c r="M1088" s="244"/>
      <c r="N1088" s="245"/>
      <c r="O1088" s="245"/>
      <c r="P1088" s="242"/>
      <c r="Q1088" s="242"/>
      <c r="R1088" s="242"/>
      <c r="S1088" s="242"/>
      <c r="T1088" s="242"/>
      <c r="U1088" s="242"/>
      <c r="V1088" s="242"/>
      <c r="W1088" s="244"/>
      <c r="X1088" s="242"/>
      <c r="Y1088" s="242"/>
      <c r="Z1088" s="242"/>
      <c r="AA1088" s="242"/>
      <c r="AB1088" s="242"/>
      <c r="AC1088" s="242"/>
      <c r="AD1088" s="242"/>
      <c r="AE1088" s="214"/>
      <c r="AF1088" s="231"/>
    </row>
    <row r="1089" spans="1:32" s="82" customFormat="1" ht="19.5" x14ac:dyDescent="0.25">
      <c r="A1089" s="103" t="s">
        <v>29</v>
      </c>
      <c r="B1089" s="205">
        <f>H1089+J1089+L1089+N1089+P1089+R1089+T1089+V1089+X1089+Z1089+AB1089+AD1089</f>
        <v>130.6</v>
      </c>
      <c r="C1089" s="122">
        <f>B1089</f>
        <v>130.6</v>
      </c>
      <c r="D1089" s="122">
        <f>E1089</f>
        <v>130.6</v>
      </c>
      <c r="E1089" s="122">
        <f>I1089+K1089+M1089+O1089+Q1089+S1089+U1089+W1089+Y1089+AA1089+AC1089+AE1089</f>
        <v>130.6</v>
      </c>
      <c r="F1089" s="238">
        <f>E1089/B1089*100</f>
        <v>100</v>
      </c>
      <c r="G1089" s="238">
        <f>E1089/C1089*100</f>
        <v>100</v>
      </c>
      <c r="H1089" s="207"/>
      <c r="I1089" s="207"/>
      <c r="J1089" s="207"/>
      <c r="K1089" s="207"/>
      <c r="L1089" s="207"/>
      <c r="M1089" s="207"/>
      <c r="N1089" s="208"/>
      <c r="O1089" s="208"/>
      <c r="P1089" s="122"/>
      <c r="Q1089" s="122"/>
      <c r="R1089" s="122"/>
      <c r="S1089" s="122"/>
      <c r="T1089" s="122"/>
      <c r="U1089" s="122"/>
      <c r="V1089" s="122"/>
      <c r="W1089" s="207"/>
      <c r="X1089" s="122"/>
      <c r="Y1089" s="122"/>
      <c r="Z1089" s="122"/>
      <c r="AA1089" s="122"/>
      <c r="AB1089" s="122"/>
      <c r="AC1089" s="122"/>
      <c r="AD1089" s="122">
        <v>130.6</v>
      </c>
      <c r="AE1089" s="231">
        <v>130.6</v>
      </c>
      <c r="AF1089" s="246"/>
    </row>
    <row r="1090" spans="1:32" s="82" customFormat="1" ht="15.75" x14ac:dyDescent="0.25">
      <c r="A1090" s="215" t="s">
        <v>30</v>
      </c>
      <c r="B1090" s="247">
        <f>H1090+J1090+L1090+N1090+P1090+R1090+T1090+V1090+X1090+Z1090+AB1090+AD1090</f>
        <v>0</v>
      </c>
      <c r="C1090" s="248">
        <f>B1090</f>
        <v>0</v>
      </c>
      <c r="D1090" s="248">
        <f>E1090</f>
        <v>0</v>
      </c>
      <c r="E1090" s="248">
        <v>0</v>
      </c>
      <c r="F1090" s="249"/>
      <c r="G1090" s="249"/>
      <c r="H1090" s="250"/>
      <c r="I1090" s="250"/>
      <c r="J1090" s="250"/>
      <c r="K1090" s="250"/>
      <c r="L1090" s="250"/>
      <c r="M1090" s="250"/>
      <c r="N1090" s="251"/>
      <c r="O1090" s="251"/>
      <c r="P1090" s="248"/>
      <c r="Q1090" s="248"/>
      <c r="R1090" s="248"/>
      <c r="S1090" s="248"/>
      <c r="T1090" s="248"/>
      <c r="U1090" s="248"/>
      <c r="V1090" s="248"/>
      <c r="W1090" s="250"/>
      <c r="X1090" s="248"/>
      <c r="Y1090" s="248"/>
      <c r="Z1090" s="248"/>
      <c r="AA1090" s="248"/>
      <c r="AB1090" s="248"/>
      <c r="AC1090" s="248"/>
      <c r="AD1090" s="248"/>
      <c r="AE1090" s="252"/>
      <c r="AF1090" s="253"/>
    </row>
    <row r="1091" spans="1:32" s="82" customFormat="1" ht="15.75" x14ac:dyDescent="0.25">
      <c r="A1091" s="215" t="s">
        <v>31</v>
      </c>
      <c r="B1091" s="247">
        <f>H1091+J1091+L1091+N1091+P1091+R1091+T1091+V1091+X1091+Z1091+AB1091+AD1091</f>
        <v>0</v>
      </c>
      <c r="C1091" s="248">
        <f>T1091+X1091+Z1091+AB1091</f>
        <v>0</v>
      </c>
      <c r="D1091" s="248">
        <f>U1091+AA1091</f>
        <v>0</v>
      </c>
      <c r="E1091" s="248">
        <f>U1091+AA1091</f>
        <v>0</v>
      </c>
      <c r="F1091" s="254"/>
      <c r="G1091" s="254"/>
      <c r="H1091" s="250"/>
      <c r="I1091" s="250"/>
      <c r="J1091" s="250"/>
      <c r="K1091" s="250"/>
      <c r="L1091" s="250"/>
      <c r="M1091" s="250"/>
      <c r="N1091" s="251"/>
      <c r="O1091" s="251"/>
      <c r="P1091" s="250"/>
      <c r="Q1091" s="250"/>
      <c r="R1091" s="250"/>
      <c r="S1091" s="250"/>
      <c r="T1091" s="250"/>
      <c r="U1091" s="250"/>
      <c r="V1091" s="250"/>
      <c r="W1091" s="250"/>
      <c r="X1091" s="248"/>
      <c r="Y1091" s="248"/>
      <c r="Z1091" s="248"/>
      <c r="AA1091" s="248"/>
      <c r="AB1091" s="248"/>
      <c r="AC1091" s="248"/>
      <c r="AD1091" s="248"/>
      <c r="AE1091" s="252"/>
      <c r="AF1091" s="255"/>
    </row>
    <row r="1092" spans="1:32" ht="37.5" x14ac:dyDescent="0.25">
      <c r="A1092" s="98" t="s">
        <v>336</v>
      </c>
      <c r="B1092" s="225">
        <f>B1094</f>
        <v>7397.7000000000007</v>
      </c>
      <c r="C1092" s="225">
        <f>C1094</f>
        <v>7397.7000000000007</v>
      </c>
      <c r="D1092" s="225">
        <f>D1094</f>
        <v>7397.62</v>
      </c>
      <c r="E1092" s="225">
        <f>E1094</f>
        <v>7397.62</v>
      </c>
      <c r="F1092" s="256">
        <f>E1092/B1092*100</f>
        <v>99.998918582802759</v>
      </c>
      <c r="G1092" s="256">
        <f>E1092/C1092*100</f>
        <v>99.998918582802759</v>
      </c>
      <c r="H1092" s="257">
        <f t="shared" ref="H1092:AE1092" si="793">H1094</f>
        <v>0</v>
      </c>
      <c r="I1092" s="257">
        <f t="shared" si="793"/>
        <v>0</v>
      </c>
      <c r="J1092" s="257">
        <f t="shared" si="793"/>
        <v>0</v>
      </c>
      <c r="K1092" s="257">
        <f t="shared" si="793"/>
        <v>0</v>
      </c>
      <c r="L1092" s="257">
        <f t="shared" si="793"/>
        <v>0</v>
      </c>
      <c r="M1092" s="257">
        <f t="shared" si="793"/>
        <v>0</v>
      </c>
      <c r="N1092" s="257">
        <f t="shared" si="793"/>
        <v>0</v>
      </c>
      <c r="O1092" s="257">
        <f t="shared" si="793"/>
        <v>0</v>
      </c>
      <c r="P1092" s="257">
        <f t="shared" si="793"/>
        <v>955.05</v>
      </c>
      <c r="Q1092" s="257">
        <f t="shared" si="793"/>
        <v>955.05</v>
      </c>
      <c r="R1092" s="257">
        <f t="shared" si="793"/>
        <v>4716.5200000000004</v>
      </c>
      <c r="S1092" s="257">
        <f t="shared" si="793"/>
        <v>4716.5200000000004</v>
      </c>
      <c r="T1092" s="257">
        <f t="shared" si="793"/>
        <v>481.11</v>
      </c>
      <c r="U1092" s="257">
        <f t="shared" si="793"/>
        <v>481.11</v>
      </c>
      <c r="V1092" s="258">
        <f t="shared" si="793"/>
        <v>1244.97</v>
      </c>
      <c r="W1092" s="258">
        <f t="shared" si="793"/>
        <v>0</v>
      </c>
      <c r="X1092" s="258">
        <f t="shared" si="793"/>
        <v>0</v>
      </c>
      <c r="Y1092" s="258">
        <f t="shared" si="793"/>
        <v>0</v>
      </c>
      <c r="Z1092" s="257">
        <f t="shared" si="793"/>
        <v>0</v>
      </c>
      <c r="AA1092" s="257">
        <f t="shared" si="793"/>
        <v>916</v>
      </c>
      <c r="AB1092" s="257">
        <f t="shared" si="793"/>
        <v>0</v>
      </c>
      <c r="AC1092" s="257">
        <f t="shared" si="793"/>
        <v>0</v>
      </c>
      <c r="AD1092" s="257">
        <f t="shared" si="793"/>
        <v>0.05</v>
      </c>
      <c r="AE1092" s="259">
        <f t="shared" si="793"/>
        <v>328.94</v>
      </c>
      <c r="AF1092" s="260"/>
    </row>
    <row r="1093" spans="1:32" ht="19.5" x14ac:dyDescent="0.25">
      <c r="A1093" s="235"/>
      <c r="B1093" s="205"/>
      <c r="C1093" s="205"/>
      <c r="D1093" s="205"/>
      <c r="E1093" s="205"/>
      <c r="F1093" s="216"/>
      <c r="G1093" s="216"/>
      <c r="H1093" s="236"/>
      <c r="I1093" s="236"/>
      <c r="J1093" s="236"/>
      <c r="K1093" s="236"/>
      <c r="L1093" s="236"/>
      <c r="M1093" s="236"/>
      <c r="N1093" s="237"/>
      <c r="O1093" s="237"/>
      <c r="P1093" s="205"/>
      <c r="Q1093" s="205"/>
      <c r="R1093" s="205"/>
      <c r="S1093" s="205"/>
      <c r="T1093" s="205"/>
      <c r="U1093" s="205"/>
      <c r="V1093" s="205"/>
      <c r="W1093" s="236"/>
      <c r="X1093" s="205"/>
      <c r="Y1093" s="205"/>
      <c r="Z1093" s="205"/>
      <c r="AA1093" s="205"/>
      <c r="AB1093" s="205"/>
      <c r="AC1093" s="205"/>
      <c r="AD1093" s="205"/>
      <c r="AE1093" s="228"/>
      <c r="AF1093" s="261"/>
    </row>
    <row r="1094" spans="1:32" s="82" customFormat="1" ht="37.5" x14ac:dyDescent="0.25">
      <c r="A1094" s="103" t="s">
        <v>337</v>
      </c>
      <c r="B1094" s="205">
        <f>B1096</f>
        <v>7397.7000000000007</v>
      </c>
      <c r="C1094" s="205">
        <f>C1096</f>
        <v>7397.7000000000007</v>
      </c>
      <c r="D1094" s="205">
        <f>D1096</f>
        <v>7397.62</v>
      </c>
      <c r="E1094" s="205">
        <f>E1096</f>
        <v>7397.62</v>
      </c>
      <c r="F1094" s="216">
        <f>E1094/B1094*100</f>
        <v>99.998918582802759</v>
      </c>
      <c r="G1094" s="216">
        <f>E1094/C1094*100</f>
        <v>99.998918582802759</v>
      </c>
      <c r="H1094" s="236">
        <f t="shared" ref="H1094:AD1094" si="794">SUM(H1095:H1098)</f>
        <v>0</v>
      </c>
      <c r="I1094" s="236">
        <f t="shared" si="794"/>
        <v>0</v>
      </c>
      <c r="J1094" s="236">
        <f t="shared" si="794"/>
        <v>0</v>
      </c>
      <c r="K1094" s="236">
        <f t="shared" si="794"/>
        <v>0</v>
      </c>
      <c r="L1094" s="236">
        <f t="shared" si="794"/>
        <v>0</v>
      </c>
      <c r="M1094" s="236">
        <f t="shared" si="794"/>
        <v>0</v>
      </c>
      <c r="N1094" s="237">
        <f t="shared" si="794"/>
        <v>0</v>
      </c>
      <c r="O1094" s="237">
        <f t="shared" si="794"/>
        <v>0</v>
      </c>
      <c r="P1094" s="205">
        <f t="shared" si="794"/>
        <v>955.05</v>
      </c>
      <c r="Q1094" s="205">
        <f t="shared" si="794"/>
        <v>955.05</v>
      </c>
      <c r="R1094" s="205">
        <f t="shared" si="794"/>
        <v>4716.5200000000004</v>
      </c>
      <c r="S1094" s="205">
        <f t="shared" si="794"/>
        <v>4716.5200000000004</v>
      </c>
      <c r="T1094" s="205">
        <f t="shared" si="794"/>
        <v>481.11</v>
      </c>
      <c r="U1094" s="205">
        <f t="shared" si="794"/>
        <v>481.11</v>
      </c>
      <c r="V1094" s="205">
        <f t="shared" si="794"/>
        <v>1244.97</v>
      </c>
      <c r="W1094" s="236">
        <f t="shared" si="794"/>
        <v>0</v>
      </c>
      <c r="X1094" s="205">
        <f t="shared" si="794"/>
        <v>0</v>
      </c>
      <c r="Y1094" s="205">
        <f t="shared" si="794"/>
        <v>0</v>
      </c>
      <c r="Z1094" s="205">
        <f t="shared" si="794"/>
        <v>0</v>
      </c>
      <c r="AA1094" s="205">
        <f t="shared" si="794"/>
        <v>916</v>
      </c>
      <c r="AB1094" s="205">
        <f t="shared" si="794"/>
        <v>0</v>
      </c>
      <c r="AC1094" s="205">
        <f t="shared" si="794"/>
        <v>0</v>
      </c>
      <c r="AD1094" s="205">
        <f t="shared" si="794"/>
        <v>0.05</v>
      </c>
      <c r="AE1094" s="214">
        <f>SUM(AE1095:AE1098)</f>
        <v>328.94</v>
      </c>
      <c r="AF1094" s="240" t="s">
        <v>335</v>
      </c>
    </row>
    <row r="1095" spans="1:32" s="82" customFormat="1" ht="19.5" x14ac:dyDescent="0.25">
      <c r="A1095" s="103" t="s">
        <v>28</v>
      </c>
      <c r="B1095" s="205">
        <f>H1095+J1095+L1095+N1095+P1095+R1095+T1095+V1095+X1095+Z1095+AB1095+AD1095</f>
        <v>0</v>
      </c>
      <c r="C1095" s="122">
        <v>0</v>
      </c>
      <c r="D1095" s="122"/>
      <c r="E1095" s="122">
        <f>I1095+K1095+M1095+O1095+Q1095+S1095+U1095+W1095+Y1095+AA1095+AC1095+AE831</f>
        <v>0</v>
      </c>
      <c r="F1095" s="206"/>
      <c r="G1095" s="206"/>
      <c r="H1095" s="207"/>
      <c r="I1095" s="207"/>
      <c r="J1095" s="207"/>
      <c r="K1095" s="207"/>
      <c r="L1095" s="207"/>
      <c r="M1095" s="207"/>
      <c r="N1095" s="208"/>
      <c r="O1095" s="208"/>
      <c r="P1095" s="122"/>
      <c r="Q1095" s="122"/>
      <c r="R1095" s="122"/>
      <c r="S1095" s="122"/>
      <c r="T1095" s="122"/>
      <c r="U1095" s="122"/>
      <c r="V1095" s="122"/>
      <c r="W1095" s="207"/>
      <c r="X1095" s="207"/>
      <c r="Y1095" s="207"/>
      <c r="Z1095" s="207"/>
      <c r="AA1095" s="207"/>
      <c r="AB1095" s="207"/>
      <c r="AC1095" s="207"/>
      <c r="AD1095" s="207"/>
      <c r="AE1095" s="157"/>
      <c r="AF1095" s="157"/>
    </row>
    <row r="1096" spans="1:32" ht="19.5" x14ac:dyDescent="0.3">
      <c r="A1096" s="168" t="s">
        <v>29</v>
      </c>
      <c r="B1096" s="205">
        <f>H1096+J1096+L1096+N1096+P1096+R1096+T1096+V1096+X1096+Z1096+AB1096+AD1096</f>
        <v>7397.7000000000007</v>
      </c>
      <c r="C1096" s="122">
        <f>B1096</f>
        <v>7397.7000000000007</v>
      </c>
      <c r="D1096" s="122">
        <f>E1096</f>
        <v>7397.62</v>
      </c>
      <c r="E1096" s="122">
        <f>I1096+K1096+M1096+O1096+Q1096+S1096+U1096+W1096+Y1096+AA1096+AC1096+AE1096</f>
        <v>7397.62</v>
      </c>
      <c r="F1096" s="238">
        <f>E1096/B1096*100</f>
        <v>99.998918582802759</v>
      </c>
      <c r="G1096" s="238">
        <f>E1096/C1096*100</f>
        <v>99.998918582802759</v>
      </c>
      <c r="H1096" s="207"/>
      <c r="I1096" s="207"/>
      <c r="J1096" s="207"/>
      <c r="K1096" s="207"/>
      <c r="L1096" s="207"/>
      <c r="M1096" s="207"/>
      <c r="N1096" s="208"/>
      <c r="O1096" s="208"/>
      <c r="P1096" s="122">
        <v>955.05</v>
      </c>
      <c r="Q1096" s="122">
        <v>955.05</v>
      </c>
      <c r="R1096" s="122">
        <v>4716.5200000000004</v>
      </c>
      <c r="S1096" s="122">
        <v>4716.5200000000004</v>
      </c>
      <c r="T1096" s="122">
        <v>481.11</v>
      </c>
      <c r="U1096" s="122">
        <v>481.11</v>
      </c>
      <c r="V1096" s="122">
        <v>1244.97</v>
      </c>
      <c r="W1096" s="207"/>
      <c r="X1096" s="207"/>
      <c r="Y1096" s="207"/>
      <c r="Z1096" s="207"/>
      <c r="AA1096" s="207">
        <v>916</v>
      </c>
      <c r="AB1096" s="207"/>
      <c r="AC1096" s="207"/>
      <c r="AD1096" s="207">
        <v>0.05</v>
      </c>
      <c r="AE1096" s="157">
        <v>328.94</v>
      </c>
      <c r="AF1096" s="146"/>
    </row>
    <row r="1097" spans="1:32" s="82" customFormat="1" ht="18.75" x14ac:dyDescent="0.25">
      <c r="A1097" s="103" t="s">
        <v>30</v>
      </c>
      <c r="B1097" s="262"/>
      <c r="C1097" s="263"/>
      <c r="D1097" s="263"/>
      <c r="E1097" s="263"/>
      <c r="F1097" s="263"/>
      <c r="G1097" s="263"/>
      <c r="H1097" s="263"/>
      <c r="I1097" s="263"/>
      <c r="J1097" s="263"/>
      <c r="K1097" s="263"/>
      <c r="L1097" s="263"/>
      <c r="M1097" s="263"/>
      <c r="N1097" s="263"/>
      <c r="O1097" s="263"/>
      <c r="P1097" s="263"/>
      <c r="Q1097" s="263"/>
      <c r="R1097" s="263"/>
      <c r="S1097" s="263"/>
      <c r="T1097" s="263"/>
      <c r="U1097" s="263"/>
      <c r="V1097" s="263"/>
      <c r="W1097" s="263"/>
      <c r="X1097" s="263"/>
      <c r="Y1097" s="263"/>
      <c r="Z1097" s="263"/>
      <c r="AA1097" s="263"/>
      <c r="AB1097" s="263"/>
      <c r="AC1097" s="263"/>
      <c r="AD1097" s="263"/>
      <c r="AE1097" s="263"/>
      <c r="AF1097" s="263"/>
    </row>
    <row r="1098" spans="1:32" s="82" customFormat="1" ht="19.5" x14ac:dyDescent="0.25">
      <c r="A1098" s="103" t="s">
        <v>31</v>
      </c>
      <c r="B1098" s="205">
        <f>H1098+J1098+L1098+N1098+P1098+R1098+T1098+V1098+X1098+Z1098+AB1098+AD1098</f>
        <v>0</v>
      </c>
      <c r="C1098" s="122">
        <f>V1098+X1098+Z1098+AB1098</f>
        <v>0</v>
      </c>
      <c r="D1098" s="122">
        <f>Y1098+AA1098</f>
        <v>0</v>
      </c>
      <c r="E1098" s="122">
        <f>I1098+K1098+M1098+O1098+Q1098+S1098+U1098+W1098+Y1098+AA1098+AC1098+AE1098</f>
        <v>0</v>
      </c>
      <c r="F1098" s="206"/>
      <c r="G1098" s="206"/>
      <c r="H1098" s="207"/>
      <c r="I1098" s="207"/>
      <c r="J1098" s="207"/>
      <c r="K1098" s="207"/>
      <c r="L1098" s="207"/>
      <c r="M1098" s="207"/>
      <c r="N1098" s="208"/>
      <c r="O1098" s="208"/>
      <c r="P1098" s="207"/>
      <c r="Q1098" s="207"/>
      <c r="R1098" s="207"/>
      <c r="S1098" s="207"/>
      <c r="T1098" s="207"/>
      <c r="U1098" s="207"/>
      <c r="V1098" s="122"/>
      <c r="W1098" s="122"/>
      <c r="X1098" s="122"/>
      <c r="Y1098" s="122"/>
      <c r="Z1098" s="122"/>
      <c r="AA1098" s="122"/>
      <c r="AB1098" s="122"/>
      <c r="AC1098" s="122"/>
      <c r="AD1098" s="122"/>
      <c r="AE1098" s="157"/>
      <c r="AF1098" s="146"/>
    </row>
    <row r="1099" spans="1:32" ht="56.25" x14ac:dyDescent="0.25">
      <c r="A1099" s="98" t="s">
        <v>338</v>
      </c>
      <c r="B1099" s="225">
        <f>B1100</f>
        <v>4290</v>
      </c>
      <c r="C1099" s="225">
        <f t="shared" ref="C1099:E1099" si="795">C1100</f>
        <v>4290</v>
      </c>
      <c r="D1099" s="225">
        <f>D1100</f>
        <v>4289.8</v>
      </c>
      <c r="E1099" s="225">
        <f t="shared" si="795"/>
        <v>4289.8</v>
      </c>
      <c r="F1099" s="256">
        <f>E1099/B1099*100</f>
        <v>99.995337995337991</v>
      </c>
      <c r="G1099" s="256">
        <f>E1099/C1099*100</f>
        <v>99.995337995337991</v>
      </c>
      <c r="H1099" s="225">
        <f t="shared" ref="H1099:AE1100" si="796">H1100</f>
        <v>0</v>
      </c>
      <c r="I1099" s="225">
        <f t="shared" si="796"/>
        <v>0</v>
      </c>
      <c r="J1099" s="225">
        <f t="shared" si="796"/>
        <v>0</v>
      </c>
      <c r="K1099" s="225">
        <f t="shared" si="796"/>
        <v>0</v>
      </c>
      <c r="L1099" s="225">
        <f t="shared" si="796"/>
        <v>0</v>
      </c>
      <c r="M1099" s="225">
        <f t="shared" si="796"/>
        <v>0</v>
      </c>
      <c r="N1099" s="225">
        <f t="shared" si="796"/>
        <v>0</v>
      </c>
      <c r="O1099" s="225">
        <f t="shared" si="796"/>
        <v>0</v>
      </c>
      <c r="P1099" s="225">
        <f t="shared" si="796"/>
        <v>0</v>
      </c>
      <c r="Q1099" s="225">
        <f t="shared" si="796"/>
        <v>0</v>
      </c>
      <c r="R1099" s="225">
        <f t="shared" si="796"/>
        <v>0</v>
      </c>
      <c r="S1099" s="225">
        <f t="shared" si="796"/>
        <v>0</v>
      </c>
      <c r="T1099" s="225">
        <f t="shared" si="796"/>
        <v>0</v>
      </c>
      <c r="U1099" s="225">
        <f t="shared" si="796"/>
        <v>0</v>
      </c>
      <c r="V1099" s="198">
        <f t="shared" si="796"/>
        <v>1657.22</v>
      </c>
      <c r="W1099" s="198">
        <f t="shared" si="796"/>
        <v>1657.22</v>
      </c>
      <c r="X1099" s="198">
        <f t="shared" si="796"/>
        <v>2632.58</v>
      </c>
      <c r="Y1099" s="198">
        <f t="shared" si="796"/>
        <v>1424.97</v>
      </c>
      <c r="Z1099" s="205">
        <f t="shared" si="796"/>
        <v>0</v>
      </c>
      <c r="AA1099" s="205">
        <f t="shared" si="796"/>
        <v>1207.6099999999999</v>
      </c>
      <c r="AB1099" s="205">
        <f t="shared" si="796"/>
        <v>0</v>
      </c>
      <c r="AC1099" s="205">
        <f t="shared" si="796"/>
        <v>0</v>
      </c>
      <c r="AD1099" s="205">
        <f t="shared" si="796"/>
        <v>0.2</v>
      </c>
      <c r="AE1099" s="205">
        <f t="shared" si="796"/>
        <v>0</v>
      </c>
      <c r="AF1099" s="153"/>
    </row>
    <row r="1100" spans="1:32" ht="134.25" customHeight="1" x14ac:dyDescent="0.25">
      <c r="A1100" s="235" t="s">
        <v>339</v>
      </c>
      <c r="B1100" s="205">
        <f t="shared" ref="B1100:E1100" si="797">B1101</f>
        <v>4290</v>
      </c>
      <c r="C1100" s="205">
        <f t="shared" si="797"/>
        <v>4290</v>
      </c>
      <c r="D1100" s="205">
        <f>D1101</f>
        <v>4289.8</v>
      </c>
      <c r="E1100" s="205">
        <f t="shared" si="797"/>
        <v>4289.8</v>
      </c>
      <c r="F1100" s="238">
        <f>E1100/B1100*100</f>
        <v>99.995337995337991</v>
      </c>
      <c r="G1100" s="238">
        <f>E1100/C1100*100</f>
        <v>99.995337995337991</v>
      </c>
      <c r="H1100" s="236">
        <f t="shared" si="796"/>
        <v>0</v>
      </c>
      <c r="I1100" s="236">
        <f t="shared" si="796"/>
        <v>0</v>
      </c>
      <c r="J1100" s="236">
        <f t="shared" si="796"/>
        <v>0</v>
      </c>
      <c r="K1100" s="236">
        <f t="shared" si="796"/>
        <v>0</v>
      </c>
      <c r="L1100" s="236">
        <f t="shared" si="796"/>
        <v>0</v>
      </c>
      <c r="M1100" s="236">
        <f t="shared" si="796"/>
        <v>0</v>
      </c>
      <c r="N1100" s="237">
        <f t="shared" si="796"/>
        <v>0</v>
      </c>
      <c r="O1100" s="237">
        <f t="shared" si="796"/>
        <v>0</v>
      </c>
      <c r="P1100" s="205">
        <f t="shared" si="796"/>
        <v>0</v>
      </c>
      <c r="Q1100" s="205">
        <f t="shared" si="796"/>
        <v>0</v>
      </c>
      <c r="R1100" s="205">
        <f t="shared" si="796"/>
        <v>0</v>
      </c>
      <c r="S1100" s="205">
        <f t="shared" si="796"/>
        <v>0</v>
      </c>
      <c r="T1100" s="205">
        <f t="shared" si="796"/>
        <v>0</v>
      </c>
      <c r="U1100" s="205">
        <f t="shared" si="796"/>
        <v>0</v>
      </c>
      <c r="V1100" s="205">
        <f t="shared" si="796"/>
        <v>1657.22</v>
      </c>
      <c r="W1100" s="236">
        <f t="shared" si="796"/>
        <v>1657.22</v>
      </c>
      <c r="X1100" s="205">
        <f t="shared" si="796"/>
        <v>2632.58</v>
      </c>
      <c r="Y1100" s="205">
        <f t="shared" si="796"/>
        <v>1424.97</v>
      </c>
      <c r="Z1100" s="205">
        <f t="shared" si="796"/>
        <v>0</v>
      </c>
      <c r="AA1100" s="205">
        <f t="shared" si="796"/>
        <v>1207.6099999999999</v>
      </c>
      <c r="AB1100" s="205">
        <f t="shared" si="796"/>
        <v>0</v>
      </c>
      <c r="AC1100" s="205">
        <f t="shared" si="796"/>
        <v>0</v>
      </c>
      <c r="AD1100" s="205">
        <f t="shared" si="796"/>
        <v>0.2</v>
      </c>
      <c r="AE1100" s="157"/>
      <c r="AF1100" s="240" t="s">
        <v>340</v>
      </c>
    </row>
    <row r="1101" spans="1:32" ht="19.5" x14ac:dyDescent="0.3">
      <c r="A1101" s="168" t="s">
        <v>27</v>
      </c>
      <c r="B1101" s="205">
        <f>SUM(B1102:B1105)</f>
        <v>4290</v>
      </c>
      <c r="C1101" s="205">
        <f>SUM(C1102:C1105)</f>
        <v>4290</v>
      </c>
      <c r="D1101" s="205">
        <f>E1101</f>
        <v>4289.8</v>
      </c>
      <c r="E1101" s="205">
        <f>SUM(E1102:E1105)</f>
        <v>4289.8</v>
      </c>
      <c r="F1101" s="238">
        <f>E1101/B1101*100</f>
        <v>99.995337995337991</v>
      </c>
      <c r="G1101" s="238">
        <f>E1101/C1101*100</f>
        <v>99.995337995337991</v>
      </c>
      <c r="H1101" s="236">
        <f t="shared" ref="H1101:AD1101" si="798">SUM(H1102:H1105)</f>
        <v>0</v>
      </c>
      <c r="I1101" s="236">
        <f t="shared" si="798"/>
        <v>0</v>
      </c>
      <c r="J1101" s="236">
        <f t="shared" si="798"/>
        <v>0</v>
      </c>
      <c r="K1101" s="236">
        <f t="shared" si="798"/>
        <v>0</v>
      </c>
      <c r="L1101" s="236">
        <f t="shared" si="798"/>
        <v>0</v>
      </c>
      <c r="M1101" s="236">
        <f t="shared" si="798"/>
        <v>0</v>
      </c>
      <c r="N1101" s="237">
        <f t="shared" si="798"/>
        <v>0</v>
      </c>
      <c r="O1101" s="237">
        <f t="shared" si="798"/>
        <v>0</v>
      </c>
      <c r="P1101" s="205">
        <f t="shared" si="798"/>
        <v>0</v>
      </c>
      <c r="Q1101" s="205">
        <f t="shared" si="798"/>
        <v>0</v>
      </c>
      <c r="R1101" s="205">
        <f t="shared" si="798"/>
        <v>0</v>
      </c>
      <c r="S1101" s="205">
        <f t="shared" si="798"/>
        <v>0</v>
      </c>
      <c r="T1101" s="205">
        <f t="shared" si="798"/>
        <v>0</v>
      </c>
      <c r="U1101" s="205">
        <f t="shared" si="798"/>
        <v>0</v>
      </c>
      <c r="V1101" s="205">
        <f t="shared" si="798"/>
        <v>1657.22</v>
      </c>
      <c r="W1101" s="236">
        <f t="shared" si="798"/>
        <v>1657.22</v>
      </c>
      <c r="X1101" s="205">
        <f>SUM(X1102:X1105)</f>
        <v>2632.58</v>
      </c>
      <c r="Y1101" s="205">
        <f t="shared" si="798"/>
        <v>1424.97</v>
      </c>
      <c r="Z1101" s="205">
        <f t="shared" si="798"/>
        <v>0</v>
      </c>
      <c r="AA1101" s="205">
        <f t="shared" si="798"/>
        <v>1207.6099999999999</v>
      </c>
      <c r="AB1101" s="205">
        <f t="shared" si="798"/>
        <v>0</v>
      </c>
      <c r="AC1101" s="205">
        <f t="shared" si="798"/>
        <v>0</v>
      </c>
      <c r="AD1101" s="205">
        <f t="shared" si="798"/>
        <v>0.2</v>
      </c>
      <c r="AE1101" s="231"/>
      <c r="AF1101" s="264"/>
    </row>
    <row r="1102" spans="1:32" s="82" customFormat="1" ht="19.5" x14ac:dyDescent="0.25">
      <c r="A1102" s="103" t="s">
        <v>28</v>
      </c>
      <c r="B1102" s="205">
        <f>H1102+J1102+L1102+N1102+P1102+R1102+T1102+V1102+X1102+Z1102+AB1102+AD1102</f>
        <v>0</v>
      </c>
      <c r="C1102" s="122">
        <v>0</v>
      </c>
      <c r="D1102" s="122"/>
      <c r="E1102" s="122"/>
      <c r="F1102" s="206"/>
      <c r="G1102" s="206"/>
      <c r="H1102" s="207"/>
      <c r="I1102" s="207"/>
      <c r="J1102" s="207"/>
      <c r="K1102" s="207"/>
      <c r="L1102" s="207"/>
      <c r="M1102" s="207"/>
      <c r="N1102" s="208"/>
      <c r="O1102" s="208"/>
      <c r="P1102" s="122"/>
      <c r="Q1102" s="122"/>
      <c r="R1102" s="122"/>
      <c r="S1102" s="122"/>
      <c r="T1102" s="122"/>
      <c r="U1102" s="122"/>
      <c r="V1102" s="122"/>
      <c r="W1102" s="207"/>
      <c r="X1102" s="122"/>
      <c r="Y1102" s="122"/>
      <c r="Z1102" s="122"/>
      <c r="AA1102" s="122"/>
      <c r="AB1102" s="122"/>
      <c r="AC1102" s="122"/>
      <c r="AD1102" s="122"/>
      <c r="AE1102" s="157"/>
      <c r="AF1102" s="157"/>
    </row>
    <row r="1103" spans="1:32" s="82" customFormat="1" ht="19.5" x14ac:dyDescent="0.25">
      <c r="A1103" s="103" t="s">
        <v>29</v>
      </c>
      <c r="B1103" s="205">
        <f>H1103+J1103+L1103+N1103+P1103+R1103+T1103+V1103+X1103+Z1103+AB1103+AD1103</f>
        <v>0</v>
      </c>
      <c r="C1103" s="122">
        <v>0</v>
      </c>
      <c r="D1103" s="122"/>
      <c r="E1103" s="122">
        <f>I1103+K1103+M1103+O1103+Q1103+S1103+U1103+W1103+Y1103+AA1103+AC1103+AE1103</f>
        <v>0</v>
      </c>
      <c r="F1103" s="206"/>
      <c r="G1103" s="206"/>
      <c r="H1103" s="207"/>
      <c r="I1103" s="207"/>
      <c r="J1103" s="207"/>
      <c r="K1103" s="207"/>
      <c r="L1103" s="207"/>
      <c r="M1103" s="207"/>
      <c r="N1103" s="208"/>
      <c r="O1103" s="208"/>
      <c r="P1103" s="122"/>
      <c r="Q1103" s="122"/>
      <c r="R1103" s="122"/>
      <c r="S1103" s="122"/>
      <c r="T1103" s="122"/>
      <c r="U1103" s="122"/>
      <c r="V1103" s="122"/>
      <c r="W1103" s="207"/>
      <c r="X1103" s="122"/>
      <c r="Y1103" s="122"/>
      <c r="Z1103" s="122"/>
      <c r="AA1103" s="122"/>
      <c r="AB1103" s="122"/>
      <c r="AC1103" s="122"/>
      <c r="AD1103" s="122">
        <v>0</v>
      </c>
      <c r="AE1103" s="157"/>
      <c r="AF1103" s="146"/>
    </row>
    <row r="1104" spans="1:32" s="82" customFormat="1" ht="19.5" x14ac:dyDescent="0.25">
      <c r="A1104" s="103" t="s">
        <v>30</v>
      </c>
      <c r="B1104" s="205">
        <f>H1104+J1104+L1104+N1104+P1104+R1104+T1104+V1104+X1104+Z1104+AB1104+AD1104</f>
        <v>0</v>
      </c>
      <c r="C1104" s="122">
        <v>0</v>
      </c>
      <c r="D1104" s="122"/>
      <c r="E1104" s="122"/>
      <c r="F1104" s="206"/>
      <c r="G1104" s="206"/>
      <c r="H1104" s="207"/>
      <c r="I1104" s="207"/>
      <c r="J1104" s="207"/>
      <c r="K1104" s="207"/>
      <c r="L1104" s="207"/>
      <c r="M1104" s="207"/>
      <c r="N1104" s="208"/>
      <c r="O1104" s="208"/>
      <c r="P1104" s="122"/>
      <c r="Q1104" s="122"/>
      <c r="R1104" s="122"/>
      <c r="S1104" s="122"/>
      <c r="T1104" s="122"/>
      <c r="U1104" s="122"/>
      <c r="V1104" s="122"/>
      <c r="W1104" s="207"/>
      <c r="X1104" s="122"/>
      <c r="Y1104" s="122"/>
      <c r="Z1104" s="122"/>
      <c r="AA1104" s="122"/>
      <c r="AB1104" s="122"/>
      <c r="AC1104" s="122"/>
      <c r="AD1104" s="122"/>
      <c r="AE1104" s="157"/>
      <c r="AF1104" s="146"/>
    </row>
    <row r="1105" spans="1:33" s="82" customFormat="1" ht="19.5" x14ac:dyDescent="0.25">
      <c r="A1105" s="103" t="s">
        <v>31</v>
      </c>
      <c r="B1105" s="205">
        <f>H1105+J1105+L1105+N1105+P1105+R1105+T1105+V1105+X1105+Z1105+AB1105+AD1105</f>
        <v>4290</v>
      </c>
      <c r="C1105" s="122">
        <f>B1105</f>
        <v>4290</v>
      </c>
      <c r="D1105" s="122">
        <f>E1105</f>
        <v>4289.8</v>
      </c>
      <c r="E1105" s="122">
        <f>I1105+K1105+M1105+O1105+Q1105+S1105+U1105+W1105+Y1105+AA1105+AC1105+AE1105</f>
        <v>4289.8</v>
      </c>
      <c r="F1105" s="238">
        <f>E1105/B1105*100</f>
        <v>99.995337995337991</v>
      </c>
      <c r="G1105" s="238">
        <f>E1105/C1105*100</f>
        <v>99.995337995337991</v>
      </c>
      <c r="H1105" s="207"/>
      <c r="I1105" s="207"/>
      <c r="J1105" s="207"/>
      <c r="K1105" s="207"/>
      <c r="L1105" s="207"/>
      <c r="M1105" s="207"/>
      <c r="N1105" s="208"/>
      <c r="O1105" s="208"/>
      <c r="P1105" s="207"/>
      <c r="Q1105" s="207"/>
      <c r="R1105" s="207"/>
      <c r="S1105" s="207"/>
      <c r="T1105" s="207"/>
      <c r="U1105" s="207"/>
      <c r="V1105" s="207">
        <v>1657.22</v>
      </c>
      <c r="W1105" s="207">
        <v>1657.22</v>
      </c>
      <c r="X1105" s="122">
        <v>2632.58</v>
      </c>
      <c r="Y1105" s="122">
        <v>1424.97</v>
      </c>
      <c r="Z1105" s="122"/>
      <c r="AA1105" s="122">
        <v>1207.6099999999999</v>
      </c>
      <c r="AB1105" s="122"/>
      <c r="AC1105" s="122"/>
      <c r="AD1105" s="122">
        <v>0.2</v>
      </c>
      <c r="AE1105" s="157"/>
      <c r="AF1105" s="146"/>
    </row>
    <row r="1106" spans="1:33" s="82" customFormat="1" ht="24" customHeight="1" x14ac:dyDescent="0.25">
      <c r="A1106" s="92" t="s">
        <v>62</v>
      </c>
      <c r="B1106" s="221">
        <f>B1071+B1063+B1029</f>
        <v>330757.95000000007</v>
      </c>
      <c r="C1106" s="221">
        <f>C1108+C1110</f>
        <v>330757.95</v>
      </c>
      <c r="D1106" s="221">
        <f>D1108+D1110</f>
        <v>326775.65059000003</v>
      </c>
      <c r="E1106" s="221">
        <f>E1108+E1110</f>
        <v>326775.65059000003</v>
      </c>
      <c r="F1106" s="144">
        <f>E1106/B1106*100</f>
        <v>98.796007953852651</v>
      </c>
      <c r="G1106" s="144">
        <f>E1106/C1106*100</f>
        <v>98.796007953852666</v>
      </c>
      <c r="H1106" s="221">
        <f t="shared" ref="H1106:AE1106" si="799">H1108+H1110</f>
        <v>4515.08</v>
      </c>
      <c r="I1106" s="221">
        <f t="shared" si="799"/>
        <v>4326.38</v>
      </c>
      <c r="J1106" s="221">
        <f t="shared" si="799"/>
        <v>7767</v>
      </c>
      <c r="K1106" s="221">
        <f t="shared" si="799"/>
        <v>7939.21</v>
      </c>
      <c r="L1106" s="221">
        <f t="shared" si="799"/>
        <v>175417.44999999998</v>
      </c>
      <c r="M1106" s="221">
        <f t="shared" si="799"/>
        <v>174670</v>
      </c>
      <c r="N1106" s="221">
        <f t="shared" si="799"/>
        <v>15234.580000000002</v>
      </c>
      <c r="O1106" s="221">
        <f t="shared" si="799"/>
        <v>7207.29</v>
      </c>
      <c r="P1106" s="221">
        <f t="shared" si="799"/>
        <v>10365.43</v>
      </c>
      <c r="Q1106" s="221">
        <f t="shared" si="799"/>
        <v>4341.6499999999996</v>
      </c>
      <c r="R1106" s="221">
        <f t="shared" si="799"/>
        <v>17065.170000000002</v>
      </c>
      <c r="S1106" s="221">
        <f t="shared" si="799"/>
        <v>31769.63</v>
      </c>
      <c r="T1106" s="265">
        <f t="shared" si="799"/>
        <v>20143.98</v>
      </c>
      <c r="U1106" s="265">
        <f t="shared" si="799"/>
        <v>19971.289999999997</v>
      </c>
      <c r="V1106" s="221">
        <f t="shared" si="799"/>
        <v>9927.39</v>
      </c>
      <c r="W1106" s="221">
        <f t="shared" si="799"/>
        <v>5934.79</v>
      </c>
      <c r="X1106" s="221">
        <f t="shared" si="799"/>
        <v>23265.42</v>
      </c>
      <c r="Y1106" s="221">
        <f t="shared" si="799"/>
        <v>7020.12</v>
      </c>
      <c r="Z1106" s="221">
        <f t="shared" si="799"/>
        <v>23170.61</v>
      </c>
      <c r="AA1106" s="221">
        <f t="shared" si="799"/>
        <v>36477.82</v>
      </c>
      <c r="AB1106" s="221">
        <f t="shared" si="799"/>
        <v>8124.09</v>
      </c>
      <c r="AC1106" s="221">
        <f t="shared" si="799"/>
        <v>6993.5849999999991</v>
      </c>
      <c r="AD1106" s="221">
        <f t="shared" si="799"/>
        <v>15761.75</v>
      </c>
      <c r="AE1106" s="266">
        <f t="shared" si="799"/>
        <v>20123.885590000002</v>
      </c>
      <c r="AF1106" s="146"/>
      <c r="AG1106" s="47">
        <f>H1106+J1106+L1106+N1106+P1106+R1106+T1106+V1106+X1106+Z1106+AB1106+AD1106</f>
        <v>330757.95</v>
      </c>
    </row>
    <row r="1107" spans="1:33" ht="18.75" x14ac:dyDescent="0.3">
      <c r="A1107" s="168" t="s">
        <v>28</v>
      </c>
      <c r="B1107" s="189"/>
      <c r="C1107" s="189">
        <f>B1107</f>
        <v>0</v>
      </c>
      <c r="D1107" s="189"/>
      <c r="E1107" s="189"/>
      <c r="F1107" s="144"/>
      <c r="G1107" s="144"/>
      <c r="H1107" s="189">
        <f t="shared" ref="H1107:AC1107" si="800">H1095+H1089+H1067+H1033</f>
        <v>0</v>
      </c>
      <c r="I1107" s="189">
        <f t="shared" si="800"/>
        <v>0</v>
      </c>
      <c r="J1107" s="189">
        <f t="shared" si="800"/>
        <v>0</v>
      </c>
      <c r="K1107" s="189">
        <f t="shared" si="800"/>
        <v>0</v>
      </c>
      <c r="L1107" s="189">
        <f t="shared" si="800"/>
        <v>0</v>
      </c>
      <c r="M1107" s="189">
        <f t="shared" si="800"/>
        <v>0</v>
      </c>
      <c r="N1107" s="267">
        <f t="shared" si="800"/>
        <v>0</v>
      </c>
      <c r="O1107" s="267">
        <f t="shared" si="800"/>
        <v>0</v>
      </c>
      <c r="P1107" s="189">
        <f t="shared" si="800"/>
        <v>0</v>
      </c>
      <c r="Q1107" s="189">
        <f t="shared" si="800"/>
        <v>0</v>
      </c>
      <c r="R1107" s="189">
        <f t="shared" si="800"/>
        <v>0</v>
      </c>
      <c r="S1107" s="189">
        <f t="shared" si="800"/>
        <v>0</v>
      </c>
      <c r="T1107" s="189">
        <f t="shared" si="800"/>
        <v>0</v>
      </c>
      <c r="U1107" s="189">
        <f t="shared" si="800"/>
        <v>0</v>
      </c>
      <c r="V1107" s="189">
        <f t="shared" si="800"/>
        <v>0</v>
      </c>
      <c r="W1107" s="189">
        <f t="shared" si="800"/>
        <v>0</v>
      </c>
      <c r="X1107" s="189">
        <f t="shared" si="800"/>
        <v>0</v>
      </c>
      <c r="Y1107" s="189">
        <f t="shared" si="800"/>
        <v>0</v>
      </c>
      <c r="Z1107" s="189">
        <f t="shared" si="800"/>
        <v>0</v>
      </c>
      <c r="AA1107" s="189">
        <f t="shared" si="800"/>
        <v>0</v>
      </c>
      <c r="AB1107" s="189">
        <f t="shared" si="800"/>
        <v>0</v>
      </c>
      <c r="AC1107" s="189">
        <f t="shared" si="800"/>
        <v>0</v>
      </c>
      <c r="AD1107" s="189"/>
      <c r="AE1107" s="231"/>
      <c r="AF1107" s="231"/>
      <c r="AG1107" s="47">
        <f>H1107+J1107+L1107+N1107+P1107+R1107+T1107+V1107+X1107+Z1107+AB1107+AD1107</f>
        <v>0</v>
      </c>
    </row>
    <row r="1108" spans="1:33" s="82" customFormat="1" ht="18.75" x14ac:dyDescent="0.25">
      <c r="A1108" s="103" t="s">
        <v>29</v>
      </c>
      <c r="B1108" s="205">
        <f>B1096+B1089+B1077+B1068+B1054+B1047</f>
        <v>34475.570000000007</v>
      </c>
      <c r="C1108" s="205">
        <f>C1096+C1089+C1077+C1068+C1054+C1047</f>
        <v>34475.570000000007</v>
      </c>
      <c r="D1108" s="205">
        <f>D1096+D1089+D1077+D1068+D1054+D1047</f>
        <v>32582.024999999998</v>
      </c>
      <c r="E1108" s="268">
        <f>E1096+E1089+E1077+E1068+E1054+E1047</f>
        <v>32582.024999999998</v>
      </c>
      <c r="F1108" s="216">
        <f>E1108/B1108*100</f>
        <v>94.507574494054751</v>
      </c>
      <c r="G1108" s="216">
        <f>E1108/C1108*100</f>
        <v>94.507574494054751</v>
      </c>
      <c r="H1108" s="205">
        <f t="shared" ref="H1108:AE1108" si="801">H1096+H1089+H1077+H1068+H1054+H1047</f>
        <v>4515.08</v>
      </c>
      <c r="I1108" s="205">
        <f t="shared" si="801"/>
        <v>4326.38</v>
      </c>
      <c r="J1108" s="205">
        <f t="shared" si="801"/>
        <v>2767</v>
      </c>
      <c r="K1108" s="205">
        <f t="shared" si="801"/>
        <v>2939.21</v>
      </c>
      <c r="L1108" s="205">
        <f t="shared" si="801"/>
        <v>1098.3599999999999</v>
      </c>
      <c r="M1108" s="205">
        <f t="shared" si="801"/>
        <v>1065.54</v>
      </c>
      <c r="N1108" s="205">
        <f t="shared" si="801"/>
        <v>1955.95</v>
      </c>
      <c r="O1108" s="205">
        <f t="shared" si="801"/>
        <v>1928.66</v>
      </c>
      <c r="P1108" s="205">
        <f t="shared" si="801"/>
        <v>2865.4300000000003</v>
      </c>
      <c r="Q1108" s="205">
        <f t="shared" si="801"/>
        <v>2841.6499999999996</v>
      </c>
      <c r="R1108" s="205">
        <f t="shared" si="801"/>
        <v>7018.47</v>
      </c>
      <c r="S1108" s="205">
        <f t="shared" si="801"/>
        <v>7008.3</v>
      </c>
      <c r="T1108" s="205">
        <f t="shared" si="801"/>
        <v>3201.56</v>
      </c>
      <c r="U1108" s="205">
        <f t="shared" si="801"/>
        <v>3028.8700000000003</v>
      </c>
      <c r="V1108" s="205">
        <f t="shared" si="801"/>
        <v>2770.17</v>
      </c>
      <c r="W1108" s="205">
        <f t="shared" si="801"/>
        <v>1277.57</v>
      </c>
      <c r="X1108" s="205">
        <f t="shared" si="801"/>
        <v>774.46</v>
      </c>
      <c r="Y1108" s="205">
        <f t="shared" si="801"/>
        <v>829.42</v>
      </c>
      <c r="Z1108" s="205">
        <f t="shared" si="801"/>
        <v>2283.4499999999998</v>
      </c>
      <c r="AA1108" s="205">
        <f t="shared" si="801"/>
        <v>3186.69</v>
      </c>
      <c r="AB1108" s="205">
        <f t="shared" si="801"/>
        <v>1124.0899999999999</v>
      </c>
      <c r="AC1108" s="205">
        <f t="shared" si="801"/>
        <v>1449.605</v>
      </c>
      <c r="AD1108" s="205">
        <f t="shared" si="801"/>
        <v>4101.55</v>
      </c>
      <c r="AE1108" s="205">
        <f t="shared" si="801"/>
        <v>2700.13</v>
      </c>
      <c r="AF1108" s="157"/>
      <c r="AG1108" s="47">
        <f>H1108+J1108+L1108+N1108+P1108+R1108+T1108+V1108+X1108+Z1108+AB1108+AD1108</f>
        <v>34475.570000000007</v>
      </c>
    </row>
    <row r="1109" spans="1:33" s="82" customFormat="1" ht="18.75" x14ac:dyDescent="0.25">
      <c r="A1109" s="103" t="s">
        <v>30</v>
      </c>
      <c r="B1109" s="205"/>
      <c r="C1109" s="205"/>
      <c r="D1109" s="205"/>
      <c r="E1109" s="205"/>
      <c r="F1109" s="269"/>
      <c r="G1109" s="269"/>
      <c r="H1109" s="205">
        <f t="shared" ref="H1109:O1109" si="802">H1096+H1091+H1069+H1035</f>
        <v>0</v>
      </c>
      <c r="I1109" s="205">
        <f t="shared" si="802"/>
        <v>0</v>
      </c>
      <c r="J1109" s="205">
        <f t="shared" si="802"/>
        <v>0</v>
      </c>
      <c r="K1109" s="205">
        <f t="shared" si="802"/>
        <v>0</v>
      </c>
      <c r="L1109" s="205">
        <f t="shared" si="802"/>
        <v>0</v>
      </c>
      <c r="M1109" s="205">
        <f t="shared" si="802"/>
        <v>0</v>
      </c>
      <c r="N1109" s="227">
        <f t="shared" si="802"/>
        <v>0</v>
      </c>
      <c r="O1109" s="227">
        <f t="shared" si="802"/>
        <v>0</v>
      </c>
      <c r="P1109" s="205"/>
      <c r="Q1109" s="205"/>
      <c r="R1109" s="205"/>
      <c r="S1109" s="205"/>
      <c r="T1109" s="205"/>
      <c r="U1109" s="205"/>
      <c r="V1109" s="205"/>
      <c r="W1109" s="205"/>
      <c r="X1109" s="205"/>
      <c r="Y1109" s="205"/>
      <c r="Z1109" s="205"/>
      <c r="AA1109" s="205"/>
      <c r="AB1109" s="205"/>
      <c r="AC1109" s="205"/>
      <c r="AD1109" s="205"/>
      <c r="AE1109" s="157"/>
      <c r="AF1109" s="146"/>
      <c r="AG1109" s="47">
        <f>H1109+J1109+L1109+N1109+P1109+R1109+T1109+V1109+X1109+Z1109+AB1109+AD1109</f>
        <v>0</v>
      </c>
    </row>
    <row r="1110" spans="1:33" s="82" customFormat="1" ht="18.75" x14ac:dyDescent="0.25">
      <c r="A1110" s="103" t="s">
        <v>31</v>
      </c>
      <c r="B1110" s="205">
        <f>B1085+B1079+B1062+B1056+B1105</f>
        <v>296282.38</v>
      </c>
      <c r="C1110" s="205">
        <f>C1085+C1079+C1062+C1056+C1105</f>
        <v>296282.38</v>
      </c>
      <c r="D1110" s="205">
        <f>D1085+D1079+D1062+D1056+D1105</f>
        <v>294193.62559000001</v>
      </c>
      <c r="E1110" s="205">
        <f>E1085+E1079+E1062+E1056+E1105</f>
        <v>294193.62559000001</v>
      </c>
      <c r="F1110" s="216">
        <f>E1110/B1110*100</f>
        <v>99.295012275114033</v>
      </c>
      <c r="G1110" s="216">
        <f>E1110/C1110*100</f>
        <v>99.295012275114033</v>
      </c>
      <c r="H1110" s="205">
        <f t="shared" ref="H1110:AF1110" si="803">H1085+H1079+H1062+H1056+H1105</f>
        <v>0</v>
      </c>
      <c r="I1110" s="205">
        <f t="shared" si="803"/>
        <v>0</v>
      </c>
      <c r="J1110" s="205">
        <f t="shared" si="803"/>
        <v>5000</v>
      </c>
      <c r="K1110" s="205">
        <f t="shared" si="803"/>
        <v>5000</v>
      </c>
      <c r="L1110" s="205">
        <f t="shared" si="803"/>
        <v>174319.09</v>
      </c>
      <c r="M1110" s="205">
        <f t="shared" si="803"/>
        <v>173604.46</v>
      </c>
      <c r="N1110" s="205">
        <f t="shared" si="803"/>
        <v>13278.630000000001</v>
      </c>
      <c r="O1110" s="205">
        <f t="shared" si="803"/>
        <v>5278.63</v>
      </c>
      <c r="P1110" s="205">
        <f t="shared" si="803"/>
        <v>7500</v>
      </c>
      <c r="Q1110" s="205">
        <f t="shared" si="803"/>
        <v>1500</v>
      </c>
      <c r="R1110" s="205">
        <f t="shared" si="803"/>
        <v>10046.700000000001</v>
      </c>
      <c r="S1110" s="205">
        <f t="shared" si="803"/>
        <v>24761.33</v>
      </c>
      <c r="T1110" s="205">
        <f t="shared" si="803"/>
        <v>16942.419999999998</v>
      </c>
      <c r="U1110" s="205">
        <f t="shared" si="803"/>
        <v>16942.419999999998</v>
      </c>
      <c r="V1110" s="205">
        <f t="shared" si="803"/>
        <v>7157.22</v>
      </c>
      <c r="W1110" s="205">
        <f t="shared" si="803"/>
        <v>4657.22</v>
      </c>
      <c r="X1110" s="205">
        <f t="shared" si="803"/>
        <v>22490.959999999999</v>
      </c>
      <c r="Y1110" s="205">
        <f t="shared" si="803"/>
        <v>6190.7</v>
      </c>
      <c r="Z1110" s="205">
        <f t="shared" si="803"/>
        <v>20887.16</v>
      </c>
      <c r="AA1110" s="205">
        <f t="shared" si="803"/>
        <v>33291.129999999997</v>
      </c>
      <c r="AB1110" s="205">
        <f t="shared" si="803"/>
        <v>7000</v>
      </c>
      <c r="AC1110" s="205">
        <f t="shared" si="803"/>
        <v>5543.98</v>
      </c>
      <c r="AD1110" s="205">
        <f t="shared" si="803"/>
        <v>11660.2</v>
      </c>
      <c r="AE1110" s="205">
        <f t="shared" si="803"/>
        <v>17423.755590000001</v>
      </c>
      <c r="AF1110" s="214">
        <f t="shared" si="803"/>
        <v>0</v>
      </c>
      <c r="AG1110" s="47">
        <f>H1110+J1110+L1110+N1110+P1110+R1110+T1110+V1110+X1110+Z1110+AB1110+AD1110</f>
        <v>296282.38</v>
      </c>
    </row>
    <row r="1111" spans="1:33" ht="32.25" customHeight="1" x14ac:dyDescent="0.25">
      <c r="A1111" s="138" t="s">
        <v>341</v>
      </c>
      <c r="B1111" s="139"/>
      <c r="C1111" s="140"/>
      <c r="D1111" s="140"/>
      <c r="E1111" s="140"/>
      <c r="F1111" s="140"/>
      <c r="G1111" s="140"/>
      <c r="H1111" s="140"/>
      <c r="I1111" s="140"/>
      <c r="J1111" s="140"/>
      <c r="K1111" s="140"/>
      <c r="L1111" s="140"/>
      <c r="M1111" s="140"/>
      <c r="N1111" s="140"/>
      <c r="O1111" s="140"/>
      <c r="P1111" s="140"/>
      <c r="Q1111" s="140"/>
      <c r="R1111" s="140"/>
      <c r="S1111" s="140"/>
      <c r="T1111" s="140"/>
      <c r="U1111" s="140"/>
      <c r="V1111" s="140"/>
      <c r="W1111" s="140"/>
      <c r="X1111" s="140"/>
      <c r="Y1111" s="140"/>
      <c r="Z1111" s="140"/>
      <c r="AA1111" s="140"/>
      <c r="AB1111" s="140"/>
      <c r="AC1111" s="140"/>
      <c r="AD1111" s="140"/>
      <c r="AE1111" s="140"/>
      <c r="AF1111" s="141"/>
    </row>
    <row r="1112" spans="1:33" s="82" customFormat="1" ht="56.25" x14ac:dyDescent="0.25">
      <c r="A1112" s="142" t="s">
        <v>548</v>
      </c>
      <c r="B1112" s="143">
        <f>B1114+B1120+B1126+B1132+B1138+B1144+B1150+B1157+B1163</f>
        <v>72347.14</v>
      </c>
      <c r="C1112" s="143">
        <f t="shared" ref="C1112:E1112" si="804">C1114+C1120+C1126+C1132+C1138+C1144+C1150+C1157+C1163</f>
        <v>72347.14</v>
      </c>
      <c r="D1112" s="143">
        <f t="shared" si="804"/>
        <v>69838.559999999998</v>
      </c>
      <c r="E1112" s="143">
        <f t="shared" si="804"/>
        <v>69838.559999999998</v>
      </c>
      <c r="F1112" s="144">
        <f>E1112/B1112*100</f>
        <v>96.532578896691703</v>
      </c>
      <c r="G1112" s="144">
        <f>E1112/C1112*100</f>
        <v>96.532578896691703</v>
      </c>
      <c r="H1112" s="143">
        <f t="shared" ref="H1112:M1112" si="805">H1114+H1120+H1126+H1132+H1138+H1144+H1150+H1157+H1163</f>
        <v>5804.72</v>
      </c>
      <c r="I1112" s="143">
        <f t="shared" si="805"/>
        <v>5286.5300000000007</v>
      </c>
      <c r="J1112" s="143">
        <f t="shared" si="805"/>
        <v>4941.6600000000008</v>
      </c>
      <c r="K1112" s="143">
        <f t="shared" si="805"/>
        <v>2068.2599999999998</v>
      </c>
      <c r="L1112" s="143">
        <f t="shared" si="805"/>
        <v>4476.59</v>
      </c>
      <c r="M1112" s="143">
        <f t="shared" si="805"/>
        <v>6019.9900000000007</v>
      </c>
      <c r="N1112" s="143">
        <f>N1114+N1120+N1126+N1132+N1138+N1144+N1150+N1157+N1163</f>
        <v>9697.49</v>
      </c>
      <c r="O1112" s="143">
        <f t="shared" ref="O1112:AE1112" si="806">O1115+O1121+O1127+O1133+O1139+O1145+O1151+O1158+O1164</f>
        <v>9287.73</v>
      </c>
      <c r="P1112" s="145">
        <f t="shared" si="806"/>
        <v>4775.2900000000009</v>
      </c>
      <c r="Q1112" s="145">
        <f t="shared" si="806"/>
        <v>5485.77</v>
      </c>
      <c r="R1112" s="145">
        <f t="shared" si="806"/>
        <v>4529.3799999999992</v>
      </c>
      <c r="S1112" s="145">
        <f t="shared" si="806"/>
        <v>4493.3900000000003</v>
      </c>
      <c r="T1112" s="145">
        <f t="shared" si="806"/>
        <v>9611.7299999999977</v>
      </c>
      <c r="U1112" s="145">
        <f t="shared" si="806"/>
        <v>5292.59</v>
      </c>
      <c r="V1112" s="145">
        <f t="shared" si="806"/>
        <v>3832.07</v>
      </c>
      <c r="W1112" s="145">
        <f t="shared" si="806"/>
        <v>3524.71</v>
      </c>
      <c r="X1112" s="145">
        <f t="shared" si="806"/>
        <v>4063.48</v>
      </c>
      <c r="Y1112" s="145">
        <f t="shared" si="806"/>
        <v>3591.8599999999997</v>
      </c>
      <c r="Z1112" s="145">
        <f t="shared" si="806"/>
        <v>6470.51</v>
      </c>
      <c r="AA1112" s="145">
        <f t="shared" si="806"/>
        <v>5792.84</v>
      </c>
      <c r="AB1112" s="145">
        <f t="shared" si="806"/>
        <v>4313.8599999999997</v>
      </c>
      <c r="AC1112" s="145">
        <f t="shared" si="806"/>
        <v>4911.3100000000004</v>
      </c>
      <c r="AD1112" s="145">
        <f t="shared" si="806"/>
        <v>9830.3700000000008</v>
      </c>
      <c r="AE1112" s="145">
        <f t="shared" si="806"/>
        <v>14083.58</v>
      </c>
      <c r="AF1112" s="146"/>
    </row>
    <row r="1113" spans="1:33" ht="18.75" x14ac:dyDescent="0.3">
      <c r="A1113" s="137" t="s">
        <v>66</v>
      </c>
      <c r="B1113" s="147"/>
      <c r="C1113" s="148"/>
      <c r="D1113" s="148"/>
      <c r="E1113" s="149"/>
      <c r="F1113" s="149"/>
      <c r="G1113" s="149"/>
      <c r="H1113" s="150"/>
      <c r="I1113" s="150"/>
      <c r="J1113" s="150"/>
      <c r="K1113" s="150"/>
      <c r="L1113" s="150"/>
      <c r="M1113" s="150"/>
      <c r="N1113" s="151"/>
      <c r="O1113" s="151"/>
      <c r="P1113" s="150"/>
      <c r="Q1113" s="150"/>
      <c r="R1113" s="150"/>
      <c r="S1113" s="150"/>
      <c r="T1113" s="150"/>
      <c r="U1113" s="150"/>
      <c r="V1113" s="150"/>
      <c r="W1113" s="150"/>
      <c r="X1113" s="150"/>
      <c r="Y1113" s="150"/>
      <c r="Z1113" s="150"/>
      <c r="AA1113" s="150"/>
      <c r="AB1113" s="150"/>
      <c r="AC1113" s="150"/>
      <c r="AD1113" s="150"/>
      <c r="AE1113" s="152"/>
      <c r="AF1113" s="152"/>
    </row>
    <row r="1114" spans="1:33" ht="93.75" x14ac:dyDescent="0.25">
      <c r="A1114" s="153" t="s">
        <v>342</v>
      </c>
      <c r="B1114" s="95">
        <f t="shared" ref="B1114:AE1114" si="807">B1115</f>
        <v>3459.52</v>
      </c>
      <c r="C1114" s="95">
        <f t="shared" si="807"/>
        <v>3459.52</v>
      </c>
      <c r="D1114" s="95">
        <f t="shared" si="807"/>
        <v>3459.51</v>
      </c>
      <c r="E1114" s="95">
        <f t="shared" si="807"/>
        <v>3459.51</v>
      </c>
      <c r="F1114" s="95">
        <f t="shared" si="807"/>
        <v>99.999710942558522</v>
      </c>
      <c r="G1114" s="95">
        <f t="shared" si="807"/>
        <v>99.999710942558522</v>
      </c>
      <c r="H1114" s="95">
        <f t="shared" si="807"/>
        <v>0</v>
      </c>
      <c r="I1114" s="95">
        <f t="shared" si="807"/>
        <v>0</v>
      </c>
      <c r="J1114" s="95">
        <f t="shared" si="807"/>
        <v>100</v>
      </c>
      <c r="K1114" s="95">
        <f t="shared" si="807"/>
        <v>0</v>
      </c>
      <c r="L1114" s="95">
        <f t="shared" si="807"/>
        <v>0</v>
      </c>
      <c r="M1114" s="95">
        <f t="shared" si="807"/>
        <v>100</v>
      </c>
      <c r="N1114" s="95">
        <f t="shared" si="807"/>
        <v>412.88</v>
      </c>
      <c r="O1114" s="95">
        <f t="shared" si="807"/>
        <v>172.6</v>
      </c>
      <c r="P1114" s="95">
        <f t="shared" si="807"/>
        <v>0</v>
      </c>
      <c r="Q1114" s="95">
        <f t="shared" si="807"/>
        <v>100</v>
      </c>
      <c r="R1114" s="95">
        <f t="shared" si="807"/>
        <v>22.31</v>
      </c>
      <c r="S1114" s="95">
        <f t="shared" si="807"/>
        <v>0</v>
      </c>
      <c r="T1114" s="95">
        <f t="shared" si="807"/>
        <v>2451.4499999999998</v>
      </c>
      <c r="U1114" s="95">
        <f t="shared" si="807"/>
        <v>200</v>
      </c>
      <c r="V1114" s="95">
        <f t="shared" si="807"/>
        <v>0</v>
      </c>
      <c r="W1114" s="95">
        <f t="shared" si="807"/>
        <v>0</v>
      </c>
      <c r="X1114" s="95">
        <f t="shared" si="807"/>
        <v>0</v>
      </c>
      <c r="Y1114" s="95">
        <f t="shared" si="807"/>
        <v>0</v>
      </c>
      <c r="Z1114" s="95">
        <f t="shared" si="807"/>
        <v>412.88</v>
      </c>
      <c r="AA1114" s="95">
        <f t="shared" si="807"/>
        <v>0</v>
      </c>
      <c r="AB1114" s="95">
        <f t="shared" si="807"/>
        <v>0</v>
      </c>
      <c r="AC1114" s="95">
        <f t="shared" si="807"/>
        <v>426.1</v>
      </c>
      <c r="AD1114" s="95">
        <f t="shared" si="807"/>
        <v>60</v>
      </c>
      <c r="AE1114" s="95">
        <f t="shared" si="807"/>
        <v>2460.81</v>
      </c>
      <c r="AF1114" s="114" t="s">
        <v>343</v>
      </c>
    </row>
    <row r="1115" spans="1:33" ht="18.75" x14ac:dyDescent="0.3">
      <c r="A1115" s="137" t="s">
        <v>27</v>
      </c>
      <c r="B1115" s="154">
        <f>B1116+B1117+B1118+B1119</f>
        <v>3459.52</v>
      </c>
      <c r="C1115" s="154">
        <f>C1116+C1117+C1118+C1119</f>
        <v>3459.52</v>
      </c>
      <c r="D1115" s="154">
        <f>D1116+D1117+D1118+D1119</f>
        <v>3459.51</v>
      </c>
      <c r="E1115" s="154">
        <f>E1116+E1117+E1118+E1119</f>
        <v>3459.51</v>
      </c>
      <c r="F1115" s="125">
        <f>E1115/B1115*100</f>
        <v>99.999710942558522</v>
      </c>
      <c r="G1115" s="125">
        <f>E1115/C1115*100</f>
        <v>99.999710942558522</v>
      </c>
      <c r="H1115" s="154">
        <f t="shared" ref="H1115:AE1115" si="808">H1116+H1117+H1118+H1119</f>
        <v>0</v>
      </c>
      <c r="I1115" s="154">
        <f t="shared" si="808"/>
        <v>0</v>
      </c>
      <c r="J1115" s="154">
        <f t="shared" si="808"/>
        <v>100</v>
      </c>
      <c r="K1115" s="154">
        <f t="shared" si="808"/>
        <v>0</v>
      </c>
      <c r="L1115" s="154">
        <f t="shared" si="808"/>
        <v>0</v>
      </c>
      <c r="M1115" s="154">
        <f t="shared" si="808"/>
        <v>100</v>
      </c>
      <c r="N1115" s="155">
        <f t="shared" si="808"/>
        <v>412.88</v>
      </c>
      <c r="O1115" s="155">
        <f t="shared" si="808"/>
        <v>172.6</v>
      </c>
      <c r="P1115" s="154">
        <f t="shared" si="808"/>
        <v>0</v>
      </c>
      <c r="Q1115" s="154">
        <f t="shared" si="808"/>
        <v>100</v>
      </c>
      <c r="R1115" s="154">
        <f t="shared" si="808"/>
        <v>22.31</v>
      </c>
      <c r="S1115" s="154">
        <f t="shared" si="808"/>
        <v>0</v>
      </c>
      <c r="T1115" s="154">
        <f t="shared" si="808"/>
        <v>2451.4499999999998</v>
      </c>
      <c r="U1115" s="154">
        <f t="shared" si="808"/>
        <v>200</v>
      </c>
      <c r="V1115" s="154">
        <f t="shared" si="808"/>
        <v>0</v>
      </c>
      <c r="W1115" s="154">
        <f t="shared" si="808"/>
        <v>0</v>
      </c>
      <c r="X1115" s="154">
        <f t="shared" si="808"/>
        <v>0</v>
      </c>
      <c r="Y1115" s="154">
        <f t="shared" si="808"/>
        <v>0</v>
      </c>
      <c r="Z1115" s="154">
        <f t="shared" si="808"/>
        <v>412.88</v>
      </c>
      <c r="AA1115" s="154">
        <f t="shared" si="808"/>
        <v>0</v>
      </c>
      <c r="AB1115" s="154">
        <f t="shared" si="808"/>
        <v>0</v>
      </c>
      <c r="AC1115" s="154">
        <f t="shared" si="808"/>
        <v>426.1</v>
      </c>
      <c r="AD1115" s="154">
        <f t="shared" si="808"/>
        <v>60</v>
      </c>
      <c r="AE1115" s="154">
        <f t="shared" si="808"/>
        <v>2460.81</v>
      </c>
      <c r="AF1115" s="146"/>
    </row>
    <row r="1116" spans="1:33" s="82" customFormat="1" ht="18.75" x14ac:dyDescent="0.25">
      <c r="A1116" s="103" t="s">
        <v>28</v>
      </c>
      <c r="B1116" s="100"/>
      <c r="C1116" s="156"/>
      <c r="D1116" s="156"/>
      <c r="E1116" s="122"/>
      <c r="F1116" s="125"/>
      <c r="G1116" s="125"/>
      <c r="H1116" s="125"/>
      <c r="I1116" s="125"/>
      <c r="J1116" s="125"/>
      <c r="K1116" s="125"/>
      <c r="L1116" s="125"/>
      <c r="M1116" s="125"/>
      <c r="N1116" s="133"/>
      <c r="O1116" s="133"/>
      <c r="P1116" s="125"/>
      <c r="Q1116" s="125"/>
      <c r="R1116" s="125"/>
      <c r="S1116" s="125"/>
      <c r="T1116" s="125"/>
      <c r="U1116" s="125"/>
      <c r="V1116" s="125"/>
      <c r="W1116" s="125"/>
      <c r="X1116" s="125"/>
      <c r="Y1116" s="125"/>
      <c r="Z1116" s="125"/>
      <c r="AA1116" s="125"/>
      <c r="AB1116" s="125"/>
      <c r="AC1116" s="125"/>
      <c r="AD1116" s="125"/>
      <c r="AE1116" s="157"/>
      <c r="AF1116" s="146"/>
    </row>
    <row r="1117" spans="1:33" s="82" customFormat="1" ht="18.75" x14ac:dyDescent="0.25">
      <c r="A1117" s="103" t="s">
        <v>29</v>
      </c>
      <c r="B1117" s="100">
        <f>H1117+J1117+L1117+N1117+P1117+R1117+T1117+V1117+X1117+Z1117+AB1117+AD1117</f>
        <v>3459.52</v>
      </c>
      <c r="C1117" s="125">
        <f>B1117</f>
        <v>3459.52</v>
      </c>
      <c r="D1117" s="125">
        <f>E1117</f>
        <v>3459.51</v>
      </c>
      <c r="E1117" s="122">
        <f>I1117+K1117+M1117+O1117+Q1117+S1117+U1117+W1117+Y1117+AA1117+AC1117+AE811+AE1117</f>
        <v>3459.51</v>
      </c>
      <c r="F1117" s="125">
        <f>E1117/B1117*100</f>
        <v>99.999710942558522</v>
      </c>
      <c r="G1117" s="125">
        <f>E1117/C1117*100</f>
        <v>99.999710942558522</v>
      </c>
      <c r="H1117" s="125"/>
      <c r="I1117" s="125"/>
      <c r="J1117" s="125">
        <v>100</v>
      </c>
      <c r="K1117" s="125">
        <v>0</v>
      </c>
      <c r="L1117" s="125"/>
      <c r="M1117" s="125">
        <v>100</v>
      </c>
      <c r="N1117" s="133">
        <v>412.88</v>
      </c>
      <c r="O1117" s="133">
        <v>172.6</v>
      </c>
      <c r="P1117" s="125"/>
      <c r="Q1117" s="125">
        <v>100</v>
      </c>
      <c r="R1117" s="125">
        <v>22.31</v>
      </c>
      <c r="S1117" s="125"/>
      <c r="T1117" s="125">
        <v>2451.4499999999998</v>
      </c>
      <c r="U1117" s="125">
        <v>200</v>
      </c>
      <c r="V1117" s="125"/>
      <c r="W1117" s="125"/>
      <c r="X1117" s="125"/>
      <c r="Y1117" s="125"/>
      <c r="Z1117" s="125">
        <v>412.88</v>
      </c>
      <c r="AA1117" s="125"/>
      <c r="AB1117" s="125"/>
      <c r="AC1117" s="125">
        <v>426.1</v>
      </c>
      <c r="AD1117" s="125">
        <v>60</v>
      </c>
      <c r="AE1117" s="157">
        <v>2460.81</v>
      </c>
      <c r="AF1117" s="146"/>
    </row>
    <row r="1118" spans="1:33" s="82" customFormat="1" ht="18.75" x14ac:dyDescent="0.25">
      <c r="A1118" s="103" t="s">
        <v>30</v>
      </c>
      <c r="B1118" s="100"/>
      <c r="C1118" s="156"/>
      <c r="D1118" s="156"/>
      <c r="E1118" s="119"/>
      <c r="F1118" s="156"/>
      <c r="G1118" s="156"/>
      <c r="H1118" s="125"/>
      <c r="I1118" s="125"/>
      <c r="J1118" s="125"/>
      <c r="K1118" s="125"/>
      <c r="L1118" s="125"/>
      <c r="M1118" s="125"/>
      <c r="N1118" s="133"/>
      <c r="O1118" s="133"/>
      <c r="P1118" s="125"/>
      <c r="Q1118" s="125"/>
      <c r="R1118" s="125"/>
      <c r="S1118" s="125"/>
      <c r="T1118" s="125"/>
      <c r="U1118" s="125"/>
      <c r="V1118" s="125"/>
      <c r="W1118" s="125"/>
      <c r="X1118" s="125"/>
      <c r="Y1118" s="125"/>
      <c r="Z1118" s="125"/>
      <c r="AA1118" s="125"/>
      <c r="AB1118" s="125"/>
      <c r="AC1118" s="125"/>
      <c r="AD1118" s="125"/>
      <c r="AE1118" s="158"/>
      <c r="AF1118" s="159"/>
    </row>
    <row r="1119" spans="1:33" s="82" customFormat="1" ht="18.75" x14ac:dyDescent="0.25">
      <c r="A1119" s="103" t="s">
        <v>31</v>
      </c>
      <c r="B1119" s="100"/>
      <c r="C1119" s="156"/>
      <c r="D1119" s="156"/>
      <c r="E1119" s="119"/>
      <c r="F1119" s="156"/>
      <c r="G1119" s="156"/>
      <c r="H1119" s="125"/>
      <c r="I1119" s="125"/>
      <c r="J1119" s="125"/>
      <c r="K1119" s="125"/>
      <c r="L1119" s="125"/>
      <c r="M1119" s="125"/>
      <c r="N1119" s="133"/>
      <c r="O1119" s="133"/>
      <c r="P1119" s="125"/>
      <c r="Q1119" s="125"/>
      <c r="R1119" s="125"/>
      <c r="S1119" s="125"/>
      <c r="T1119" s="125"/>
      <c r="U1119" s="125"/>
      <c r="V1119" s="125"/>
      <c r="W1119" s="125"/>
      <c r="X1119" s="125"/>
      <c r="Y1119" s="125"/>
      <c r="Z1119" s="125"/>
      <c r="AA1119" s="125"/>
      <c r="AB1119" s="125"/>
      <c r="AC1119" s="125"/>
      <c r="AD1119" s="125"/>
      <c r="AE1119" s="160"/>
      <c r="AF1119" s="161"/>
    </row>
    <row r="1120" spans="1:33" ht="112.5" x14ac:dyDescent="0.25">
      <c r="A1120" s="162" t="s">
        <v>549</v>
      </c>
      <c r="B1120" s="95">
        <f t="shared" ref="B1120:AE1120" si="809">B1121</f>
        <v>2928.83</v>
      </c>
      <c r="C1120" s="95">
        <f t="shared" si="809"/>
        <v>2928.83</v>
      </c>
      <c r="D1120" s="95">
        <f t="shared" si="809"/>
        <v>2416.7800000000002</v>
      </c>
      <c r="E1120" s="95">
        <f>E1121</f>
        <v>2416.7800000000002</v>
      </c>
      <c r="F1120" s="95">
        <f t="shared" si="809"/>
        <v>82.516909482626176</v>
      </c>
      <c r="G1120" s="95">
        <f t="shared" si="809"/>
        <v>82.516909482626176</v>
      </c>
      <c r="H1120" s="95">
        <f t="shared" si="809"/>
        <v>0</v>
      </c>
      <c r="I1120" s="95">
        <f t="shared" si="809"/>
        <v>0</v>
      </c>
      <c r="J1120" s="95">
        <f t="shared" si="809"/>
        <v>100</v>
      </c>
      <c r="K1120" s="95">
        <f t="shared" si="809"/>
        <v>99.5</v>
      </c>
      <c r="L1120" s="95">
        <f t="shared" si="809"/>
        <v>0</v>
      </c>
      <c r="M1120" s="95">
        <f t="shared" si="809"/>
        <v>0</v>
      </c>
      <c r="N1120" s="95">
        <f t="shared" si="809"/>
        <v>454.5</v>
      </c>
      <c r="O1120" s="95">
        <f t="shared" si="809"/>
        <v>255</v>
      </c>
      <c r="P1120" s="95">
        <f t="shared" si="809"/>
        <v>0</v>
      </c>
      <c r="Q1120" s="95">
        <f t="shared" si="809"/>
        <v>164.38</v>
      </c>
      <c r="R1120" s="95">
        <f t="shared" si="809"/>
        <v>49.6</v>
      </c>
      <c r="S1120" s="95">
        <f t="shared" si="809"/>
        <v>67.5</v>
      </c>
      <c r="T1120" s="95">
        <f t="shared" si="809"/>
        <v>592.5</v>
      </c>
      <c r="U1120" s="95">
        <f t="shared" si="809"/>
        <v>528</v>
      </c>
      <c r="V1120" s="95">
        <f t="shared" si="809"/>
        <v>322.39999999999998</v>
      </c>
      <c r="W1120" s="95">
        <f t="shared" si="809"/>
        <v>0</v>
      </c>
      <c r="X1120" s="95">
        <f t="shared" si="809"/>
        <v>14.4</v>
      </c>
      <c r="Y1120" s="95">
        <f t="shared" si="809"/>
        <v>349.99</v>
      </c>
      <c r="Z1120" s="95">
        <f t="shared" si="809"/>
        <v>13</v>
      </c>
      <c r="AA1120" s="95">
        <f t="shared" si="809"/>
        <v>40</v>
      </c>
      <c r="AB1120" s="95">
        <f t="shared" si="809"/>
        <v>0</v>
      </c>
      <c r="AC1120" s="95">
        <f t="shared" si="809"/>
        <v>0</v>
      </c>
      <c r="AD1120" s="95">
        <f t="shared" si="809"/>
        <v>1382.43</v>
      </c>
      <c r="AE1120" s="95">
        <f t="shared" si="809"/>
        <v>912.41</v>
      </c>
      <c r="AF1120" s="114" t="s">
        <v>614</v>
      </c>
    </row>
    <row r="1121" spans="1:32" ht="18.75" x14ac:dyDescent="0.3">
      <c r="A1121" s="137" t="s">
        <v>27</v>
      </c>
      <c r="B1121" s="154">
        <f>B1122+B1123+B1124+B1125</f>
        <v>2928.83</v>
      </c>
      <c r="C1121" s="154">
        <f>C1122+C1123+C1124+C1125</f>
        <v>2928.83</v>
      </c>
      <c r="D1121" s="154">
        <f>D1122+D1123+D1124+D1125</f>
        <v>2416.7800000000002</v>
      </c>
      <c r="E1121" s="154">
        <f>E1122+E1123+E1124+E1125</f>
        <v>2416.7800000000002</v>
      </c>
      <c r="F1121" s="125">
        <f>E1121/B1121*100</f>
        <v>82.516909482626176</v>
      </c>
      <c r="G1121" s="125">
        <f>E1121/C1121*100</f>
        <v>82.516909482626176</v>
      </c>
      <c r="H1121" s="154">
        <f t="shared" ref="H1121:AD1121" si="810">H1122+H1123+H1124+H1125</f>
        <v>0</v>
      </c>
      <c r="I1121" s="154">
        <f t="shared" si="810"/>
        <v>0</v>
      </c>
      <c r="J1121" s="154">
        <f t="shared" si="810"/>
        <v>100</v>
      </c>
      <c r="K1121" s="154">
        <f t="shared" si="810"/>
        <v>99.5</v>
      </c>
      <c r="L1121" s="154">
        <f t="shared" si="810"/>
        <v>0</v>
      </c>
      <c r="M1121" s="154">
        <f t="shared" si="810"/>
        <v>0</v>
      </c>
      <c r="N1121" s="155">
        <f t="shared" si="810"/>
        <v>454.5</v>
      </c>
      <c r="O1121" s="155">
        <f t="shared" si="810"/>
        <v>255</v>
      </c>
      <c r="P1121" s="154">
        <f t="shared" si="810"/>
        <v>0</v>
      </c>
      <c r="Q1121" s="154">
        <f t="shared" si="810"/>
        <v>164.38</v>
      </c>
      <c r="R1121" s="154">
        <f t="shared" si="810"/>
        <v>49.6</v>
      </c>
      <c r="S1121" s="154">
        <f t="shared" si="810"/>
        <v>67.5</v>
      </c>
      <c r="T1121" s="154">
        <f t="shared" si="810"/>
        <v>592.5</v>
      </c>
      <c r="U1121" s="154">
        <f t="shared" si="810"/>
        <v>528</v>
      </c>
      <c r="V1121" s="154">
        <f t="shared" si="810"/>
        <v>322.39999999999998</v>
      </c>
      <c r="W1121" s="154">
        <f t="shared" si="810"/>
        <v>0</v>
      </c>
      <c r="X1121" s="154">
        <f t="shared" si="810"/>
        <v>14.4</v>
      </c>
      <c r="Y1121" s="154">
        <f t="shared" si="810"/>
        <v>349.99</v>
      </c>
      <c r="Z1121" s="154">
        <f t="shared" si="810"/>
        <v>13</v>
      </c>
      <c r="AA1121" s="154">
        <f t="shared" si="810"/>
        <v>40</v>
      </c>
      <c r="AB1121" s="154">
        <f t="shared" si="810"/>
        <v>0</v>
      </c>
      <c r="AC1121" s="154">
        <f t="shared" si="810"/>
        <v>0</v>
      </c>
      <c r="AD1121" s="154">
        <f t="shared" si="810"/>
        <v>1382.43</v>
      </c>
      <c r="AE1121" s="163">
        <f>AE1122+AE1123+AE1124+AE1125</f>
        <v>912.41</v>
      </c>
      <c r="AF1121" s="164"/>
    </row>
    <row r="1122" spans="1:32" s="82" customFormat="1" ht="18.75" x14ac:dyDescent="0.25">
      <c r="A1122" s="103" t="s">
        <v>28</v>
      </c>
      <c r="B1122" s="100"/>
      <c r="C1122" s="156"/>
      <c r="D1122" s="156"/>
      <c r="E1122" s="119"/>
      <c r="F1122" s="125"/>
      <c r="G1122" s="125"/>
      <c r="H1122" s="125"/>
      <c r="I1122" s="125"/>
      <c r="J1122" s="125"/>
      <c r="K1122" s="125"/>
      <c r="L1122" s="125"/>
      <c r="M1122" s="125"/>
      <c r="N1122" s="133"/>
      <c r="O1122" s="133"/>
      <c r="P1122" s="125"/>
      <c r="Q1122" s="125"/>
      <c r="R1122" s="125"/>
      <c r="S1122" s="125"/>
      <c r="T1122" s="125"/>
      <c r="U1122" s="125"/>
      <c r="V1122" s="125"/>
      <c r="W1122" s="125"/>
      <c r="X1122" s="125"/>
      <c r="Y1122" s="125"/>
      <c r="Z1122" s="125"/>
      <c r="AA1122" s="125"/>
      <c r="AB1122" s="125"/>
      <c r="AC1122" s="125"/>
      <c r="AD1122" s="125"/>
      <c r="AE1122" s="100"/>
      <c r="AF1122" s="100"/>
    </row>
    <row r="1123" spans="1:32" s="82" customFormat="1" ht="18.75" x14ac:dyDescent="0.25">
      <c r="A1123" s="103" t="s">
        <v>29</v>
      </c>
      <c r="B1123" s="100">
        <f>H1123+J1123+L1123+N1123+P1123+R1123+T1123+V1123+X1123+Z1123+AB1123+AD1123</f>
        <v>2928.83</v>
      </c>
      <c r="C1123" s="125">
        <f>B1123</f>
        <v>2928.83</v>
      </c>
      <c r="D1123" s="125">
        <f>E1123</f>
        <v>2416.7800000000002</v>
      </c>
      <c r="E1123" s="119">
        <f>I1123+K1123+M1123+O1123+Q1123+S1123+U1123+W1123+Y1123+AA1123+AC1123+AE822+AE1123</f>
        <v>2416.7800000000002</v>
      </c>
      <c r="F1123" s="125">
        <f>E1123/B1123*100</f>
        <v>82.516909482626176</v>
      </c>
      <c r="G1123" s="125">
        <f>E1123/C1123*100</f>
        <v>82.516909482626176</v>
      </c>
      <c r="H1123" s="125"/>
      <c r="I1123" s="125"/>
      <c r="J1123" s="125">
        <v>100</v>
      </c>
      <c r="K1123" s="125">
        <v>99.5</v>
      </c>
      <c r="L1123" s="125"/>
      <c r="M1123" s="125"/>
      <c r="N1123" s="133">
        <v>454.5</v>
      </c>
      <c r="O1123" s="133">
        <v>255</v>
      </c>
      <c r="P1123" s="125"/>
      <c r="Q1123" s="125">
        <v>164.38</v>
      </c>
      <c r="R1123" s="125">
        <v>49.6</v>
      </c>
      <c r="S1123" s="125">
        <v>67.5</v>
      </c>
      <c r="T1123" s="125">
        <v>592.5</v>
      </c>
      <c r="U1123" s="125">
        <v>528</v>
      </c>
      <c r="V1123" s="125">
        <v>322.39999999999998</v>
      </c>
      <c r="W1123" s="125"/>
      <c r="X1123" s="125">
        <v>14.4</v>
      </c>
      <c r="Y1123" s="125">
        <v>349.99</v>
      </c>
      <c r="Z1123" s="125">
        <v>13</v>
      </c>
      <c r="AA1123" s="125">
        <v>40</v>
      </c>
      <c r="AB1123" s="125"/>
      <c r="AC1123" s="125"/>
      <c r="AD1123" s="125">
        <v>1382.43</v>
      </c>
      <c r="AE1123" s="100">
        <v>912.41</v>
      </c>
      <c r="AF1123" s="100"/>
    </row>
    <row r="1124" spans="1:32" s="82" customFormat="1" ht="18.75" x14ac:dyDescent="0.25">
      <c r="A1124" s="103" t="s">
        <v>30</v>
      </c>
      <c r="B1124" s="100"/>
      <c r="C1124" s="156"/>
      <c r="D1124" s="156"/>
      <c r="E1124" s="122"/>
      <c r="F1124" s="156"/>
      <c r="G1124" s="156"/>
      <c r="H1124" s="125"/>
      <c r="I1124" s="125"/>
      <c r="J1124" s="125"/>
      <c r="K1124" s="125"/>
      <c r="L1124" s="125"/>
      <c r="M1124" s="125"/>
      <c r="N1124" s="133"/>
      <c r="O1124" s="133"/>
      <c r="P1124" s="125"/>
      <c r="Q1124" s="125"/>
      <c r="R1124" s="125"/>
      <c r="S1124" s="125"/>
      <c r="T1124" s="125"/>
      <c r="U1124" s="125"/>
      <c r="V1124" s="125"/>
      <c r="W1124" s="125"/>
      <c r="X1124" s="125"/>
      <c r="Y1124" s="125"/>
      <c r="Z1124" s="125"/>
      <c r="AA1124" s="125"/>
      <c r="AB1124" s="125"/>
      <c r="AC1124" s="125"/>
      <c r="AD1124" s="125"/>
      <c r="AE1124" s="156"/>
      <c r="AF1124" s="123"/>
    </row>
    <row r="1125" spans="1:32" s="82" customFormat="1" ht="18.75" x14ac:dyDescent="0.25">
      <c r="A1125" s="103" t="s">
        <v>31</v>
      </c>
      <c r="B1125" s="100"/>
      <c r="C1125" s="156"/>
      <c r="D1125" s="156"/>
      <c r="E1125" s="122">
        <f>I1125+K1125+M1125+O1125+Q1125+S1125+U1125+W1125+Y1125+AA1125+AC1125+AE822+AE1125</f>
        <v>0</v>
      </c>
      <c r="F1125" s="156"/>
      <c r="G1125" s="156"/>
      <c r="H1125" s="125"/>
      <c r="I1125" s="125"/>
      <c r="J1125" s="125"/>
      <c r="K1125" s="125"/>
      <c r="L1125" s="125"/>
      <c r="M1125" s="125"/>
      <c r="N1125" s="133"/>
      <c r="O1125" s="133"/>
      <c r="P1125" s="125"/>
      <c r="Q1125" s="125"/>
      <c r="R1125" s="125"/>
      <c r="S1125" s="125"/>
      <c r="T1125" s="125"/>
      <c r="U1125" s="125"/>
      <c r="V1125" s="125"/>
      <c r="W1125" s="125"/>
      <c r="X1125" s="125"/>
      <c r="Y1125" s="125"/>
      <c r="Z1125" s="125"/>
      <c r="AA1125" s="125"/>
      <c r="AB1125" s="125"/>
      <c r="AC1125" s="125"/>
      <c r="AD1125" s="125"/>
      <c r="AE1125" s="125"/>
      <c r="AF1125" s="100"/>
    </row>
    <row r="1126" spans="1:32" ht="168.75" x14ac:dyDescent="0.25">
      <c r="A1126" s="153" t="s">
        <v>344</v>
      </c>
      <c r="B1126" s="95">
        <f t="shared" ref="B1126:AE1126" si="811">B1127</f>
        <v>2691.3</v>
      </c>
      <c r="C1126" s="95">
        <f t="shared" si="811"/>
        <v>2691.3</v>
      </c>
      <c r="D1126" s="95">
        <f t="shared" si="811"/>
        <v>1636.97</v>
      </c>
      <c r="E1126" s="95">
        <f>E1127</f>
        <v>1636.97</v>
      </c>
      <c r="F1126" s="95">
        <f t="shared" si="811"/>
        <v>60.824508601790953</v>
      </c>
      <c r="G1126" s="95">
        <f t="shared" si="811"/>
        <v>60.824508601790953</v>
      </c>
      <c r="H1126" s="95">
        <f t="shared" si="811"/>
        <v>0</v>
      </c>
      <c r="I1126" s="95">
        <f t="shared" si="811"/>
        <v>0</v>
      </c>
      <c r="J1126" s="95">
        <f t="shared" si="811"/>
        <v>0</v>
      </c>
      <c r="K1126" s="95">
        <f t="shared" si="811"/>
        <v>0</v>
      </c>
      <c r="L1126" s="95">
        <f t="shared" si="811"/>
        <v>0</v>
      </c>
      <c r="M1126" s="95">
        <f t="shared" si="811"/>
        <v>0</v>
      </c>
      <c r="N1126" s="95">
        <f t="shared" si="811"/>
        <v>100</v>
      </c>
      <c r="O1126" s="95">
        <f t="shared" si="811"/>
        <v>0</v>
      </c>
      <c r="P1126" s="95">
        <f t="shared" si="811"/>
        <v>0</v>
      </c>
      <c r="Q1126" s="95">
        <f t="shared" si="811"/>
        <v>0</v>
      </c>
      <c r="R1126" s="95">
        <f t="shared" si="811"/>
        <v>0</v>
      </c>
      <c r="S1126" s="95">
        <f t="shared" si="811"/>
        <v>0</v>
      </c>
      <c r="T1126" s="95">
        <f t="shared" si="811"/>
        <v>309.77</v>
      </c>
      <c r="U1126" s="95">
        <f t="shared" si="811"/>
        <v>308.76</v>
      </c>
      <c r="V1126" s="95">
        <f t="shared" si="811"/>
        <v>555.9</v>
      </c>
      <c r="W1126" s="95">
        <f t="shared" si="811"/>
        <v>487.1</v>
      </c>
      <c r="X1126" s="95">
        <f t="shared" si="811"/>
        <v>363.81</v>
      </c>
      <c r="Y1126" s="95">
        <f t="shared" si="811"/>
        <v>365.81</v>
      </c>
      <c r="Z1126" s="95">
        <f t="shared" si="811"/>
        <v>336</v>
      </c>
      <c r="AA1126" s="95">
        <f t="shared" si="811"/>
        <v>0</v>
      </c>
      <c r="AB1126" s="95">
        <f t="shared" si="811"/>
        <v>0</v>
      </c>
      <c r="AC1126" s="95">
        <f t="shared" si="811"/>
        <v>0</v>
      </c>
      <c r="AD1126" s="95">
        <f t="shared" si="811"/>
        <v>1025.82</v>
      </c>
      <c r="AE1126" s="95">
        <f t="shared" si="811"/>
        <v>475.3</v>
      </c>
      <c r="AF1126" s="114" t="s">
        <v>615</v>
      </c>
    </row>
    <row r="1127" spans="1:32" ht="18.75" x14ac:dyDescent="0.3">
      <c r="A1127" s="137" t="s">
        <v>27</v>
      </c>
      <c r="B1127" s="154">
        <f>B1128+B1129+B1130+B1131</f>
        <v>2691.3</v>
      </c>
      <c r="C1127" s="154">
        <f>C1128+C1129+C1130+C1131</f>
        <v>2691.3</v>
      </c>
      <c r="D1127" s="154">
        <f>D1128+D1129+D1130+D1131</f>
        <v>1636.97</v>
      </c>
      <c r="E1127" s="163">
        <f>E1128+E1129+E1130+E1131</f>
        <v>1636.97</v>
      </c>
      <c r="F1127" s="125">
        <f>E1127/B1127*100</f>
        <v>60.824508601790953</v>
      </c>
      <c r="G1127" s="125">
        <f>E1127/C1127*100</f>
        <v>60.824508601790953</v>
      </c>
      <c r="H1127" s="154">
        <f t="shared" ref="H1127:AE1127" si="812">H1128+H1129+H1130+H1131</f>
        <v>0</v>
      </c>
      <c r="I1127" s="154">
        <f t="shared" si="812"/>
        <v>0</v>
      </c>
      <c r="J1127" s="154">
        <f t="shared" si="812"/>
        <v>0</v>
      </c>
      <c r="K1127" s="154">
        <f t="shared" si="812"/>
        <v>0</v>
      </c>
      <c r="L1127" s="154">
        <f t="shared" si="812"/>
        <v>0</v>
      </c>
      <c r="M1127" s="154">
        <f t="shared" si="812"/>
        <v>0</v>
      </c>
      <c r="N1127" s="155">
        <f t="shared" si="812"/>
        <v>100</v>
      </c>
      <c r="O1127" s="155">
        <f t="shared" si="812"/>
        <v>0</v>
      </c>
      <c r="P1127" s="154">
        <f t="shared" si="812"/>
        <v>0</v>
      </c>
      <c r="Q1127" s="154">
        <f t="shared" si="812"/>
        <v>0</v>
      </c>
      <c r="R1127" s="154">
        <f t="shared" si="812"/>
        <v>0</v>
      </c>
      <c r="S1127" s="154">
        <f t="shared" si="812"/>
        <v>0</v>
      </c>
      <c r="T1127" s="154">
        <f t="shared" si="812"/>
        <v>309.77</v>
      </c>
      <c r="U1127" s="154">
        <f t="shared" si="812"/>
        <v>308.76</v>
      </c>
      <c r="V1127" s="154">
        <f t="shared" si="812"/>
        <v>555.9</v>
      </c>
      <c r="W1127" s="154">
        <f t="shared" si="812"/>
        <v>487.1</v>
      </c>
      <c r="X1127" s="154">
        <f t="shared" si="812"/>
        <v>363.81</v>
      </c>
      <c r="Y1127" s="154">
        <f t="shared" si="812"/>
        <v>365.81</v>
      </c>
      <c r="Z1127" s="154">
        <f t="shared" si="812"/>
        <v>336</v>
      </c>
      <c r="AA1127" s="154">
        <f t="shared" si="812"/>
        <v>0</v>
      </c>
      <c r="AB1127" s="154">
        <f t="shared" si="812"/>
        <v>0</v>
      </c>
      <c r="AC1127" s="154">
        <f t="shared" si="812"/>
        <v>0</v>
      </c>
      <c r="AD1127" s="154">
        <f t="shared" si="812"/>
        <v>1025.82</v>
      </c>
      <c r="AE1127" s="154">
        <f t="shared" si="812"/>
        <v>475.3</v>
      </c>
      <c r="AF1127" s="100"/>
    </row>
    <row r="1128" spans="1:32" s="82" customFormat="1" ht="18.75" x14ac:dyDescent="0.25">
      <c r="A1128" s="103" t="s">
        <v>28</v>
      </c>
      <c r="B1128" s="100"/>
      <c r="C1128" s="156"/>
      <c r="D1128" s="156"/>
      <c r="E1128" s="119"/>
      <c r="F1128" s="156"/>
      <c r="G1128" s="156"/>
      <c r="H1128" s="125"/>
      <c r="I1128" s="125"/>
      <c r="J1128" s="125"/>
      <c r="K1128" s="125"/>
      <c r="L1128" s="125"/>
      <c r="M1128" s="125"/>
      <c r="N1128" s="101"/>
      <c r="O1128" s="133"/>
      <c r="P1128" s="125"/>
      <c r="Q1128" s="125"/>
      <c r="R1128" s="125"/>
      <c r="S1128" s="125"/>
      <c r="T1128" s="100"/>
      <c r="U1128" s="125"/>
      <c r="V1128" s="125"/>
      <c r="W1128" s="125"/>
      <c r="X1128" s="125"/>
      <c r="Y1128" s="125"/>
      <c r="Z1128" s="100"/>
      <c r="AA1128" s="125"/>
      <c r="AB1128" s="125"/>
      <c r="AC1128" s="125"/>
      <c r="AD1128" s="100"/>
      <c r="AE1128" s="89"/>
      <c r="AF1128" s="89"/>
    </row>
    <row r="1129" spans="1:32" s="82" customFormat="1" ht="18.75" x14ac:dyDescent="0.25">
      <c r="A1129" s="103" t="s">
        <v>29</v>
      </c>
      <c r="B1129" s="100">
        <f>H1129+J1129+L1129+N1129+P1129+R1129+T1129+V1129+X1129+Z1129+AB1129+AD1129</f>
        <v>2691.3</v>
      </c>
      <c r="C1129" s="125">
        <f>B1129</f>
        <v>2691.3</v>
      </c>
      <c r="D1129" s="125">
        <f>E1129</f>
        <v>1636.97</v>
      </c>
      <c r="E1129" s="119">
        <f>I1129+K1129+M1129+O1129+Q1129+S1129+U1129+W1129+Y1129+AA1129+AC1129+AE1129</f>
        <v>1636.97</v>
      </c>
      <c r="F1129" s="125">
        <f>E1129/B1129*100</f>
        <v>60.824508601790953</v>
      </c>
      <c r="G1129" s="125">
        <f>E1129/C1129*100</f>
        <v>60.824508601790953</v>
      </c>
      <c r="H1129" s="125"/>
      <c r="I1129" s="125"/>
      <c r="J1129" s="125"/>
      <c r="K1129" s="125"/>
      <c r="L1129" s="125"/>
      <c r="M1129" s="125"/>
      <c r="N1129" s="133">
        <v>100</v>
      </c>
      <c r="O1129" s="133">
        <v>0</v>
      </c>
      <c r="P1129" s="125"/>
      <c r="Q1129" s="125"/>
      <c r="R1129" s="125"/>
      <c r="S1129" s="125"/>
      <c r="T1129" s="125">
        <v>309.77</v>
      </c>
      <c r="U1129" s="125">
        <v>308.76</v>
      </c>
      <c r="V1129" s="125">
        <v>555.9</v>
      </c>
      <c r="W1129" s="125">
        <v>487.1</v>
      </c>
      <c r="X1129" s="125">
        <v>363.81</v>
      </c>
      <c r="Y1129" s="125">
        <v>365.81</v>
      </c>
      <c r="Z1129" s="125">
        <v>336</v>
      </c>
      <c r="AA1129" s="125"/>
      <c r="AB1129" s="125"/>
      <c r="AC1129" s="125"/>
      <c r="AD1129" s="125">
        <v>1025.82</v>
      </c>
      <c r="AE1129" s="125">
        <v>475.3</v>
      </c>
      <c r="AF1129" s="100"/>
    </row>
    <row r="1130" spans="1:32" s="82" customFormat="1" ht="18.75" x14ac:dyDescent="0.25">
      <c r="A1130" s="103" t="s">
        <v>30</v>
      </c>
      <c r="B1130" s="100"/>
      <c r="C1130" s="156"/>
      <c r="D1130" s="156"/>
      <c r="E1130" s="122"/>
      <c r="F1130" s="156"/>
      <c r="G1130" s="156"/>
      <c r="H1130" s="125"/>
      <c r="I1130" s="125"/>
      <c r="J1130" s="125"/>
      <c r="K1130" s="125"/>
      <c r="L1130" s="125"/>
      <c r="M1130" s="125"/>
      <c r="N1130" s="133"/>
      <c r="O1130" s="133"/>
      <c r="P1130" s="125"/>
      <c r="Q1130" s="125"/>
      <c r="R1130" s="125"/>
      <c r="S1130" s="125"/>
      <c r="T1130" s="125"/>
      <c r="U1130" s="125"/>
      <c r="V1130" s="125"/>
      <c r="W1130" s="125"/>
      <c r="X1130" s="125"/>
      <c r="Y1130" s="125"/>
      <c r="Z1130" s="125"/>
      <c r="AA1130" s="125"/>
      <c r="AB1130" s="125"/>
      <c r="AC1130" s="125"/>
      <c r="AD1130" s="125"/>
      <c r="AE1130" s="100"/>
      <c r="AF1130" s="100"/>
    </row>
    <row r="1131" spans="1:32" s="82" customFormat="1" ht="18.75" x14ac:dyDescent="0.25">
      <c r="A1131" s="103" t="s">
        <v>31</v>
      </c>
      <c r="B1131" s="100"/>
      <c r="C1131" s="156"/>
      <c r="D1131" s="156"/>
      <c r="E1131" s="122"/>
      <c r="F1131" s="156"/>
      <c r="G1131" s="156"/>
      <c r="H1131" s="125"/>
      <c r="I1131" s="125"/>
      <c r="J1131" s="125"/>
      <c r="K1131" s="125"/>
      <c r="L1131" s="125"/>
      <c r="M1131" s="125"/>
      <c r="N1131" s="133"/>
      <c r="O1131" s="133"/>
      <c r="P1131" s="125"/>
      <c r="Q1131" s="125"/>
      <c r="R1131" s="125"/>
      <c r="S1131" s="125"/>
      <c r="T1131" s="125"/>
      <c r="U1131" s="125"/>
      <c r="V1131" s="125"/>
      <c r="W1131" s="125"/>
      <c r="X1131" s="125"/>
      <c r="Y1131" s="125"/>
      <c r="Z1131" s="125"/>
      <c r="AA1131" s="125"/>
      <c r="AB1131" s="125"/>
      <c r="AC1131" s="125"/>
      <c r="AD1131" s="125"/>
      <c r="AE1131" s="100"/>
      <c r="AF1131" s="100"/>
    </row>
    <row r="1132" spans="1:32" ht="150" x14ac:dyDescent="0.25">
      <c r="A1132" s="162" t="s">
        <v>616</v>
      </c>
      <c r="B1132" s="95">
        <f t="shared" ref="B1132:AE1132" si="813">B1133</f>
        <v>36033.600000000006</v>
      </c>
      <c r="C1132" s="95">
        <f t="shared" si="813"/>
        <v>36033.600000000006</v>
      </c>
      <c r="D1132" s="95">
        <f t="shared" si="813"/>
        <v>35105.29</v>
      </c>
      <c r="E1132" s="95">
        <f>E1133</f>
        <v>35105.29</v>
      </c>
      <c r="F1132" s="95">
        <f t="shared" si="813"/>
        <v>97.423765596554318</v>
      </c>
      <c r="G1132" s="95">
        <f t="shared" si="813"/>
        <v>97.423765596554318</v>
      </c>
      <c r="H1132" s="95">
        <f t="shared" si="813"/>
        <v>2971</v>
      </c>
      <c r="I1132" s="95">
        <f t="shared" si="813"/>
        <v>2468.63</v>
      </c>
      <c r="J1132" s="95">
        <f t="shared" si="813"/>
        <v>3048.6</v>
      </c>
      <c r="K1132" s="95">
        <f t="shared" si="813"/>
        <v>1952.2</v>
      </c>
      <c r="L1132" s="95">
        <f t="shared" si="813"/>
        <v>2802.48</v>
      </c>
      <c r="M1132" s="95">
        <f t="shared" si="813"/>
        <v>2778.31</v>
      </c>
      <c r="N1132" s="95">
        <f t="shared" si="813"/>
        <v>3132.86</v>
      </c>
      <c r="O1132" s="95">
        <f t="shared" si="813"/>
        <v>3096.1</v>
      </c>
      <c r="P1132" s="95">
        <f t="shared" si="813"/>
        <v>3047.02</v>
      </c>
      <c r="Q1132" s="95">
        <f t="shared" si="813"/>
        <v>3587.96</v>
      </c>
      <c r="R1132" s="95">
        <f t="shared" si="813"/>
        <v>2710.88</v>
      </c>
      <c r="S1132" s="95">
        <f t="shared" si="813"/>
        <v>2777.1</v>
      </c>
      <c r="T1132" s="95">
        <f t="shared" si="813"/>
        <v>3686.99</v>
      </c>
      <c r="U1132" s="95">
        <f t="shared" si="813"/>
        <v>1846.65</v>
      </c>
      <c r="V1132" s="95">
        <f t="shared" si="813"/>
        <v>1296.3900000000001</v>
      </c>
      <c r="W1132" s="95">
        <f t="shared" si="813"/>
        <v>1024.67</v>
      </c>
      <c r="X1132" s="95">
        <f t="shared" si="813"/>
        <v>1329.04</v>
      </c>
      <c r="Y1132" s="95">
        <f t="shared" si="813"/>
        <v>1219.05</v>
      </c>
      <c r="Z1132" s="95">
        <f t="shared" si="813"/>
        <v>3935.75</v>
      </c>
      <c r="AA1132" s="95">
        <f t="shared" si="813"/>
        <v>3495.88</v>
      </c>
      <c r="AB1132" s="95">
        <f t="shared" si="813"/>
        <v>2645.33</v>
      </c>
      <c r="AC1132" s="95">
        <f t="shared" si="813"/>
        <v>2783.59</v>
      </c>
      <c r="AD1132" s="95">
        <f t="shared" si="813"/>
        <v>5427.26</v>
      </c>
      <c r="AE1132" s="95">
        <f t="shared" si="813"/>
        <v>8075.15</v>
      </c>
      <c r="AF1132" s="114" t="s">
        <v>617</v>
      </c>
    </row>
    <row r="1133" spans="1:32" ht="18.75" x14ac:dyDescent="0.3">
      <c r="A1133" s="137" t="s">
        <v>27</v>
      </c>
      <c r="B1133" s="154">
        <f>B1134+B1135+B1136+B1137</f>
        <v>36033.600000000006</v>
      </c>
      <c r="C1133" s="154">
        <f>C1134+C1135+C1136+C1137</f>
        <v>36033.600000000006</v>
      </c>
      <c r="D1133" s="154">
        <f>D1134+D1135+D1136+D1137</f>
        <v>35105.29</v>
      </c>
      <c r="E1133" s="154">
        <f>E1134+E1135+E1136+E1137</f>
        <v>35105.29</v>
      </c>
      <c r="F1133" s="125">
        <f>E1133/B1133*100</f>
        <v>97.423765596554318</v>
      </c>
      <c r="G1133" s="125">
        <f>E1133/C1133*100</f>
        <v>97.423765596554318</v>
      </c>
      <c r="H1133" s="154">
        <f t="shared" ref="H1133:AE1133" si="814">H1134+H1135+H1136+H1137</f>
        <v>2971</v>
      </c>
      <c r="I1133" s="154">
        <f t="shared" si="814"/>
        <v>2468.63</v>
      </c>
      <c r="J1133" s="154">
        <f t="shared" si="814"/>
        <v>3048.6</v>
      </c>
      <c r="K1133" s="154">
        <f t="shared" si="814"/>
        <v>1952.2</v>
      </c>
      <c r="L1133" s="154">
        <f t="shared" si="814"/>
        <v>2802.48</v>
      </c>
      <c r="M1133" s="154">
        <f t="shared" si="814"/>
        <v>2778.31</v>
      </c>
      <c r="N1133" s="155">
        <f t="shared" si="814"/>
        <v>3132.86</v>
      </c>
      <c r="O1133" s="155">
        <f t="shared" si="814"/>
        <v>3096.1</v>
      </c>
      <c r="P1133" s="154">
        <f t="shared" si="814"/>
        <v>3047.02</v>
      </c>
      <c r="Q1133" s="154">
        <f t="shared" si="814"/>
        <v>3587.96</v>
      </c>
      <c r="R1133" s="154">
        <f t="shared" si="814"/>
        <v>2710.88</v>
      </c>
      <c r="S1133" s="154">
        <f t="shared" si="814"/>
        <v>2777.1</v>
      </c>
      <c r="T1133" s="154">
        <f t="shared" si="814"/>
        <v>3686.99</v>
      </c>
      <c r="U1133" s="154">
        <f t="shared" si="814"/>
        <v>1846.65</v>
      </c>
      <c r="V1133" s="154">
        <f t="shared" si="814"/>
        <v>1296.3900000000001</v>
      </c>
      <c r="W1133" s="154">
        <f t="shared" si="814"/>
        <v>1024.67</v>
      </c>
      <c r="X1133" s="154">
        <f t="shared" si="814"/>
        <v>1329.04</v>
      </c>
      <c r="Y1133" s="154">
        <f t="shared" si="814"/>
        <v>1219.05</v>
      </c>
      <c r="Z1133" s="154">
        <f t="shared" si="814"/>
        <v>3935.75</v>
      </c>
      <c r="AA1133" s="154">
        <f t="shared" si="814"/>
        <v>3495.88</v>
      </c>
      <c r="AB1133" s="154">
        <f t="shared" si="814"/>
        <v>2645.33</v>
      </c>
      <c r="AC1133" s="154">
        <f t="shared" si="814"/>
        <v>2783.59</v>
      </c>
      <c r="AD1133" s="154">
        <f t="shared" si="814"/>
        <v>5427.26</v>
      </c>
      <c r="AE1133" s="154">
        <f t="shared" si="814"/>
        <v>8075.15</v>
      </c>
      <c r="AF1133" s="100"/>
    </row>
    <row r="1134" spans="1:32" s="82" customFormat="1" ht="18.75" x14ac:dyDescent="0.25">
      <c r="A1134" s="103" t="s">
        <v>28</v>
      </c>
      <c r="B1134" s="100"/>
      <c r="C1134" s="156"/>
      <c r="D1134" s="156"/>
      <c r="E1134" s="122"/>
      <c r="F1134" s="156"/>
      <c r="G1134" s="156"/>
      <c r="H1134" s="125"/>
      <c r="I1134" s="125"/>
      <c r="J1134" s="125"/>
      <c r="K1134" s="125"/>
      <c r="L1134" s="125"/>
      <c r="M1134" s="125"/>
      <c r="N1134" s="133"/>
      <c r="O1134" s="133"/>
      <c r="P1134" s="125"/>
      <c r="Q1134" s="125"/>
      <c r="R1134" s="125"/>
      <c r="S1134" s="125"/>
      <c r="T1134" s="125"/>
      <c r="U1134" s="125"/>
      <c r="V1134" s="125"/>
      <c r="W1134" s="125"/>
      <c r="X1134" s="125"/>
      <c r="Y1134" s="125"/>
      <c r="Z1134" s="125"/>
      <c r="AA1134" s="125"/>
      <c r="AB1134" s="125"/>
      <c r="AC1134" s="125"/>
      <c r="AD1134" s="125"/>
      <c r="AE1134" s="125"/>
      <c r="AF1134" s="100"/>
    </row>
    <row r="1135" spans="1:32" s="82" customFormat="1" ht="18.75" x14ac:dyDescent="0.25">
      <c r="A1135" s="103" t="s">
        <v>29</v>
      </c>
      <c r="B1135" s="100">
        <f>H1135+J1135+L1135+N1135+P1135+R1135+T1135+V1135+X1135+Z1135+AB1135+AD1135</f>
        <v>36033.600000000006</v>
      </c>
      <c r="C1135" s="125">
        <f>B1135</f>
        <v>36033.600000000006</v>
      </c>
      <c r="D1135" s="125">
        <f>E1135</f>
        <v>35105.29</v>
      </c>
      <c r="E1135" s="165">
        <f>I1135+K1135+M1135+O1135+Q1135+S1135+U1135+W1135+Y1135+AA1135+AC1135+AE854+AE1135</f>
        <v>35105.29</v>
      </c>
      <c r="F1135" s="125">
        <f>E1135/B1135*100</f>
        <v>97.423765596554318</v>
      </c>
      <c r="G1135" s="125">
        <f>E1135/C1135*100</f>
        <v>97.423765596554318</v>
      </c>
      <c r="H1135" s="125">
        <v>2971</v>
      </c>
      <c r="I1135" s="125">
        <v>2468.63</v>
      </c>
      <c r="J1135" s="125">
        <v>3048.6</v>
      </c>
      <c r="K1135" s="125">
        <v>1952.2</v>
      </c>
      <c r="L1135" s="125">
        <v>2802.48</v>
      </c>
      <c r="M1135" s="125">
        <v>2778.31</v>
      </c>
      <c r="N1135" s="133">
        <v>3132.86</v>
      </c>
      <c r="O1135" s="133">
        <v>3096.1</v>
      </c>
      <c r="P1135" s="125">
        <v>3047.02</v>
      </c>
      <c r="Q1135" s="125">
        <v>3587.96</v>
      </c>
      <c r="R1135" s="125">
        <v>2710.88</v>
      </c>
      <c r="S1135" s="125">
        <v>2777.1</v>
      </c>
      <c r="T1135" s="125">
        <v>3686.99</v>
      </c>
      <c r="U1135" s="125">
        <v>1846.65</v>
      </c>
      <c r="V1135" s="125">
        <v>1296.3900000000001</v>
      </c>
      <c r="W1135" s="125">
        <v>1024.67</v>
      </c>
      <c r="X1135" s="125">
        <v>1329.04</v>
      </c>
      <c r="Y1135" s="125">
        <v>1219.05</v>
      </c>
      <c r="Z1135" s="125">
        <v>3935.75</v>
      </c>
      <c r="AA1135" s="125">
        <v>3495.88</v>
      </c>
      <c r="AB1135" s="125">
        <v>2645.33</v>
      </c>
      <c r="AC1135" s="125">
        <v>2783.59</v>
      </c>
      <c r="AD1135" s="125">
        <v>5427.26</v>
      </c>
      <c r="AE1135" s="125">
        <v>8075.15</v>
      </c>
      <c r="AF1135" s="100"/>
    </row>
    <row r="1136" spans="1:32" s="82" customFormat="1" ht="18.75" x14ac:dyDescent="0.25">
      <c r="A1136" s="103" t="s">
        <v>30</v>
      </c>
      <c r="B1136" s="100"/>
      <c r="C1136" s="156"/>
      <c r="D1136" s="156"/>
      <c r="E1136" s="122"/>
      <c r="F1136" s="156"/>
      <c r="G1136" s="156"/>
      <c r="H1136" s="125"/>
      <c r="I1136" s="125"/>
      <c r="J1136" s="125"/>
      <c r="K1136" s="125"/>
      <c r="L1136" s="125"/>
      <c r="M1136" s="125"/>
      <c r="N1136" s="133"/>
      <c r="O1136" s="133"/>
      <c r="P1136" s="125"/>
      <c r="Q1136" s="125"/>
      <c r="R1136" s="125"/>
      <c r="S1136" s="125"/>
      <c r="T1136" s="125"/>
      <c r="U1136" s="125"/>
      <c r="V1136" s="125"/>
      <c r="W1136" s="125"/>
      <c r="X1136" s="125"/>
      <c r="Y1136" s="125"/>
      <c r="Z1136" s="125"/>
      <c r="AA1136" s="125"/>
      <c r="AB1136" s="125"/>
      <c r="AC1136" s="125"/>
      <c r="AD1136" s="125"/>
      <c r="AE1136" s="89"/>
      <c r="AF1136" s="89"/>
    </row>
    <row r="1137" spans="1:32" s="82" customFormat="1" ht="18.75" x14ac:dyDescent="0.25">
      <c r="A1137" s="103" t="s">
        <v>31</v>
      </c>
      <c r="B1137" s="100"/>
      <c r="C1137" s="156"/>
      <c r="D1137" s="156"/>
      <c r="E1137" s="122"/>
      <c r="F1137" s="156"/>
      <c r="G1137" s="156"/>
      <c r="H1137" s="125"/>
      <c r="I1137" s="125"/>
      <c r="J1137" s="125"/>
      <c r="K1137" s="125"/>
      <c r="L1137" s="125"/>
      <c r="M1137" s="125"/>
      <c r="N1137" s="133"/>
      <c r="O1137" s="133"/>
      <c r="P1137" s="125"/>
      <c r="Q1137" s="125"/>
      <c r="R1137" s="125"/>
      <c r="S1137" s="125"/>
      <c r="T1137" s="125"/>
      <c r="U1137" s="125"/>
      <c r="V1137" s="125"/>
      <c r="W1137" s="125"/>
      <c r="X1137" s="125"/>
      <c r="Y1137" s="125"/>
      <c r="Z1137" s="125"/>
      <c r="AA1137" s="125"/>
      <c r="AB1137" s="125"/>
      <c r="AC1137" s="125"/>
      <c r="AD1137" s="125"/>
      <c r="AE1137" s="100"/>
      <c r="AF1137" s="100"/>
    </row>
    <row r="1138" spans="1:32" ht="56.25" x14ac:dyDescent="0.25">
      <c r="A1138" s="153" t="s">
        <v>345</v>
      </c>
      <c r="B1138" s="95">
        <f t="shared" ref="B1138:AE1138" si="815">B1139</f>
        <v>276.2</v>
      </c>
      <c r="C1138" s="95">
        <f t="shared" si="815"/>
        <v>276.2</v>
      </c>
      <c r="D1138" s="95">
        <f t="shared" si="815"/>
        <v>276.14</v>
      </c>
      <c r="E1138" s="95">
        <f t="shared" si="815"/>
        <v>276.14</v>
      </c>
      <c r="F1138" s="95">
        <f t="shared" si="815"/>
        <v>99.978276611151344</v>
      </c>
      <c r="G1138" s="95">
        <f t="shared" si="815"/>
        <v>99.978276611151344</v>
      </c>
      <c r="H1138" s="95">
        <f t="shared" si="815"/>
        <v>18.760000000000002</v>
      </c>
      <c r="I1138" s="95">
        <f t="shared" si="815"/>
        <v>17.41</v>
      </c>
      <c r="J1138" s="95">
        <f t="shared" si="815"/>
        <v>22.53</v>
      </c>
      <c r="K1138" s="95">
        <f t="shared" si="815"/>
        <v>12.71</v>
      </c>
      <c r="L1138" s="95">
        <f t="shared" si="815"/>
        <v>22.53</v>
      </c>
      <c r="M1138" s="95">
        <f t="shared" si="815"/>
        <v>14.28</v>
      </c>
      <c r="N1138" s="95">
        <f t="shared" si="815"/>
        <v>43.18</v>
      </c>
      <c r="O1138" s="95">
        <f t="shared" si="815"/>
        <v>15.19</v>
      </c>
      <c r="P1138" s="95">
        <f t="shared" si="815"/>
        <v>17</v>
      </c>
      <c r="Q1138" s="95">
        <f t="shared" si="815"/>
        <v>15.35</v>
      </c>
      <c r="R1138" s="95">
        <f t="shared" si="815"/>
        <v>17</v>
      </c>
      <c r="S1138" s="95">
        <f t="shared" si="815"/>
        <v>16.82</v>
      </c>
      <c r="T1138" s="95">
        <f t="shared" si="815"/>
        <v>22.53</v>
      </c>
      <c r="U1138" s="95">
        <f t="shared" si="815"/>
        <v>16.62</v>
      </c>
      <c r="V1138" s="95">
        <f t="shared" si="815"/>
        <v>22.53</v>
      </c>
      <c r="W1138" s="95">
        <f t="shared" si="815"/>
        <v>16.02</v>
      </c>
      <c r="X1138" s="95">
        <f t="shared" si="815"/>
        <v>22.53</v>
      </c>
      <c r="Y1138" s="95">
        <f t="shared" si="815"/>
        <v>15.09</v>
      </c>
      <c r="Z1138" s="95">
        <f t="shared" si="815"/>
        <v>22.52</v>
      </c>
      <c r="AA1138" s="95">
        <f t="shared" si="815"/>
        <v>6.84</v>
      </c>
      <c r="AB1138" s="95">
        <f t="shared" si="815"/>
        <v>22.53</v>
      </c>
      <c r="AC1138" s="95">
        <f t="shared" si="815"/>
        <v>95.3</v>
      </c>
      <c r="AD1138" s="95">
        <f t="shared" si="815"/>
        <v>22.56</v>
      </c>
      <c r="AE1138" s="95">
        <f t="shared" si="815"/>
        <v>34.51</v>
      </c>
      <c r="AF1138" s="114" t="s">
        <v>346</v>
      </c>
    </row>
    <row r="1139" spans="1:32" ht="18.75" x14ac:dyDescent="0.3">
      <c r="A1139" s="137" t="s">
        <v>27</v>
      </c>
      <c r="B1139" s="154">
        <f>B1140+B1141+B1142+B1143</f>
        <v>276.2</v>
      </c>
      <c r="C1139" s="154">
        <f>C1140+C1141+C1142+C1143</f>
        <v>276.2</v>
      </c>
      <c r="D1139" s="154">
        <f>D1140+D1141+D1142+D1143</f>
        <v>276.14</v>
      </c>
      <c r="E1139" s="154">
        <f>E1140+E1141+E1142+E1143</f>
        <v>276.14</v>
      </c>
      <c r="F1139" s="125">
        <f>E1139/B1139*100</f>
        <v>99.978276611151344</v>
      </c>
      <c r="G1139" s="125">
        <f>E1139/C1139*100</f>
        <v>99.978276611151344</v>
      </c>
      <c r="H1139" s="154">
        <f t="shared" ref="H1139:AE1139" si="816">H1140+H1141+H1142+H1143</f>
        <v>18.760000000000002</v>
      </c>
      <c r="I1139" s="154">
        <f t="shared" si="816"/>
        <v>17.41</v>
      </c>
      <c r="J1139" s="154">
        <f t="shared" si="816"/>
        <v>22.53</v>
      </c>
      <c r="K1139" s="154">
        <f t="shared" si="816"/>
        <v>12.71</v>
      </c>
      <c r="L1139" s="154">
        <f t="shared" si="816"/>
        <v>22.53</v>
      </c>
      <c r="M1139" s="154">
        <f t="shared" si="816"/>
        <v>14.28</v>
      </c>
      <c r="N1139" s="155">
        <f t="shared" si="816"/>
        <v>43.18</v>
      </c>
      <c r="O1139" s="155">
        <f t="shared" si="816"/>
        <v>15.19</v>
      </c>
      <c r="P1139" s="154">
        <f t="shared" si="816"/>
        <v>17</v>
      </c>
      <c r="Q1139" s="154">
        <f t="shared" si="816"/>
        <v>15.35</v>
      </c>
      <c r="R1139" s="154">
        <f t="shared" si="816"/>
        <v>17</v>
      </c>
      <c r="S1139" s="154">
        <f t="shared" si="816"/>
        <v>16.82</v>
      </c>
      <c r="T1139" s="154">
        <f t="shared" si="816"/>
        <v>22.53</v>
      </c>
      <c r="U1139" s="154">
        <f t="shared" si="816"/>
        <v>16.62</v>
      </c>
      <c r="V1139" s="154">
        <f t="shared" si="816"/>
        <v>22.53</v>
      </c>
      <c r="W1139" s="154">
        <f t="shared" si="816"/>
        <v>16.02</v>
      </c>
      <c r="X1139" s="154">
        <f t="shared" si="816"/>
        <v>22.53</v>
      </c>
      <c r="Y1139" s="154">
        <f t="shared" si="816"/>
        <v>15.09</v>
      </c>
      <c r="Z1139" s="154">
        <f t="shared" si="816"/>
        <v>22.52</v>
      </c>
      <c r="AA1139" s="154">
        <f t="shared" si="816"/>
        <v>6.84</v>
      </c>
      <c r="AB1139" s="154">
        <f t="shared" si="816"/>
        <v>22.53</v>
      </c>
      <c r="AC1139" s="154">
        <f t="shared" si="816"/>
        <v>95.3</v>
      </c>
      <c r="AD1139" s="154">
        <f t="shared" si="816"/>
        <v>22.56</v>
      </c>
      <c r="AE1139" s="154">
        <f t="shared" si="816"/>
        <v>34.51</v>
      </c>
      <c r="AF1139" s="100"/>
    </row>
    <row r="1140" spans="1:32" s="82" customFormat="1" ht="18.75" x14ac:dyDescent="0.25">
      <c r="A1140" s="103" t="s">
        <v>28</v>
      </c>
      <c r="B1140" s="100"/>
      <c r="C1140" s="156"/>
      <c r="D1140" s="156"/>
      <c r="E1140" s="100"/>
      <c r="F1140" s="156"/>
      <c r="G1140" s="156"/>
      <c r="H1140" s="125"/>
      <c r="I1140" s="125"/>
      <c r="J1140" s="125"/>
      <c r="K1140" s="125"/>
      <c r="L1140" s="125"/>
      <c r="M1140" s="125"/>
      <c r="N1140" s="133"/>
      <c r="O1140" s="133"/>
      <c r="P1140" s="125"/>
      <c r="Q1140" s="125"/>
      <c r="R1140" s="125"/>
      <c r="S1140" s="125"/>
      <c r="T1140" s="125"/>
      <c r="U1140" s="125"/>
      <c r="V1140" s="125"/>
      <c r="W1140" s="125"/>
      <c r="X1140" s="125"/>
      <c r="Y1140" s="125"/>
      <c r="Z1140" s="125"/>
      <c r="AA1140" s="125"/>
      <c r="AB1140" s="125"/>
      <c r="AC1140" s="125"/>
      <c r="AD1140" s="125"/>
      <c r="AE1140" s="125"/>
      <c r="AF1140" s="100"/>
    </row>
    <row r="1141" spans="1:32" s="82" customFormat="1" ht="18.75" x14ac:dyDescent="0.25">
      <c r="A1141" s="103" t="s">
        <v>29</v>
      </c>
      <c r="B1141" s="100">
        <f>H1141+J1141+L1141+N1141+P1141+R1141+T1141+V1141+X1141+Z1141+AB1141+AD1141</f>
        <v>276.2</v>
      </c>
      <c r="C1141" s="125">
        <f>B1141</f>
        <v>276.2</v>
      </c>
      <c r="D1141" s="125">
        <f>E1141</f>
        <v>276.14</v>
      </c>
      <c r="E1141" s="100">
        <f>I1141+K1141+M1141+O1141+Q1141+S1141+U1141+W1141+Y1141+AA1141+AC1141+AE1141+AG1141</f>
        <v>276.14</v>
      </c>
      <c r="F1141" s="125">
        <f>E1141/B1141*100</f>
        <v>99.978276611151344</v>
      </c>
      <c r="G1141" s="125">
        <f>E1141/C1141*100</f>
        <v>99.978276611151344</v>
      </c>
      <c r="H1141" s="125">
        <v>18.760000000000002</v>
      </c>
      <c r="I1141" s="125">
        <v>17.41</v>
      </c>
      <c r="J1141" s="125">
        <v>22.53</v>
      </c>
      <c r="K1141" s="125">
        <v>12.71</v>
      </c>
      <c r="L1141" s="125">
        <v>22.53</v>
      </c>
      <c r="M1141" s="125">
        <v>14.28</v>
      </c>
      <c r="N1141" s="133">
        <v>43.18</v>
      </c>
      <c r="O1141" s="133">
        <v>15.19</v>
      </c>
      <c r="P1141" s="125">
        <v>17</v>
      </c>
      <c r="Q1141" s="125">
        <v>15.35</v>
      </c>
      <c r="R1141" s="125">
        <v>17</v>
      </c>
      <c r="S1141" s="125">
        <v>16.82</v>
      </c>
      <c r="T1141" s="125">
        <v>22.53</v>
      </c>
      <c r="U1141" s="125">
        <v>16.62</v>
      </c>
      <c r="V1141" s="125">
        <v>22.53</v>
      </c>
      <c r="W1141" s="125">
        <v>16.02</v>
      </c>
      <c r="X1141" s="125">
        <v>22.53</v>
      </c>
      <c r="Y1141" s="125">
        <v>15.09</v>
      </c>
      <c r="Z1141" s="125">
        <v>22.52</v>
      </c>
      <c r="AA1141" s="125">
        <v>6.84</v>
      </c>
      <c r="AB1141" s="125">
        <v>22.53</v>
      </c>
      <c r="AC1141" s="125">
        <v>95.3</v>
      </c>
      <c r="AD1141" s="125">
        <v>22.56</v>
      </c>
      <c r="AE1141" s="125">
        <v>34.51</v>
      </c>
      <c r="AF1141" s="100"/>
    </row>
    <row r="1142" spans="1:32" s="82" customFormat="1" ht="18.75" x14ac:dyDescent="0.25">
      <c r="A1142" s="103" t="s">
        <v>30</v>
      </c>
      <c r="B1142" s="100"/>
      <c r="C1142" s="156"/>
      <c r="D1142" s="156"/>
      <c r="E1142" s="100"/>
      <c r="F1142" s="156"/>
      <c r="G1142" s="156"/>
      <c r="H1142" s="125"/>
      <c r="I1142" s="125"/>
      <c r="J1142" s="125"/>
      <c r="K1142" s="125"/>
      <c r="L1142" s="125"/>
      <c r="M1142" s="125"/>
      <c r="N1142" s="133"/>
      <c r="O1142" s="133"/>
      <c r="P1142" s="125"/>
      <c r="Q1142" s="125"/>
      <c r="R1142" s="125"/>
      <c r="S1142" s="125"/>
      <c r="T1142" s="125"/>
      <c r="U1142" s="125"/>
      <c r="V1142" s="125"/>
      <c r="W1142" s="125"/>
      <c r="X1142" s="125"/>
      <c r="Y1142" s="125"/>
      <c r="Z1142" s="125"/>
      <c r="AA1142" s="125"/>
      <c r="AB1142" s="125"/>
      <c r="AC1142" s="125"/>
      <c r="AD1142" s="125"/>
      <c r="AE1142" s="125"/>
      <c r="AF1142" s="100"/>
    </row>
    <row r="1143" spans="1:32" s="82" customFormat="1" ht="18.75" x14ac:dyDescent="0.25">
      <c r="A1143" s="103" t="s">
        <v>31</v>
      </c>
      <c r="B1143" s="100"/>
      <c r="C1143" s="156"/>
      <c r="D1143" s="156"/>
      <c r="E1143" s="100"/>
      <c r="F1143" s="156"/>
      <c r="G1143" s="156"/>
      <c r="H1143" s="125"/>
      <c r="I1143" s="125"/>
      <c r="J1143" s="125"/>
      <c r="K1143" s="125"/>
      <c r="L1143" s="125"/>
      <c r="M1143" s="125"/>
      <c r="N1143" s="133"/>
      <c r="O1143" s="133"/>
      <c r="P1143" s="125"/>
      <c r="Q1143" s="125"/>
      <c r="R1143" s="125"/>
      <c r="S1143" s="125"/>
      <c r="T1143" s="125"/>
      <c r="U1143" s="125"/>
      <c r="V1143" s="125"/>
      <c r="W1143" s="125"/>
      <c r="X1143" s="125"/>
      <c r="Y1143" s="125"/>
      <c r="Z1143" s="125"/>
      <c r="AA1143" s="125"/>
      <c r="AB1143" s="125"/>
      <c r="AC1143" s="125"/>
      <c r="AD1143" s="125"/>
      <c r="AE1143" s="89"/>
      <c r="AF1143" s="100"/>
    </row>
    <row r="1144" spans="1:32" ht="150" x14ac:dyDescent="0.25">
      <c r="A1144" s="153" t="s">
        <v>550</v>
      </c>
      <c r="B1144" s="95">
        <f t="shared" ref="B1144:AE1144" si="817">B1145</f>
        <v>19799.100000000002</v>
      </c>
      <c r="C1144" s="95">
        <f t="shared" si="817"/>
        <v>19799.100000000002</v>
      </c>
      <c r="D1144" s="95">
        <f t="shared" si="817"/>
        <v>19786.509999999998</v>
      </c>
      <c r="E1144" s="95">
        <f>E1145</f>
        <v>19786.509999999998</v>
      </c>
      <c r="F1144" s="95">
        <f t="shared" si="817"/>
        <v>99.936411251016438</v>
      </c>
      <c r="G1144" s="95">
        <f t="shared" si="817"/>
        <v>99.936411251016438</v>
      </c>
      <c r="H1144" s="95">
        <f t="shared" si="817"/>
        <v>1832.87</v>
      </c>
      <c r="I1144" s="95">
        <f t="shared" si="817"/>
        <v>1832.48</v>
      </c>
      <c r="J1144" s="95">
        <f t="shared" si="817"/>
        <v>1634.51</v>
      </c>
      <c r="K1144" s="95">
        <f t="shared" si="817"/>
        <v>0</v>
      </c>
      <c r="L1144" s="95">
        <f t="shared" si="817"/>
        <v>1634.85</v>
      </c>
      <c r="M1144" s="95">
        <f t="shared" si="817"/>
        <v>3127.34</v>
      </c>
      <c r="N1144" s="95">
        <f t="shared" si="817"/>
        <v>1634.85</v>
      </c>
      <c r="O1144" s="95">
        <f t="shared" si="817"/>
        <v>1836.13</v>
      </c>
      <c r="P1144" s="95">
        <f t="shared" si="817"/>
        <v>1617.92</v>
      </c>
      <c r="Q1144" s="95">
        <f t="shared" si="817"/>
        <v>1618.08</v>
      </c>
      <c r="R1144" s="95">
        <f t="shared" si="817"/>
        <v>1634.85</v>
      </c>
      <c r="S1144" s="95">
        <f t="shared" si="817"/>
        <v>1631.97</v>
      </c>
      <c r="T1144" s="95">
        <f t="shared" si="817"/>
        <v>1634.85</v>
      </c>
      <c r="U1144" s="95">
        <f t="shared" si="817"/>
        <v>1631.97</v>
      </c>
      <c r="V1144" s="95">
        <f t="shared" si="817"/>
        <v>1634.85</v>
      </c>
      <c r="W1144" s="95">
        <f t="shared" si="817"/>
        <v>1631.97</v>
      </c>
      <c r="X1144" s="95">
        <f t="shared" si="817"/>
        <v>1634.85</v>
      </c>
      <c r="Y1144" s="95">
        <f t="shared" si="817"/>
        <v>1631.97</v>
      </c>
      <c r="Z1144" s="95">
        <f t="shared" si="817"/>
        <v>1634.86</v>
      </c>
      <c r="AA1144" s="95">
        <f t="shared" si="817"/>
        <v>1631.97</v>
      </c>
      <c r="AB1144" s="95">
        <f t="shared" si="817"/>
        <v>1634.85</v>
      </c>
      <c r="AC1144" s="95">
        <f t="shared" si="817"/>
        <v>1606.32</v>
      </c>
      <c r="AD1144" s="95">
        <f t="shared" si="817"/>
        <v>1634.99</v>
      </c>
      <c r="AE1144" s="95">
        <f t="shared" si="817"/>
        <v>1606.31</v>
      </c>
      <c r="AF1144" s="114" t="s">
        <v>551</v>
      </c>
    </row>
    <row r="1145" spans="1:32" ht="18.75" x14ac:dyDescent="0.3">
      <c r="A1145" s="137" t="s">
        <v>27</v>
      </c>
      <c r="B1145" s="154">
        <f>B1146+B1147+B1148+B1149</f>
        <v>19799.100000000002</v>
      </c>
      <c r="C1145" s="154">
        <f>C1146+C1147+C1148+C1149</f>
        <v>19799.100000000002</v>
      </c>
      <c r="D1145" s="154">
        <f>D1146+D1147+D1148+D1149</f>
        <v>19786.509999999998</v>
      </c>
      <c r="E1145" s="154">
        <f>E1146+E1147+E1148+E1149</f>
        <v>19786.509999999998</v>
      </c>
      <c r="F1145" s="125">
        <f>E1145/B1145*100</f>
        <v>99.936411251016438</v>
      </c>
      <c r="G1145" s="125">
        <f>E1145/C1145*100</f>
        <v>99.936411251016438</v>
      </c>
      <c r="H1145" s="154">
        <f t="shared" ref="H1145:AD1145" si="818">H1146+H1147+H1148+H1149</f>
        <v>1832.87</v>
      </c>
      <c r="I1145" s="154">
        <f t="shared" si="818"/>
        <v>1832.48</v>
      </c>
      <c r="J1145" s="154">
        <f t="shared" si="818"/>
        <v>1634.51</v>
      </c>
      <c r="K1145" s="154">
        <f t="shared" si="818"/>
        <v>0</v>
      </c>
      <c r="L1145" s="154">
        <f t="shared" si="818"/>
        <v>1634.85</v>
      </c>
      <c r="M1145" s="154">
        <f t="shared" si="818"/>
        <v>3127.34</v>
      </c>
      <c r="N1145" s="155">
        <f t="shared" si="818"/>
        <v>1634.85</v>
      </c>
      <c r="O1145" s="155">
        <f t="shared" si="818"/>
        <v>1836.13</v>
      </c>
      <c r="P1145" s="154">
        <f t="shared" si="818"/>
        <v>1617.92</v>
      </c>
      <c r="Q1145" s="154">
        <f t="shared" si="818"/>
        <v>1618.08</v>
      </c>
      <c r="R1145" s="154">
        <f t="shared" si="818"/>
        <v>1634.85</v>
      </c>
      <c r="S1145" s="154">
        <f t="shared" si="818"/>
        <v>1631.97</v>
      </c>
      <c r="T1145" s="154">
        <f t="shared" si="818"/>
        <v>1634.85</v>
      </c>
      <c r="U1145" s="154">
        <f t="shared" si="818"/>
        <v>1631.97</v>
      </c>
      <c r="V1145" s="154">
        <f t="shared" si="818"/>
        <v>1634.85</v>
      </c>
      <c r="W1145" s="154">
        <f t="shared" si="818"/>
        <v>1631.97</v>
      </c>
      <c r="X1145" s="154">
        <f t="shared" si="818"/>
        <v>1634.85</v>
      </c>
      <c r="Y1145" s="154">
        <f t="shared" si="818"/>
        <v>1631.97</v>
      </c>
      <c r="Z1145" s="154">
        <f t="shared" si="818"/>
        <v>1634.86</v>
      </c>
      <c r="AA1145" s="154">
        <f t="shared" si="818"/>
        <v>1631.97</v>
      </c>
      <c r="AB1145" s="154">
        <f t="shared" si="818"/>
        <v>1634.85</v>
      </c>
      <c r="AC1145" s="154">
        <f t="shared" si="818"/>
        <v>1606.32</v>
      </c>
      <c r="AD1145" s="154">
        <f t="shared" si="818"/>
        <v>1634.99</v>
      </c>
      <c r="AE1145" s="163">
        <f>AE1146+AE1147+AE1148+AE1149</f>
        <v>1606.31</v>
      </c>
      <c r="AF1145" s="100"/>
    </row>
    <row r="1146" spans="1:32" s="82" customFormat="1" ht="18.75" x14ac:dyDescent="0.25">
      <c r="A1146" s="103" t="s">
        <v>28</v>
      </c>
      <c r="B1146" s="100"/>
      <c r="C1146" s="156"/>
      <c r="D1146" s="156"/>
      <c r="E1146" s="156"/>
      <c r="F1146" s="156"/>
      <c r="G1146" s="156"/>
      <c r="H1146" s="125"/>
      <c r="I1146" s="125"/>
      <c r="J1146" s="125"/>
      <c r="K1146" s="125"/>
      <c r="L1146" s="125"/>
      <c r="M1146" s="125"/>
      <c r="N1146" s="133"/>
      <c r="O1146" s="133"/>
      <c r="P1146" s="125"/>
      <c r="Q1146" s="125"/>
      <c r="R1146" s="125"/>
      <c r="S1146" s="125"/>
      <c r="T1146" s="125"/>
      <c r="U1146" s="125"/>
      <c r="V1146" s="125"/>
      <c r="W1146" s="125"/>
      <c r="X1146" s="125"/>
      <c r="Y1146" s="125"/>
      <c r="Z1146" s="125"/>
      <c r="AA1146" s="125"/>
      <c r="AB1146" s="125"/>
      <c r="AC1146" s="125"/>
      <c r="AD1146" s="125"/>
      <c r="AE1146" s="125"/>
      <c r="AF1146" s="100"/>
    </row>
    <row r="1147" spans="1:32" s="82" customFormat="1" ht="18.75" x14ac:dyDescent="0.25">
      <c r="A1147" s="103" t="s">
        <v>29</v>
      </c>
      <c r="B1147" s="100">
        <f>H1147+J1147+L1147+N1147+P1147+R1147+T1147+V1147+X1147+Z1147+AB1147+AD1147</f>
        <v>19799.100000000002</v>
      </c>
      <c r="C1147" s="125">
        <f>B1147</f>
        <v>19799.100000000002</v>
      </c>
      <c r="D1147" s="125">
        <f>E1147</f>
        <v>19786.509999999998</v>
      </c>
      <c r="E1147" s="100">
        <f>I1147+K1147+M1147+O1147+Q1147+S1147+U1147+W1147+Y1147+AA1147+AC1147+AE1147+AG1147</f>
        <v>19786.509999999998</v>
      </c>
      <c r="F1147" s="125">
        <f>E1147/B1147*100</f>
        <v>99.936411251016438</v>
      </c>
      <c r="G1147" s="125">
        <f>E1147/C1147*100</f>
        <v>99.936411251016438</v>
      </c>
      <c r="H1147" s="125">
        <v>1832.87</v>
      </c>
      <c r="I1147" s="125">
        <v>1832.48</v>
      </c>
      <c r="J1147" s="125">
        <v>1634.51</v>
      </c>
      <c r="K1147" s="125">
        <v>0</v>
      </c>
      <c r="L1147" s="125">
        <v>1634.85</v>
      </c>
      <c r="M1147" s="125">
        <v>3127.34</v>
      </c>
      <c r="N1147" s="133">
        <v>1634.85</v>
      </c>
      <c r="O1147" s="133">
        <v>1836.13</v>
      </c>
      <c r="P1147" s="125">
        <v>1617.92</v>
      </c>
      <c r="Q1147" s="125">
        <v>1618.08</v>
      </c>
      <c r="R1147" s="125">
        <v>1634.85</v>
      </c>
      <c r="S1147" s="125">
        <v>1631.97</v>
      </c>
      <c r="T1147" s="125">
        <v>1634.85</v>
      </c>
      <c r="U1147" s="125">
        <v>1631.97</v>
      </c>
      <c r="V1147" s="125">
        <v>1634.85</v>
      </c>
      <c r="W1147" s="125">
        <v>1631.97</v>
      </c>
      <c r="X1147" s="125">
        <v>1634.85</v>
      </c>
      <c r="Y1147" s="125">
        <v>1631.97</v>
      </c>
      <c r="Z1147" s="125">
        <v>1634.86</v>
      </c>
      <c r="AA1147" s="125">
        <v>1631.97</v>
      </c>
      <c r="AB1147" s="125">
        <v>1634.85</v>
      </c>
      <c r="AC1147" s="125">
        <v>1606.32</v>
      </c>
      <c r="AD1147" s="125">
        <v>1634.99</v>
      </c>
      <c r="AE1147" s="166">
        <v>1606.31</v>
      </c>
      <c r="AF1147" s="100"/>
    </row>
    <row r="1148" spans="1:32" s="82" customFormat="1" ht="18.75" x14ac:dyDescent="0.25">
      <c r="A1148" s="103" t="s">
        <v>30</v>
      </c>
      <c r="B1148" s="100"/>
      <c r="C1148" s="156"/>
      <c r="D1148" s="156"/>
      <c r="E1148" s="156"/>
      <c r="F1148" s="156"/>
      <c r="G1148" s="156"/>
      <c r="H1148" s="125"/>
      <c r="I1148" s="125"/>
      <c r="J1148" s="125"/>
      <c r="K1148" s="125"/>
      <c r="L1148" s="125"/>
      <c r="M1148" s="125"/>
      <c r="N1148" s="133"/>
      <c r="O1148" s="133"/>
      <c r="P1148" s="125"/>
      <c r="Q1148" s="125"/>
      <c r="R1148" s="125"/>
      <c r="S1148" s="125"/>
      <c r="T1148" s="125"/>
      <c r="U1148" s="125"/>
      <c r="V1148" s="125"/>
      <c r="W1148" s="125"/>
      <c r="X1148" s="125"/>
      <c r="Y1148" s="125"/>
      <c r="Z1148" s="125"/>
      <c r="AA1148" s="125"/>
      <c r="AB1148" s="125"/>
      <c r="AC1148" s="125"/>
      <c r="AD1148" s="167"/>
      <c r="AE1148" s="125"/>
      <c r="AF1148" s="100"/>
    </row>
    <row r="1149" spans="1:32" s="82" customFormat="1" ht="18.75" x14ac:dyDescent="0.25">
      <c r="A1149" s="103" t="s">
        <v>31</v>
      </c>
      <c r="B1149" s="100"/>
      <c r="C1149" s="156"/>
      <c r="D1149" s="156"/>
      <c r="E1149" s="156"/>
      <c r="F1149" s="156"/>
      <c r="G1149" s="156"/>
      <c r="H1149" s="125"/>
      <c r="I1149" s="125"/>
      <c r="J1149" s="125"/>
      <c r="K1149" s="125"/>
      <c r="L1149" s="125"/>
      <c r="M1149" s="125"/>
      <c r="N1149" s="133"/>
      <c r="O1149" s="133"/>
      <c r="P1149" s="125"/>
      <c r="Q1149" s="125"/>
      <c r="R1149" s="125"/>
      <c r="S1149" s="125"/>
      <c r="T1149" s="125"/>
      <c r="U1149" s="125"/>
      <c r="V1149" s="125"/>
      <c r="W1149" s="125"/>
      <c r="X1149" s="125"/>
      <c r="Y1149" s="125"/>
      <c r="Z1149" s="125"/>
      <c r="AA1149" s="125"/>
      <c r="AB1149" s="125"/>
      <c r="AC1149" s="125"/>
      <c r="AD1149" s="125"/>
      <c r="AE1149" s="125"/>
      <c r="AF1149" s="100"/>
    </row>
    <row r="1150" spans="1:32" ht="56.25" x14ac:dyDescent="0.25">
      <c r="A1150" s="162" t="s">
        <v>347</v>
      </c>
      <c r="B1150" s="95">
        <f t="shared" ref="B1150:AE1150" si="819">B1151</f>
        <v>40.200000000000003</v>
      </c>
      <c r="C1150" s="95">
        <f t="shared" si="819"/>
        <v>40.200000000000003</v>
      </c>
      <c r="D1150" s="95">
        <f t="shared" si="819"/>
        <v>39.860000000000007</v>
      </c>
      <c r="E1150" s="95">
        <f t="shared" si="819"/>
        <v>39.860000000000007</v>
      </c>
      <c r="F1150" s="95">
        <f t="shared" si="819"/>
        <v>99.154228855721399</v>
      </c>
      <c r="G1150" s="95">
        <f t="shared" si="819"/>
        <v>99.154228855721399</v>
      </c>
      <c r="H1150" s="95">
        <f t="shared" si="819"/>
        <v>0</v>
      </c>
      <c r="I1150" s="95">
        <f t="shared" si="819"/>
        <v>0</v>
      </c>
      <c r="J1150" s="95">
        <f t="shared" si="819"/>
        <v>3.85</v>
      </c>
      <c r="K1150" s="95">
        <f t="shared" si="819"/>
        <v>3.85</v>
      </c>
      <c r="L1150" s="95">
        <f t="shared" si="819"/>
        <v>0</v>
      </c>
      <c r="M1150" s="95">
        <f t="shared" si="819"/>
        <v>0</v>
      </c>
      <c r="N1150" s="95">
        <f t="shared" si="819"/>
        <v>0</v>
      </c>
      <c r="O1150" s="95">
        <f t="shared" si="819"/>
        <v>0</v>
      </c>
      <c r="P1150" s="95">
        <f t="shared" si="819"/>
        <v>0</v>
      </c>
      <c r="Q1150" s="95">
        <f t="shared" si="819"/>
        <v>0</v>
      </c>
      <c r="R1150" s="95">
        <f t="shared" si="819"/>
        <v>31.21</v>
      </c>
      <c r="S1150" s="95">
        <f t="shared" si="819"/>
        <v>0</v>
      </c>
      <c r="T1150" s="95">
        <f t="shared" si="819"/>
        <v>0</v>
      </c>
      <c r="U1150" s="95">
        <f t="shared" si="819"/>
        <v>16.600000000000001</v>
      </c>
      <c r="V1150" s="95">
        <f t="shared" si="819"/>
        <v>0</v>
      </c>
      <c r="W1150" s="95">
        <f t="shared" si="819"/>
        <v>0</v>
      </c>
      <c r="X1150" s="95">
        <f t="shared" si="819"/>
        <v>0</v>
      </c>
      <c r="Y1150" s="95">
        <f t="shared" si="819"/>
        <v>0</v>
      </c>
      <c r="Z1150" s="95">
        <f t="shared" si="819"/>
        <v>0</v>
      </c>
      <c r="AA1150" s="95">
        <f t="shared" si="819"/>
        <v>14.38</v>
      </c>
      <c r="AB1150" s="95">
        <f t="shared" si="819"/>
        <v>0</v>
      </c>
      <c r="AC1150" s="95">
        <f t="shared" si="819"/>
        <v>0</v>
      </c>
      <c r="AD1150" s="95">
        <f t="shared" si="819"/>
        <v>5.14</v>
      </c>
      <c r="AE1150" s="95">
        <f t="shared" si="819"/>
        <v>5.03</v>
      </c>
      <c r="AF1150" s="114" t="s">
        <v>348</v>
      </c>
    </row>
    <row r="1151" spans="1:32" ht="18.75" x14ac:dyDescent="0.3">
      <c r="A1151" s="137" t="s">
        <v>27</v>
      </c>
      <c r="B1151" s="154">
        <f t="shared" ref="B1151:AD1151" si="820">B1152+B1153+B1154+B1155</f>
        <v>40.200000000000003</v>
      </c>
      <c r="C1151" s="154">
        <f t="shared" si="820"/>
        <v>40.200000000000003</v>
      </c>
      <c r="D1151" s="154">
        <f t="shared" si="820"/>
        <v>39.860000000000007</v>
      </c>
      <c r="E1151" s="154">
        <f t="shared" si="820"/>
        <v>39.860000000000007</v>
      </c>
      <c r="F1151" s="154">
        <f t="shared" si="820"/>
        <v>99.154228855721399</v>
      </c>
      <c r="G1151" s="154">
        <f t="shared" si="820"/>
        <v>99.154228855721399</v>
      </c>
      <c r="H1151" s="154">
        <f t="shared" si="820"/>
        <v>0</v>
      </c>
      <c r="I1151" s="154">
        <f t="shared" si="820"/>
        <v>0</v>
      </c>
      <c r="J1151" s="154">
        <f t="shared" si="820"/>
        <v>3.85</v>
      </c>
      <c r="K1151" s="154">
        <f t="shared" si="820"/>
        <v>3.85</v>
      </c>
      <c r="L1151" s="154">
        <f t="shared" si="820"/>
        <v>0</v>
      </c>
      <c r="M1151" s="154">
        <f t="shared" si="820"/>
        <v>0</v>
      </c>
      <c r="N1151" s="155">
        <f t="shared" si="820"/>
        <v>0</v>
      </c>
      <c r="O1151" s="155">
        <f t="shared" si="820"/>
        <v>0</v>
      </c>
      <c r="P1151" s="154">
        <f t="shared" si="820"/>
        <v>0</v>
      </c>
      <c r="Q1151" s="154">
        <f t="shared" si="820"/>
        <v>0</v>
      </c>
      <c r="R1151" s="154">
        <f t="shared" si="820"/>
        <v>31.21</v>
      </c>
      <c r="S1151" s="154">
        <f t="shared" si="820"/>
        <v>0</v>
      </c>
      <c r="T1151" s="154">
        <f t="shared" si="820"/>
        <v>0</v>
      </c>
      <c r="U1151" s="154">
        <f t="shared" si="820"/>
        <v>16.600000000000001</v>
      </c>
      <c r="V1151" s="154">
        <f t="shared" si="820"/>
        <v>0</v>
      </c>
      <c r="W1151" s="154">
        <f t="shared" si="820"/>
        <v>0</v>
      </c>
      <c r="X1151" s="154">
        <f t="shared" si="820"/>
        <v>0</v>
      </c>
      <c r="Y1151" s="154">
        <f t="shared" si="820"/>
        <v>0</v>
      </c>
      <c r="Z1151" s="154">
        <f t="shared" si="820"/>
        <v>0</v>
      </c>
      <c r="AA1151" s="154">
        <f t="shared" si="820"/>
        <v>14.38</v>
      </c>
      <c r="AB1151" s="154">
        <f t="shared" si="820"/>
        <v>0</v>
      </c>
      <c r="AC1151" s="154">
        <f t="shared" si="820"/>
        <v>0</v>
      </c>
      <c r="AD1151" s="154">
        <f t="shared" si="820"/>
        <v>5.14</v>
      </c>
      <c r="AE1151" s="100">
        <f>SUM(AE1152:AE1155)</f>
        <v>5.03</v>
      </c>
      <c r="AF1151" s="100"/>
    </row>
    <row r="1152" spans="1:32" s="82" customFormat="1" ht="18.75" x14ac:dyDescent="0.25">
      <c r="A1152" s="103" t="s">
        <v>28</v>
      </c>
      <c r="B1152" s="100"/>
      <c r="C1152" s="156"/>
      <c r="D1152" s="156"/>
      <c r="E1152" s="156"/>
      <c r="F1152" s="156"/>
      <c r="G1152" s="156"/>
      <c r="H1152" s="125"/>
      <c r="I1152" s="125"/>
      <c r="J1152" s="125"/>
      <c r="K1152" s="125"/>
      <c r="L1152" s="125"/>
      <c r="M1152" s="125"/>
      <c r="N1152" s="133"/>
      <c r="O1152" s="133"/>
      <c r="P1152" s="125"/>
      <c r="Q1152" s="125"/>
      <c r="R1152" s="125"/>
      <c r="S1152" s="125"/>
      <c r="T1152" s="125"/>
      <c r="U1152" s="125"/>
      <c r="V1152" s="125"/>
      <c r="W1152" s="125"/>
      <c r="X1152" s="125"/>
      <c r="Y1152" s="125"/>
      <c r="Z1152" s="125"/>
      <c r="AA1152" s="125"/>
      <c r="AB1152" s="125"/>
      <c r="AC1152" s="125"/>
      <c r="AD1152" s="125"/>
      <c r="AE1152" s="125"/>
      <c r="AF1152" s="100"/>
    </row>
    <row r="1153" spans="1:32" s="82" customFormat="1" ht="18.75" x14ac:dyDescent="0.25">
      <c r="A1153" s="103" t="s">
        <v>29</v>
      </c>
      <c r="B1153" s="100">
        <f>H1153+J1153+L1153+N1153+P1153+R1153+T1153+V1153+X1153+Z1153+AB1153+AD1153</f>
        <v>40.200000000000003</v>
      </c>
      <c r="C1153" s="125">
        <f>B1153</f>
        <v>40.200000000000003</v>
      </c>
      <c r="D1153" s="125">
        <f>E1153</f>
        <v>39.860000000000007</v>
      </c>
      <c r="E1153" s="100">
        <f>I1153+K1153+M1153+O1153+Q1153+S1153+U1153+W1153+Y1153+AA1153+AC1153+AE1153+AG1153</f>
        <v>39.860000000000007</v>
      </c>
      <c r="F1153" s="125">
        <f>E1153/B1153*100</f>
        <v>99.154228855721399</v>
      </c>
      <c r="G1153" s="125">
        <f>E1153/C1153*100</f>
        <v>99.154228855721399</v>
      </c>
      <c r="H1153" s="125"/>
      <c r="I1153" s="125"/>
      <c r="J1153" s="125">
        <v>3.85</v>
      </c>
      <c r="K1153" s="125">
        <v>3.85</v>
      </c>
      <c r="L1153" s="125">
        <v>0</v>
      </c>
      <c r="M1153" s="125">
        <v>0</v>
      </c>
      <c r="N1153" s="133"/>
      <c r="O1153" s="133"/>
      <c r="P1153" s="125"/>
      <c r="Q1153" s="125"/>
      <c r="R1153" s="125">
        <v>31.21</v>
      </c>
      <c r="S1153" s="125"/>
      <c r="T1153" s="125"/>
      <c r="U1153" s="125">
        <v>16.600000000000001</v>
      </c>
      <c r="V1153" s="125"/>
      <c r="W1153" s="125"/>
      <c r="X1153" s="125"/>
      <c r="Y1153" s="125"/>
      <c r="Z1153" s="125"/>
      <c r="AA1153" s="125">
        <v>14.38</v>
      </c>
      <c r="AB1153" s="125"/>
      <c r="AC1153" s="125"/>
      <c r="AD1153" s="125">
        <v>5.14</v>
      </c>
      <c r="AE1153" s="166">
        <v>5.03</v>
      </c>
      <c r="AF1153" s="100"/>
    </row>
    <row r="1154" spans="1:32" s="82" customFormat="1" ht="18.75" x14ac:dyDescent="0.25">
      <c r="A1154" s="103" t="s">
        <v>30</v>
      </c>
      <c r="B1154" s="100"/>
      <c r="C1154" s="156"/>
      <c r="D1154" s="156"/>
      <c r="E1154" s="156"/>
      <c r="F1154" s="156"/>
      <c r="G1154" s="156"/>
      <c r="H1154" s="125"/>
      <c r="I1154" s="125"/>
      <c r="J1154" s="125"/>
      <c r="K1154" s="125"/>
      <c r="L1154" s="125"/>
      <c r="M1154" s="125"/>
      <c r="N1154" s="133"/>
      <c r="O1154" s="133"/>
      <c r="P1154" s="125"/>
      <c r="Q1154" s="125"/>
      <c r="R1154" s="125"/>
      <c r="S1154" s="125"/>
      <c r="T1154" s="125"/>
      <c r="U1154" s="125"/>
      <c r="V1154" s="125"/>
      <c r="W1154" s="125"/>
      <c r="X1154" s="125"/>
      <c r="Y1154" s="125"/>
      <c r="Z1154" s="125"/>
      <c r="AA1154" s="125"/>
      <c r="AB1154" s="125"/>
      <c r="AC1154" s="125"/>
      <c r="AD1154" s="125"/>
      <c r="AE1154" s="125"/>
      <c r="AF1154" s="100"/>
    </row>
    <row r="1155" spans="1:32" s="82" customFormat="1" ht="18.75" x14ac:dyDescent="0.25">
      <c r="A1155" s="103" t="s">
        <v>31</v>
      </c>
      <c r="B1155" s="100"/>
      <c r="C1155" s="156"/>
      <c r="D1155" s="156"/>
      <c r="E1155" s="156"/>
      <c r="F1155" s="156"/>
      <c r="G1155" s="156"/>
      <c r="H1155" s="125"/>
      <c r="I1155" s="125"/>
      <c r="J1155" s="125"/>
      <c r="K1155" s="125"/>
      <c r="L1155" s="125"/>
      <c r="M1155" s="125"/>
      <c r="N1155" s="133"/>
      <c r="O1155" s="133"/>
      <c r="P1155" s="125"/>
      <c r="Q1155" s="125"/>
      <c r="R1155" s="125"/>
      <c r="S1155" s="125"/>
      <c r="T1155" s="125"/>
      <c r="U1155" s="125"/>
      <c r="V1155" s="125"/>
      <c r="W1155" s="125"/>
      <c r="X1155" s="125"/>
      <c r="Y1155" s="125"/>
      <c r="Z1155" s="125"/>
      <c r="AA1155" s="125"/>
      <c r="AB1155" s="125"/>
      <c r="AC1155" s="125"/>
      <c r="AD1155" s="125"/>
      <c r="AE1155" s="125"/>
      <c r="AF1155" s="100"/>
    </row>
    <row r="1156" spans="1:32" s="82" customFormat="1" ht="18.75" x14ac:dyDescent="0.25">
      <c r="A1156" s="103" t="s">
        <v>66</v>
      </c>
      <c r="B1156" s="100"/>
      <c r="C1156" s="156"/>
      <c r="D1156" s="156"/>
      <c r="E1156" s="156"/>
      <c r="F1156" s="156"/>
      <c r="G1156" s="156"/>
      <c r="H1156" s="125"/>
      <c r="I1156" s="125"/>
      <c r="J1156" s="125"/>
      <c r="K1156" s="125"/>
      <c r="L1156" s="125"/>
      <c r="M1156" s="125"/>
      <c r="N1156" s="133"/>
      <c r="O1156" s="133"/>
      <c r="P1156" s="125"/>
      <c r="Q1156" s="125"/>
      <c r="R1156" s="125"/>
      <c r="S1156" s="125"/>
      <c r="T1156" s="125"/>
      <c r="U1156" s="125"/>
      <c r="V1156" s="125"/>
      <c r="W1156" s="125"/>
      <c r="X1156" s="125"/>
      <c r="Y1156" s="125"/>
      <c r="Z1156" s="125"/>
      <c r="AA1156" s="125"/>
      <c r="AB1156" s="125"/>
      <c r="AC1156" s="125"/>
      <c r="AD1156" s="125"/>
      <c r="AE1156" s="100"/>
      <c r="AF1156" s="100"/>
    </row>
    <row r="1157" spans="1:32" ht="150" x14ac:dyDescent="0.25">
      <c r="A1157" s="153" t="s">
        <v>349</v>
      </c>
      <c r="B1157" s="95">
        <f t="shared" ref="B1157:AE1157" si="821">B1158</f>
        <v>3277.6</v>
      </c>
      <c r="C1157" s="95">
        <f t="shared" si="821"/>
        <v>3277.6</v>
      </c>
      <c r="D1157" s="95">
        <f t="shared" si="821"/>
        <v>3277.5899999999997</v>
      </c>
      <c r="E1157" s="95">
        <f t="shared" si="821"/>
        <v>3277.5899999999997</v>
      </c>
      <c r="F1157" s="95">
        <f t="shared" si="821"/>
        <v>99.999694898706366</v>
      </c>
      <c r="G1157" s="95">
        <f t="shared" si="821"/>
        <v>99.999694898706366</v>
      </c>
      <c r="H1157" s="95">
        <f t="shared" si="821"/>
        <v>608.04999999999995</v>
      </c>
      <c r="I1157" s="95">
        <f t="shared" si="821"/>
        <v>593.97</v>
      </c>
      <c r="J1157" s="95">
        <f t="shared" si="821"/>
        <v>32.17</v>
      </c>
      <c r="K1157" s="95">
        <f t="shared" si="821"/>
        <v>0</v>
      </c>
      <c r="L1157" s="95">
        <f>L1158</f>
        <v>16.73</v>
      </c>
      <c r="M1157" s="95">
        <f t="shared" si="821"/>
        <v>0.06</v>
      </c>
      <c r="N1157" s="95">
        <f t="shared" si="821"/>
        <v>552.87</v>
      </c>
      <c r="O1157" s="95">
        <f t="shared" si="821"/>
        <v>546.36</v>
      </c>
      <c r="P1157" s="95">
        <f t="shared" si="821"/>
        <v>93.35</v>
      </c>
      <c r="Q1157" s="95">
        <f t="shared" si="821"/>
        <v>0</v>
      </c>
      <c r="R1157" s="95">
        <f t="shared" si="821"/>
        <v>63.53</v>
      </c>
      <c r="S1157" s="95">
        <f t="shared" si="821"/>
        <v>0</v>
      </c>
      <c r="T1157" s="95">
        <f t="shared" si="821"/>
        <v>913.64</v>
      </c>
      <c r="U1157" s="95">
        <f t="shared" si="821"/>
        <v>743.99</v>
      </c>
      <c r="V1157" s="95">
        <f t="shared" si="821"/>
        <v>0</v>
      </c>
      <c r="W1157" s="95">
        <f t="shared" si="821"/>
        <v>364.95</v>
      </c>
      <c r="X1157" s="95">
        <f t="shared" si="821"/>
        <v>688.9</v>
      </c>
      <c r="Y1157" s="95">
        <f t="shared" si="821"/>
        <v>0</v>
      </c>
      <c r="Z1157" s="95">
        <f t="shared" si="821"/>
        <v>25.9</v>
      </c>
      <c r="AA1157" s="95">
        <f t="shared" si="821"/>
        <v>514.20000000000005</v>
      </c>
      <c r="AB1157" s="95">
        <f t="shared" si="821"/>
        <v>11.15</v>
      </c>
      <c r="AC1157" s="95">
        <f t="shared" si="821"/>
        <v>0</v>
      </c>
      <c r="AD1157" s="95">
        <f t="shared" si="821"/>
        <v>271.31</v>
      </c>
      <c r="AE1157" s="95">
        <f t="shared" si="821"/>
        <v>514.05999999999995</v>
      </c>
      <c r="AF1157" s="114" t="s">
        <v>350</v>
      </c>
    </row>
    <row r="1158" spans="1:32" ht="18.75" x14ac:dyDescent="0.3">
      <c r="A1158" s="137" t="s">
        <v>27</v>
      </c>
      <c r="B1158" s="154">
        <f t="shared" ref="B1158:AD1158" si="822">B1159+B1160+B1161+B1162</f>
        <v>3277.6</v>
      </c>
      <c r="C1158" s="154">
        <f t="shared" si="822"/>
        <v>3277.6</v>
      </c>
      <c r="D1158" s="154">
        <f t="shared" si="822"/>
        <v>3277.5899999999997</v>
      </c>
      <c r="E1158" s="154">
        <f t="shared" si="822"/>
        <v>3277.5899999999997</v>
      </c>
      <c r="F1158" s="154">
        <f t="shared" si="822"/>
        <v>99.999694898706366</v>
      </c>
      <c r="G1158" s="154">
        <f t="shared" si="822"/>
        <v>99.999694898706366</v>
      </c>
      <c r="H1158" s="154">
        <f t="shared" si="822"/>
        <v>608.04999999999995</v>
      </c>
      <c r="I1158" s="154">
        <f t="shared" si="822"/>
        <v>593.97</v>
      </c>
      <c r="J1158" s="154">
        <f t="shared" si="822"/>
        <v>32.17</v>
      </c>
      <c r="K1158" s="154">
        <f t="shared" si="822"/>
        <v>0</v>
      </c>
      <c r="L1158" s="154">
        <f t="shared" si="822"/>
        <v>16.73</v>
      </c>
      <c r="M1158" s="154">
        <f t="shared" si="822"/>
        <v>0.06</v>
      </c>
      <c r="N1158" s="155">
        <f t="shared" si="822"/>
        <v>552.87</v>
      </c>
      <c r="O1158" s="155">
        <f t="shared" si="822"/>
        <v>546.36</v>
      </c>
      <c r="P1158" s="154">
        <f t="shared" si="822"/>
        <v>93.35</v>
      </c>
      <c r="Q1158" s="154">
        <f t="shared" si="822"/>
        <v>0</v>
      </c>
      <c r="R1158" s="154">
        <f t="shared" si="822"/>
        <v>63.53</v>
      </c>
      <c r="S1158" s="154">
        <f t="shared" si="822"/>
        <v>0</v>
      </c>
      <c r="T1158" s="154">
        <f t="shared" si="822"/>
        <v>913.64</v>
      </c>
      <c r="U1158" s="154">
        <f t="shared" si="822"/>
        <v>743.99</v>
      </c>
      <c r="V1158" s="154">
        <f t="shared" si="822"/>
        <v>0</v>
      </c>
      <c r="W1158" s="154">
        <f t="shared" si="822"/>
        <v>364.95</v>
      </c>
      <c r="X1158" s="154">
        <f t="shared" si="822"/>
        <v>688.9</v>
      </c>
      <c r="Y1158" s="154">
        <f t="shared" si="822"/>
        <v>0</v>
      </c>
      <c r="Z1158" s="154">
        <f t="shared" si="822"/>
        <v>25.9</v>
      </c>
      <c r="AA1158" s="154">
        <f t="shared" si="822"/>
        <v>514.20000000000005</v>
      </c>
      <c r="AB1158" s="154">
        <f t="shared" si="822"/>
        <v>11.15</v>
      </c>
      <c r="AC1158" s="154">
        <f t="shared" si="822"/>
        <v>0</v>
      </c>
      <c r="AD1158" s="154">
        <f t="shared" si="822"/>
        <v>271.31</v>
      </c>
      <c r="AE1158" s="163">
        <f>AE1159+AE1160+AE1161+AE1162</f>
        <v>514.05999999999995</v>
      </c>
      <c r="AF1158" s="100"/>
    </row>
    <row r="1159" spans="1:32" s="82" customFormat="1" ht="18.75" x14ac:dyDescent="0.25">
      <c r="A1159" s="103" t="s">
        <v>28</v>
      </c>
      <c r="B1159" s="100"/>
      <c r="C1159" s="156"/>
      <c r="D1159" s="156"/>
      <c r="E1159" s="156"/>
      <c r="F1159" s="156"/>
      <c r="G1159" s="156"/>
      <c r="H1159" s="125"/>
      <c r="I1159" s="125"/>
      <c r="J1159" s="125"/>
      <c r="K1159" s="125"/>
      <c r="L1159" s="125"/>
      <c r="M1159" s="125"/>
      <c r="N1159" s="133"/>
      <c r="O1159" s="133"/>
      <c r="P1159" s="125"/>
      <c r="Q1159" s="125"/>
      <c r="R1159" s="125"/>
      <c r="S1159" s="125"/>
      <c r="T1159" s="125"/>
      <c r="U1159" s="125"/>
      <c r="V1159" s="125"/>
      <c r="W1159" s="125"/>
      <c r="X1159" s="125"/>
      <c r="Y1159" s="125"/>
      <c r="Z1159" s="125"/>
      <c r="AA1159" s="125"/>
      <c r="AB1159" s="125"/>
      <c r="AC1159" s="125"/>
      <c r="AD1159" s="125"/>
      <c r="AE1159" s="166"/>
      <c r="AF1159" s="100"/>
    </row>
    <row r="1160" spans="1:32" s="82" customFormat="1" ht="18.75" x14ac:dyDescent="0.25">
      <c r="A1160" s="103" t="s">
        <v>29</v>
      </c>
      <c r="B1160" s="100">
        <f>H1160+J1160+L1160+N1160+P1160+R1160+T1160+V1160+X1160+Z1160+AB1160+AD1160</f>
        <v>3277.6</v>
      </c>
      <c r="C1160" s="125">
        <f>B1160</f>
        <v>3277.6</v>
      </c>
      <c r="D1160" s="125">
        <f>E1160</f>
        <v>3277.5899999999997</v>
      </c>
      <c r="E1160" s="100">
        <f>I1160+K1160+M1160+O1160+Q1160+S1160+U1160+W1160+Y1160+AA1160+AC1160+AE1160+AG1160</f>
        <v>3277.5899999999997</v>
      </c>
      <c r="F1160" s="125">
        <f>E1160/B1160*100</f>
        <v>99.999694898706366</v>
      </c>
      <c r="G1160" s="125">
        <f>E1160/C1160*100</f>
        <v>99.999694898706366</v>
      </c>
      <c r="H1160" s="125">
        <v>608.04999999999995</v>
      </c>
      <c r="I1160" s="125">
        <v>593.97</v>
      </c>
      <c r="J1160" s="125">
        <v>32.17</v>
      </c>
      <c r="K1160" s="125">
        <v>0</v>
      </c>
      <c r="L1160" s="125">
        <v>16.73</v>
      </c>
      <c r="M1160" s="125">
        <v>0.06</v>
      </c>
      <c r="N1160" s="133">
        <v>552.87</v>
      </c>
      <c r="O1160" s="133">
        <v>546.36</v>
      </c>
      <c r="P1160" s="125">
        <v>93.35</v>
      </c>
      <c r="Q1160" s="125"/>
      <c r="R1160" s="125">
        <v>63.53</v>
      </c>
      <c r="S1160" s="125"/>
      <c r="T1160" s="125">
        <v>913.64</v>
      </c>
      <c r="U1160" s="125">
        <v>743.99</v>
      </c>
      <c r="V1160" s="125">
        <v>0</v>
      </c>
      <c r="W1160" s="125">
        <v>364.95</v>
      </c>
      <c r="X1160" s="125">
        <v>688.9</v>
      </c>
      <c r="Y1160" s="125"/>
      <c r="Z1160" s="125">
        <v>25.9</v>
      </c>
      <c r="AA1160" s="125">
        <v>514.20000000000005</v>
      </c>
      <c r="AB1160" s="125">
        <v>11.15</v>
      </c>
      <c r="AC1160" s="125"/>
      <c r="AD1160" s="125">
        <v>271.31</v>
      </c>
      <c r="AE1160" s="125">
        <v>514.05999999999995</v>
      </c>
      <c r="AF1160" s="100"/>
    </row>
    <row r="1161" spans="1:32" s="82" customFormat="1" ht="18.75" x14ac:dyDescent="0.25">
      <c r="A1161" s="103" t="s">
        <v>30</v>
      </c>
      <c r="B1161" s="100"/>
      <c r="C1161" s="156"/>
      <c r="D1161" s="156"/>
      <c r="E1161" s="156"/>
      <c r="F1161" s="156"/>
      <c r="G1161" s="156"/>
      <c r="H1161" s="125"/>
      <c r="I1161" s="125"/>
      <c r="J1161" s="125"/>
      <c r="K1161" s="125"/>
      <c r="L1161" s="125"/>
      <c r="M1161" s="125"/>
      <c r="N1161" s="133"/>
      <c r="O1161" s="133"/>
      <c r="P1161" s="125"/>
      <c r="Q1161" s="125"/>
      <c r="R1161" s="125"/>
      <c r="S1161" s="125"/>
      <c r="T1161" s="125"/>
      <c r="U1161" s="125"/>
      <c r="V1161" s="125"/>
      <c r="W1161" s="125"/>
      <c r="X1161" s="125"/>
      <c r="Y1161" s="125"/>
      <c r="Z1161" s="125"/>
      <c r="AA1161" s="125"/>
      <c r="AB1161" s="125"/>
      <c r="AC1161" s="125"/>
      <c r="AD1161" s="125"/>
      <c r="AE1161" s="125"/>
      <c r="AF1161" s="100"/>
    </row>
    <row r="1162" spans="1:32" s="82" customFormat="1" ht="18.75" x14ac:dyDescent="0.25">
      <c r="A1162" s="103" t="s">
        <v>31</v>
      </c>
      <c r="B1162" s="100"/>
      <c r="C1162" s="156"/>
      <c r="D1162" s="156"/>
      <c r="E1162" s="156"/>
      <c r="F1162" s="156"/>
      <c r="G1162" s="156"/>
      <c r="H1162" s="125"/>
      <c r="I1162" s="125"/>
      <c r="J1162" s="125"/>
      <c r="K1162" s="125"/>
      <c r="L1162" s="125"/>
      <c r="M1162" s="125"/>
      <c r="N1162" s="133"/>
      <c r="O1162" s="133"/>
      <c r="P1162" s="125"/>
      <c r="Q1162" s="125"/>
      <c r="R1162" s="125"/>
      <c r="S1162" s="125"/>
      <c r="T1162" s="125"/>
      <c r="U1162" s="125"/>
      <c r="V1162" s="125"/>
      <c r="W1162" s="125"/>
      <c r="X1162" s="125"/>
      <c r="Y1162" s="125"/>
      <c r="Z1162" s="125"/>
      <c r="AA1162" s="125"/>
      <c r="AB1162" s="125"/>
      <c r="AC1162" s="125"/>
      <c r="AD1162" s="125"/>
      <c r="AE1162" s="100"/>
      <c r="AF1162" s="100"/>
    </row>
    <row r="1163" spans="1:32" ht="56.25" x14ac:dyDescent="0.25">
      <c r="A1163" s="153" t="s">
        <v>351</v>
      </c>
      <c r="B1163" s="95">
        <f t="shared" ref="B1163:AE1163" si="823">B1164</f>
        <v>3840.79</v>
      </c>
      <c r="C1163" s="95">
        <f t="shared" si="823"/>
        <v>3840.79</v>
      </c>
      <c r="D1163" s="95">
        <f t="shared" si="823"/>
        <v>3839.91</v>
      </c>
      <c r="E1163" s="95">
        <f t="shared" si="823"/>
        <v>3839.91</v>
      </c>
      <c r="F1163" s="95">
        <f>E1163/B1163*100</f>
        <v>99.977088046990332</v>
      </c>
      <c r="G1163" s="95">
        <f>E1163/C1163*100</f>
        <v>99.977088046990332</v>
      </c>
      <c r="H1163" s="95">
        <f t="shared" si="823"/>
        <v>374.04</v>
      </c>
      <c r="I1163" s="95">
        <f t="shared" si="823"/>
        <v>374.04</v>
      </c>
      <c r="J1163" s="95">
        <f t="shared" si="823"/>
        <v>0</v>
      </c>
      <c r="K1163" s="95">
        <f t="shared" si="823"/>
        <v>0</v>
      </c>
      <c r="L1163" s="95">
        <f t="shared" si="823"/>
        <v>0</v>
      </c>
      <c r="M1163" s="95">
        <f t="shared" si="823"/>
        <v>0</v>
      </c>
      <c r="N1163" s="95">
        <f t="shared" si="823"/>
        <v>3366.35</v>
      </c>
      <c r="O1163" s="95">
        <f t="shared" si="823"/>
        <v>3366.35</v>
      </c>
      <c r="P1163" s="95">
        <f t="shared" si="823"/>
        <v>0</v>
      </c>
      <c r="Q1163" s="95">
        <f t="shared" si="823"/>
        <v>0</v>
      </c>
      <c r="R1163" s="95">
        <f t="shared" si="823"/>
        <v>0</v>
      </c>
      <c r="S1163" s="95">
        <f t="shared" si="823"/>
        <v>0</v>
      </c>
      <c r="T1163" s="95">
        <f t="shared" si="823"/>
        <v>0</v>
      </c>
      <c r="U1163" s="95">
        <f t="shared" si="823"/>
        <v>0</v>
      </c>
      <c r="V1163" s="95">
        <f t="shared" si="823"/>
        <v>0</v>
      </c>
      <c r="W1163" s="95">
        <f t="shared" si="823"/>
        <v>0</v>
      </c>
      <c r="X1163" s="95">
        <f t="shared" si="823"/>
        <v>9.9499999999999993</v>
      </c>
      <c r="Y1163" s="95">
        <f t="shared" si="823"/>
        <v>9.9499999999999993</v>
      </c>
      <c r="Z1163" s="95">
        <f t="shared" si="823"/>
        <v>89.6</v>
      </c>
      <c r="AA1163" s="95">
        <f t="shared" si="823"/>
        <v>89.57</v>
      </c>
      <c r="AB1163" s="95">
        <f t="shared" si="823"/>
        <v>0</v>
      </c>
      <c r="AC1163" s="95">
        <f t="shared" si="823"/>
        <v>0</v>
      </c>
      <c r="AD1163" s="95">
        <f t="shared" si="823"/>
        <v>0.86</v>
      </c>
      <c r="AE1163" s="95">
        <f t="shared" si="823"/>
        <v>0</v>
      </c>
      <c r="AF1163" s="114" t="s">
        <v>352</v>
      </c>
    </row>
    <row r="1164" spans="1:32" ht="18.75" x14ac:dyDescent="0.3">
      <c r="A1164" s="137" t="s">
        <v>27</v>
      </c>
      <c r="B1164" s="154">
        <f>B1165+B1166</f>
        <v>3840.79</v>
      </c>
      <c r="C1164" s="154">
        <f>C1165+C1166</f>
        <v>3840.79</v>
      </c>
      <c r="D1164" s="154">
        <f>D1165+D1166</f>
        <v>3839.91</v>
      </c>
      <c r="E1164" s="154">
        <f>E1165+E1166</f>
        <v>3839.91</v>
      </c>
      <c r="F1164" s="125">
        <f>E1164/B1164*100</f>
        <v>99.977088046990332</v>
      </c>
      <c r="G1164" s="125">
        <f>E1164/C1164*100</f>
        <v>99.977088046990332</v>
      </c>
      <c r="H1164" s="154">
        <f t="shared" ref="H1164:AD1164" si="824">H1165+H1166+H1167+H1168</f>
        <v>374.04</v>
      </c>
      <c r="I1164" s="154">
        <f t="shared" si="824"/>
        <v>374.04</v>
      </c>
      <c r="J1164" s="154">
        <f t="shared" si="824"/>
        <v>0</v>
      </c>
      <c r="K1164" s="154">
        <f t="shared" si="824"/>
        <v>0</v>
      </c>
      <c r="L1164" s="154">
        <f t="shared" si="824"/>
        <v>0</v>
      </c>
      <c r="M1164" s="154">
        <f t="shared" si="824"/>
        <v>0</v>
      </c>
      <c r="N1164" s="155">
        <f t="shared" si="824"/>
        <v>3366.35</v>
      </c>
      <c r="O1164" s="155">
        <f t="shared" si="824"/>
        <v>3366.35</v>
      </c>
      <c r="P1164" s="154">
        <f t="shared" si="824"/>
        <v>0</v>
      </c>
      <c r="Q1164" s="154">
        <f t="shared" si="824"/>
        <v>0</v>
      </c>
      <c r="R1164" s="154">
        <f t="shared" si="824"/>
        <v>0</v>
      </c>
      <c r="S1164" s="154">
        <f t="shared" si="824"/>
        <v>0</v>
      </c>
      <c r="T1164" s="154">
        <f t="shared" si="824"/>
        <v>0</v>
      </c>
      <c r="U1164" s="154">
        <f t="shared" si="824"/>
        <v>0</v>
      </c>
      <c r="V1164" s="154">
        <f t="shared" si="824"/>
        <v>0</v>
      </c>
      <c r="W1164" s="154">
        <f t="shared" si="824"/>
        <v>0</v>
      </c>
      <c r="X1164" s="154">
        <f t="shared" si="824"/>
        <v>9.9499999999999993</v>
      </c>
      <c r="Y1164" s="154">
        <f t="shared" si="824"/>
        <v>9.9499999999999993</v>
      </c>
      <c r="Z1164" s="154">
        <f t="shared" si="824"/>
        <v>89.6</v>
      </c>
      <c r="AA1164" s="154">
        <f t="shared" si="824"/>
        <v>89.57</v>
      </c>
      <c r="AB1164" s="154">
        <f t="shared" si="824"/>
        <v>0</v>
      </c>
      <c r="AC1164" s="154">
        <f t="shared" si="824"/>
        <v>0</v>
      </c>
      <c r="AD1164" s="154">
        <f t="shared" si="824"/>
        <v>0.86</v>
      </c>
      <c r="AE1164" s="125"/>
      <c r="AF1164" s="100"/>
    </row>
    <row r="1165" spans="1:32" s="82" customFormat="1" ht="18.75" x14ac:dyDescent="0.25">
      <c r="A1165" s="103" t="s">
        <v>28</v>
      </c>
      <c r="B1165" s="100">
        <f>H1165+J1165+L1165+N1165+P1165+R1165+T1165+V1165+X1165+Z1165+AB1165+AD1165</f>
        <v>3456.7999999999997</v>
      </c>
      <c r="C1165" s="125">
        <f>B1165</f>
        <v>3456.7999999999997</v>
      </c>
      <c r="D1165" s="125">
        <f>I1165+K1165+M1165+O1165+Q1165+S1165+U1165+AA1165</f>
        <v>3455.92</v>
      </c>
      <c r="E1165" s="100">
        <f>I1165+K1165+M1165+O1165+Q1165+S1165+U1165+W1165+Y1165+AA1165+AC1165+AE1165+AG1165</f>
        <v>3455.92</v>
      </c>
      <c r="F1165" s="125">
        <f>E1165/B1165*100</f>
        <v>99.974542929877359</v>
      </c>
      <c r="G1165" s="125">
        <f>E1165/C1165*100</f>
        <v>99.974542929877359</v>
      </c>
      <c r="H1165" s="125"/>
      <c r="I1165" s="125"/>
      <c r="J1165" s="125"/>
      <c r="K1165" s="125"/>
      <c r="L1165" s="125"/>
      <c r="M1165" s="125"/>
      <c r="N1165" s="133">
        <v>3366.35</v>
      </c>
      <c r="O1165" s="133">
        <v>3366.35</v>
      </c>
      <c r="P1165" s="125"/>
      <c r="Q1165" s="125"/>
      <c r="R1165" s="125"/>
      <c r="S1165" s="125"/>
      <c r="T1165" s="125"/>
      <c r="U1165" s="125"/>
      <c r="V1165" s="125"/>
      <c r="W1165" s="125"/>
      <c r="X1165" s="125"/>
      <c r="Y1165" s="125"/>
      <c r="Z1165" s="125">
        <v>89.6</v>
      </c>
      <c r="AA1165" s="125">
        <v>89.57</v>
      </c>
      <c r="AB1165" s="125"/>
      <c r="AC1165" s="125"/>
      <c r="AD1165" s="125">
        <v>0.85</v>
      </c>
      <c r="AE1165" s="125"/>
      <c r="AF1165" s="100"/>
    </row>
    <row r="1166" spans="1:32" s="82" customFormat="1" ht="18.75" x14ac:dyDescent="0.25">
      <c r="A1166" s="103" t="s">
        <v>29</v>
      </c>
      <c r="B1166" s="100">
        <v>383.99</v>
      </c>
      <c r="C1166" s="125">
        <f>H1166+J1166+L1166+N1166+P1166+R1166+T1166+V1166+X1166+Z1166+AB1166</f>
        <v>383.99</v>
      </c>
      <c r="D1166" s="125">
        <f>I1166+K1166+M1166+O1166+Q1166+S1166+U1166+Y1166+AA1166</f>
        <v>383.99</v>
      </c>
      <c r="E1166" s="100">
        <f>I1166+K1166+M1166+O1166+Q1166+S1166+U1166+W1166+Y1166+AA1166+AC1166+AE1166+AG1166</f>
        <v>383.99</v>
      </c>
      <c r="F1166" s="125">
        <f>E1166/B1166*100</f>
        <v>100</v>
      </c>
      <c r="G1166" s="125">
        <f>E1166/C1166*100</f>
        <v>100</v>
      </c>
      <c r="H1166" s="125">
        <v>374.04</v>
      </c>
      <c r="I1166" s="125">
        <v>374.04</v>
      </c>
      <c r="J1166" s="125">
        <v>0</v>
      </c>
      <c r="K1166" s="125">
        <v>0</v>
      </c>
      <c r="L1166" s="125"/>
      <c r="M1166" s="125"/>
      <c r="N1166" s="133"/>
      <c r="O1166" s="133"/>
      <c r="P1166" s="125"/>
      <c r="Q1166" s="125"/>
      <c r="R1166" s="125"/>
      <c r="S1166" s="125"/>
      <c r="T1166" s="125"/>
      <c r="U1166" s="125"/>
      <c r="V1166" s="125"/>
      <c r="W1166" s="125"/>
      <c r="X1166" s="125">
        <v>9.9499999999999993</v>
      </c>
      <c r="Y1166" s="125">
        <v>9.9499999999999993</v>
      </c>
      <c r="Z1166" s="125"/>
      <c r="AA1166" s="125"/>
      <c r="AB1166" s="125"/>
      <c r="AC1166" s="125"/>
      <c r="AD1166" s="125">
        <v>0.01</v>
      </c>
      <c r="AE1166" s="125"/>
      <c r="AF1166" s="100"/>
    </row>
    <row r="1167" spans="1:32" s="82" customFormat="1" ht="18.75" x14ac:dyDescent="0.25">
      <c r="A1167" s="103" t="s">
        <v>30</v>
      </c>
      <c r="B1167" s="100"/>
      <c r="C1167" s="156"/>
      <c r="D1167" s="156"/>
      <c r="E1167" s="156"/>
      <c r="F1167" s="156"/>
      <c r="G1167" s="156"/>
      <c r="H1167" s="125"/>
      <c r="I1167" s="125"/>
      <c r="J1167" s="125"/>
      <c r="K1167" s="125"/>
      <c r="L1167" s="125"/>
      <c r="M1167" s="125"/>
      <c r="N1167" s="133"/>
      <c r="O1167" s="133"/>
      <c r="P1167" s="125"/>
      <c r="Q1167" s="125"/>
      <c r="R1167" s="125"/>
      <c r="S1167" s="125"/>
      <c r="T1167" s="125"/>
      <c r="U1167" s="125"/>
      <c r="V1167" s="125"/>
      <c r="W1167" s="125"/>
      <c r="X1167" s="125"/>
      <c r="Y1167" s="125"/>
      <c r="Z1167" s="125"/>
      <c r="AA1167" s="125"/>
      <c r="AB1167" s="125"/>
      <c r="AC1167" s="125"/>
      <c r="AD1167" s="125"/>
      <c r="AE1167" s="125"/>
      <c r="AF1167" s="100"/>
    </row>
    <row r="1168" spans="1:32" s="82" customFormat="1" ht="18.75" x14ac:dyDescent="0.25">
      <c r="A1168" s="103" t="s">
        <v>31</v>
      </c>
      <c r="B1168" s="100"/>
      <c r="C1168" s="156"/>
      <c r="D1168" s="156"/>
      <c r="E1168" s="156"/>
      <c r="F1168" s="156"/>
      <c r="G1168" s="156"/>
      <c r="H1168" s="125"/>
      <c r="I1168" s="125"/>
      <c r="J1168" s="125"/>
      <c r="K1168" s="125"/>
      <c r="L1168" s="125"/>
      <c r="M1168" s="125"/>
      <c r="N1168" s="133"/>
      <c r="O1168" s="133"/>
      <c r="P1168" s="125"/>
      <c r="Q1168" s="125"/>
      <c r="R1168" s="125"/>
      <c r="S1168" s="125"/>
      <c r="T1168" s="125"/>
      <c r="U1168" s="125"/>
      <c r="V1168" s="125"/>
      <c r="W1168" s="125"/>
      <c r="X1168" s="125"/>
      <c r="Y1168" s="125"/>
      <c r="Z1168" s="125"/>
      <c r="AA1168" s="125"/>
      <c r="AB1168" s="125"/>
      <c r="AC1168" s="125"/>
      <c r="AD1168" s="125"/>
      <c r="AE1168" s="89"/>
      <c r="AF1168" s="100"/>
    </row>
    <row r="1169" spans="1:34" s="82" customFormat="1" ht="93.75" x14ac:dyDescent="0.25">
      <c r="A1169" s="142" t="s">
        <v>353</v>
      </c>
      <c r="B1169" s="89">
        <f t="shared" ref="B1169:AD1169" si="825">B1171</f>
        <v>31167.599999999995</v>
      </c>
      <c r="C1169" s="89">
        <f t="shared" si="825"/>
        <v>31167.599999999995</v>
      </c>
      <c r="D1169" s="89">
        <f>D1171</f>
        <v>31152.020000000004</v>
      </c>
      <c r="E1169" s="89">
        <f t="shared" si="825"/>
        <v>31152.020000000004</v>
      </c>
      <c r="F1169" s="160">
        <f>E1169/B1169*100</f>
        <v>99.950012192148279</v>
      </c>
      <c r="G1169" s="160">
        <f>E1169/C1169*100</f>
        <v>99.950012192148279</v>
      </c>
      <c r="H1169" s="89">
        <f t="shared" si="825"/>
        <v>6874.34</v>
      </c>
      <c r="I1169" s="89">
        <f t="shared" si="825"/>
        <v>6866.42</v>
      </c>
      <c r="J1169" s="89">
        <f t="shared" si="825"/>
        <v>4031.48</v>
      </c>
      <c r="K1169" s="89">
        <f t="shared" si="825"/>
        <v>3347.37</v>
      </c>
      <c r="L1169" s="89">
        <f t="shared" si="825"/>
        <v>2180.89</v>
      </c>
      <c r="M1169" s="89">
        <f t="shared" si="825"/>
        <v>1750.32</v>
      </c>
      <c r="N1169" s="91">
        <f t="shared" si="825"/>
        <v>3248.99</v>
      </c>
      <c r="O1169" s="91">
        <f t="shared" si="825"/>
        <v>3147.79</v>
      </c>
      <c r="P1169" s="89">
        <f t="shared" si="825"/>
        <v>2377.85</v>
      </c>
      <c r="Q1169" s="89">
        <f t="shared" si="825"/>
        <v>1965.44</v>
      </c>
      <c r="R1169" s="89">
        <f t="shared" si="825"/>
        <v>2170.8000000000002</v>
      </c>
      <c r="S1169" s="89">
        <f t="shared" si="825"/>
        <v>2161.2399999999998</v>
      </c>
      <c r="T1169" s="89">
        <f t="shared" si="825"/>
        <v>2520.6</v>
      </c>
      <c r="U1169" s="89">
        <f t="shared" si="825"/>
        <v>3286.45</v>
      </c>
      <c r="V1169" s="89">
        <f t="shared" si="825"/>
        <v>1814.87</v>
      </c>
      <c r="W1169" s="89">
        <f t="shared" si="825"/>
        <v>1912.31</v>
      </c>
      <c r="X1169" s="89">
        <f t="shared" si="825"/>
        <v>1268.73</v>
      </c>
      <c r="Y1169" s="89">
        <f t="shared" si="825"/>
        <v>921.49</v>
      </c>
      <c r="Z1169" s="89">
        <f t="shared" si="825"/>
        <v>2293.39</v>
      </c>
      <c r="AA1169" s="89">
        <f t="shared" si="825"/>
        <v>2424.41</v>
      </c>
      <c r="AB1169" s="89">
        <f t="shared" si="825"/>
        <v>1233.8399999999999</v>
      </c>
      <c r="AC1169" s="89">
        <f t="shared" si="825"/>
        <v>860.78</v>
      </c>
      <c r="AD1169" s="89">
        <f t="shared" si="825"/>
        <v>1151.82</v>
      </c>
      <c r="AE1169" s="89">
        <f>AE1170</f>
        <v>0</v>
      </c>
      <c r="AF1169" s="100"/>
    </row>
    <row r="1170" spans="1:34" ht="18.75" x14ac:dyDescent="0.3">
      <c r="A1170" s="168" t="s">
        <v>66</v>
      </c>
      <c r="B1170" s="154"/>
      <c r="C1170" s="156"/>
      <c r="D1170" s="156"/>
      <c r="E1170" s="156"/>
      <c r="F1170" s="156"/>
      <c r="G1170" s="156"/>
      <c r="H1170" s="125"/>
      <c r="I1170" s="125"/>
      <c r="J1170" s="125"/>
      <c r="K1170" s="125"/>
      <c r="L1170" s="125"/>
      <c r="M1170" s="125"/>
      <c r="N1170" s="133"/>
      <c r="O1170" s="133"/>
      <c r="P1170" s="125"/>
      <c r="Q1170" s="125"/>
      <c r="R1170" s="125"/>
      <c r="S1170" s="125"/>
      <c r="T1170" s="125"/>
      <c r="U1170" s="125"/>
      <c r="V1170" s="125"/>
      <c r="W1170" s="125"/>
      <c r="X1170" s="125"/>
      <c r="Y1170" s="125"/>
      <c r="Z1170" s="125"/>
      <c r="AA1170" s="125"/>
      <c r="AB1170" s="125"/>
      <c r="AC1170" s="125"/>
      <c r="AD1170" s="125"/>
      <c r="AE1170" s="100"/>
      <c r="AF1170" s="100"/>
    </row>
    <row r="1171" spans="1:34" ht="141" customHeight="1" x14ac:dyDescent="0.25">
      <c r="A1171" s="153" t="s">
        <v>354</v>
      </c>
      <c r="B1171" s="95">
        <f t="shared" ref="B1171:AE1171" si="826">B1172</f>
        <v>31167.599999999995</v>
      </c>
      <c r="C1171" s="95">
        <f t="shared" si="826"/>
        <v>31167.599999999995</v>
      </c>
      <c r="D1171" s="95">
        <f t="shared" si="826"/>
        <v>31152.020000000004</v>
      </c>
      <c r="E1171" s="95">
        <f t="shared" si="826"/>
        <v>31152.020000000004</v>
      </c>
      <c r="F1171" s="95">
        <f t="shared" si="826"/>
        <v>99.950012192148279</v>
      </c>
      <c r="G1171" s="95">
        <f t="shared" si="826"/>
        <v>99.950012192148279</v>
      </c>
      <c r="H1171" s="169">
        <f t="shared" si="826"/>
        <v>6874.34</v>
      </c>
      <c r="I1171" s="169">
        <f t="shared" si="826"/>
        <v>6866.42</v>
      </c>
      <c r="J1171" s="169">
        <f t="shared" si="826"/>
        <v>4031.48</v>
      </c>
      <c r="K1171" s="169">
        <f t="shared" si="826"/>
        <v>3347.37</v>
      </c>
      <c r="L1171" s="169">
        <f t="shared" si="826"/>
        <v>2180.89</v>
      </c>
      <c r="M1171" s="169">
        <f t="shared" si="826"/>
        <v>1750.32</v>
      </c>
      <c r="N1171" s="169">
        <f t="shared" si="826"/>
        <v>3248.99</v>
      </c>
      <c r="O1171" s="169">
        <f t="shared" si="826"/>
        <v>3147.79</v>
      </c>
      <c r="P1171" s="169">
        <f t="shared" si="826"/>
        <v>2377.85</v>
      </c>
      <c r="Q1171" s="169">
        <f t="shared" si="826"/>
        <v>1965.44</v>
      </c>
      <c r="R1171" s="169">
        <f t="shared" si="826"/>
        <v>2170.8000000000002</v>
      </c>
      <c r="S1171" s="169">
        <f t="shared" si="826"/>
        <v>2161.2399999999998</v>
      </c>
      <c r="T1171" s="169">
        <f t="shared" si="826"/>
        <v>2520.6</v>
      </c>
      <c r="U1171" s="169">
        <f t="shared" si="826"/>
        <v>3286.45</v>
      </c>
      <c r="V1171" s="95">
        <f t="shared" si="826"/>
        <v>1814.87</v>
      </c>
      <c r="W1171" s="95">
        <f t="shared" si="826"/>
        <v>1912.31</v>
      </c>
      <c r="X1171" s="95">
        <f t="shared" si="826"/>
        <v>1268.73</v>
      </c>
      <c r="Y1171" s="95">
        <f t="shared" si="826"/>
        <v>921.49</v>
      </c>
      <c r="Z1171" s="169">
        <f t="shared" si="826"/>
        <v>2293.39</v>
      </c>
      <c r="AA1171" s="169">
        <f t="shared" si="826"/>
        <v>2424.41</v>
      </c>
      <c r="AB1171" s="169">
        <f t="shared" si="826"/>
        <v>1233.8399999999999</v>
      </c>
      <c r="AC1171" s="169">
        <f t="shared" si="826"/>
        <v>860.78</v>
      </c>
      <c r="AD1171" s="169">
        <f t="shared" si="826"/>
        <v>1151.82</v>
      </c>
      <c r="AE1171" s="95">
        <f t="shared" si="826"/>
        <v>2508</v>
      </c>
      <c r="AF1171" s="114" t="s">
        <v>552</v>
      </c>
    </row>
    <row r="1172" spans="1:34" ht="18.75" x14ac:dyDescent="0.3">
      <c r="A1172" s="137" t="s">
        <v>27</v>
      </c>
      <c r="B1172" s="154">
        <f>B1173+B1174</f>
        <v>31167.599999999995</v>
      </c>
      <c r="C1172" s="154">
        <f>C1173+C1174</f>
        <v>31167.599999999995</v>
      </c>
      <c r="D1172" s="154">
        <f>D1173+D1174</f>
        <v>31152.020000000004</v>
      </c>
      <c r="E1172" s="154">
        <f>E1173+E1174</f>
        <v>31152.020000000004</v>
      </c>
      <c r="F1172" s="125">
        <f>E1172/B1172*100</f>
        <v>99.950012192148279</v>
      </c>
      <c r="G1172" s="125">
        <f>E1172/C1172*100</f>
        <v>99.950012192148279</v>
      </c>
      <c r="H1172" s="154">
        <f t="shared" ref="H1172:AD1172" si="827">H1173+H1174+H1175+H1176</f>
        <v>6874.34</v>
      </c>
      <c r="I1172" s="154">
        <f t="shared" si="827"/>
        <v>6866.42</v>
      </c>
      <c r="J1172" s="154">
        <f t="shared" si="827"/>
        <v>4031.48</v>
      </c>
      <c r="K1172" s="154">
        <f t="shared" si="827"/>
        <v>3347.37</v>
      </c>
      <c r="L1172" s="154">
        <f t="shared" si="827"/>
        <v>2180.89</v>
      </c>
      <c r="M1172" s="154">
        <f t="shared" si="827"/>
        <v>1750.32</v>
      </c>
      <c r="N1172" s="155">
        <f t="shared" si="827"/>
        <v>3248.99</v>
      </c>
      <c r="O1172" s="155">
        <f t="shared" si="827"/>
        <v>3147.79</v>
      </c>
      <c r="P1172" s="154">
        <f t="shared" si="827"/>
        <v>2377.85</v>
      </c>
      <c r="Q1172" s="154">
        <f t="shared" si="827"/>
        <v>1965.44</v>
      </c>
      <c r="R1172" s="154">
        <f t="shared" si="827"/>
        <v>2170.8000000000002</v>
      </c>
      <c r="S1172" s="154">
        <f t="shared" si="827"/>
        <v>2161.2399999999998</v>
      </c>
      <c r="T1172" s="154">
        <f t="shared" si="827"/>
        <v>2520.6</v>
      </c>
      <c r="U1172" s="154">
        <f t="shared" si="827"/>
        <v>3286.45</v>
      </c>
      <c r="V1172" s="154">
        <f t="shared" si="827"/>
        <v>1814.87</v>
      </c>
      <c r="W1172" s="154">
        <f t="shared" si="827"/>
        <v>1912.31</v>
      </c>
      <c r="X1172" s="154">
        <f t="shared" si="827"/>
        <v>1268.73</v>
      </c>
      <c r="Y1172" s="154">
        <f t="shared" si="827"/>
        <v>921.49</v>
      </c>
      <c r="Z1172" s="154">
        <f t="shared" si="827"/>
        <v>2293.39</v>
      </c>
      <c r="AA1172" s="154">
        <f t="shared" si="827"/>
        <v>2424.41</v>
      </c>
      <c r="AB1172" s="154">
        <f t="shared" si="827"/>
        <v>1233.8399999999999</v>
      </c>
      <c r="AC1172" s="154">
        <f t="shared" si="827"/>
        <v>860.78</v>
      </c>
      <c r="AD1172" s="154">
        <f t="shared" si="827"/>
        <v>1151.82</v>
      </c>
      <c r="AE1172" s="163">
        <f>AE1173+AE1174+AE1175+AE1176</f>
        <v>2508</v>
      </c>
      <c r="AF1172" s="100"/>
    </row>
    <row r="1173" spans="1:34" s="82" customFormat="1" ht="18.75" x14ac:dyDescent="0.25">
      <c r="A1173" s="103" t="s">
        <v>28</v>
      </c>
      <c r="B1173" s="100"/>
      <c r="C1173" s="156"/>
      <c r="D1173" s="156"/>
      <c r="E1173" s="156"/>
      <c r="F1173" s="156"/>
      <c r="G1173" s="156"/>
      <c r="H1173" s="125"/>
      <c r="I1173" s="125"/>
      <c r="J1173" s="125"/>
      <c r="K1173" s="125"/>
      <c r="L1173" s="125"/>
      <c r="M1173" s="125"/>
      <c r="N1173" s="133"/>
      <c r="O1173" s="133"/>
      <c r="P1173" s="125"/>
      <c r="Q1173" s="125"/>
      <c r="R1173" s="125"/>
      <c r="S1173" s="125"/>
      <c r="T1173" s="125"/>
      <c r="U1173" s="125"/>
      <c r="V1173" s="125"/>
      <c r="W1173" s="125"/>
      <c r="X1173" s="125"/>
      <c r="Y1173" s="125"/>
      <c r="Z1173" s="125"/>
      <c r="AA1173" s="125"/>
      <c r="AB1173" s="125"/>
      <c r="AC1173" s="125"/>
      <c r="AD1173" s="125"/>
      <c r="AE1173" s="125"/>
      <c r="AF1173" s="100"/>
    </row>
    <row r="1174" spans="1:34" s="82" customFormat="1" ht="18.75" x14ac:dyDescent="0.25">
      <c r="A1174" s="103" t="s">
        <v>29</v>
      </c>
      <c r="B1174" s="100">
        <f>H1174+J1174+L1174+N1174+P1174+R1174+T1174+V1174+X1174+Z1174+AB1174+AD1174</f>
        <v>31167.599999999995</v>
      </c>
      <c r="C1174" s="125">
        <f>B1174</f>
        <v>31167.599999999995</v>
      </c>
      <c r="D1174" s="125">
        <f>E1174</f>
        <v>31152.020000000004</v>
      </c>
      <c r="E1174" s="100">
        <f>I1174+K1174+M1174+O1174+Q1174+S1174+U1174+W1174+Y1174+AA1174+AC1174+AE1174+AG1174</f>
        <v>31152.020000000004</v>
      </c>
      <c r="F1174" s="125">
        <f>E1174/B1174*100</f>
        <v>99.950012192148279</v>
      </c>
      <c r="G1174" s="125">
        <f>E1174/C1174*100</f>
        <v>99.950012192148279</v>
      </c>
      <c r="H1174" s="125">
        <v>6874.34</v>
      </c>
      <c r="I1174" s="125">
        <v>6866.42</v>
      </c>
      <c r="J1174" s="125">
        <v>4031.48</v>
      </c>
      <c r="K1174" s="125">
        <v>3347.37</v>
      </c>
      <c r="L1174" s="125">
        <v>2180.89</v>
      </c>
      <c r="M1174" s="125">
        <v>1750.32</v>
      </c>
      <c r="N1174" s="133">
        <v>3248.99</v>
      </c>
      <c r="O1174" s="133">
        <v>3147.79</v>
      </c>
      <c r="P1174" s="125">
        <v>2377.85</v>
      </c>
      <c r="Q1174" s="125">
        <v>1965.44</v>
      </c>
      <c r="R1174" s="125">
        <v>2170.8000000000002</v>
      </c>
      <c r="S1174" s="125">
        <v>2161.2399999999998</v>
      </c>
      <c r="T1174" s="125">
        <v>2520.6</v>
      </c>
      <c r="U1174" s="125">
        <v>3286.45</v>
      </c>
      <c r="V1174" s="125">
        <v>1814.87</v>
      </c>
      <c r="W1174" s="125">
        <v>1912.31</v>
      </c>
      <c r="X1174" s="125">
        <v>1268.73</v>
      </c>
      <c r="Y1174" s="125">
        <v>921.49</v>
      </c>
      <c r="Z1174" s="125">
        <v>2293.39</v>
      </c>
      <c r="AA1174" s="125">
        <v>2424.41</v>
      </c>
      <c r="AB1174" s="125">
        <v>1233.8399999999999</v>
      </c>
      <c r="AC1174" s="125">
        <v>860.78</v>
      </c>
      <c r="AD1174" s="125">
        <v>1151.82</v>
      </c>
      <c r="AE1174" s="125">
        <v>2508</v>
      </c>
      <c r="AF1174" s="100"/>
    </row>
    <row r="1175" spans="1:34" s="82" customFormat="1" ht="18.75" x14ac:dyDescent="0.25">
      <c r="A1175" s="103" t="s">
        <v>30</v>
      </c>
      <c r="B1175" s="100"/>
      <c r="C1175" s="156"/>
      <c r="D1175" s="156"/>
      <c r="E1175" s="156"/>
      <c r="F1175" s="156"/>
      <c r="G1175" s="156"/>
      <c r="H1175" s="125"/>
      <c r="I1175" s="125"/>
      <c r="J1175" s="125"/>
      <c r="K1175" s="125"/>
      <c r="L1175" s="125"/>
      <c r="M1175" s="125"/>
      <c r="N1175" s="133"/>
      <c r="O1175" s="133"/>
      <c r="P1175" s="125"/>
      <c r="Q1175" s="125"/>
      <c r="R1175" s="125"/>
      <c r="S1175" s="125"/>
      <c r="T1175" s="125"/>
      <c r="U1175" s="125"/>
      <c r="V1175" s="125"/>
      <c r="W1175" s="125"/>
      <c r="X1175" s="125"/>
      <c r="Y1175" s="125"/>
      <c r="Z1175" s="125"/>
      <c r="AA1175" s="125"/>
      <c r="AB1175" s="125"/>
      <c r="AC1175" s="125"/>
      <c r="AD1175" s="125"/>
      <c r="AE1175" s="125"/>
      <c r="AF1175" s="100"/>
    </row>
    <row r="1176" spans="1:34" s="82" customFormat="1" ht="18.75" x14ac:dyDescent="0.25">
      <c r="A1176" s="103" t="s">
        <v>31</v>
      </c>
      <c r="B1176" s="100"/>
      <c r="C1176" s="89"/>
      <c r="D1176" s="156"/>
      <c r="E1176" s="156"/>
      <c r="F1176" s="156"/>
      <c r="G1176" s="156"/>
      <c r="H1176" s="125"/>
      <c r="I1176" s="125"/>
      <c r="J1176" s="125"/>
      <c r="K1176" s="125"/>
      <c r="L1176" s="125"/>
      <c r="M1176" s="125"/>
      <c r="N1176" s="133"/>
      <c r="O1176" s="133"/>
      <c r="P1176" s="125"/>
      <c r="Q1176" s="125"/>
      <c r="R1176" s="125"/>
      <c r="S1176" s="125"/>
      <c r="T1176" s="125"/>
      <c r="U1176" s="125"/>
      <c r="V1176" s="125"/>
      <c r="W1176" s="125"/>
      <c r="X1176" s="125"/>
      <c r="Y1176" s="125"/>
      <c r="Z1176" s="125"/>
      <c r="AA1176" s="125"/>
      <c r="AB1176" s="125"/>
      <c r="AC1176" s="125"/>
      <c r="AD1176" s="125"/>
      <c r="AE1176" s="89"/>
      <c r="AF1176" s="100"/>
      <c r="AG1176" s="28"/>
      <c r="AH1176" s="28"/>
    </row>
    <row r="1177" spans="1:34" s="82" customFormat="1" ht="18.75" x14ac:dyDescent="0.25">
      <c r="A1177" s="92" t="s">
        <v>62</v>
      </c>
      <c r="B1177" s="89">
        <f>B1178+B1179</f>
        <v>103514.74</v>
      </c>
      <c r="C1177" s="89">
        <f>C1178+C1179</f>
        <v>103514.74</v>
      </c>
      <c r="D1177" s="89">
        <f>D1178+D1179</f>
        <v>100990.57999999999</v>
      </c>
      <c r="E1177" s="89">
        <f>E1178+E1179</f>
        <v>100990.57999999999</v>
      </c>
      <c r="F1177" s="160">
        <f>E1177/B1177*100</f>
        <v>97.561545341272151</v>
      </c>
      <c r="G1177" s="160">
        <f>E1177/C1177*100</f>
        <v>97.561545341272151</v>
      </c>
      <c r="H1177" s="89">
        <f t="shared" ref="H1177:AE1177" si="828">H1178+H1179</f>
        <v>12679.06</v>
      </c>
      <c r="I1177" s="89">
        <f t="shared" si="828"/>
        <v>12152.95</v>
      </c>
      <c r="J1177" s="89">
        <f t="shared" si="828"/>
        <v>8973.14</v>
      </c>
      <c r="K1177" s="89">
        <f t="shared" si="828"/>
        <v>5415.63</v>
      </c>
      <c r="L1177" s="89">
        <f t="shared" si="828"/>
        <v>6657.48</v>
      </c>
      <c r="M1177" s="89">
        <f t="shared" si="828"/>
        <v>7770.3099999999995</v>
      </c>
      <c r="N1177" s="89">
        <f t="shared" si="828"/>
        <v>12946.48</v>
      </c>
      <c r="O1177" s="89">
        <f t="shared" si="828"/>
        <v>12435.52</v>
      </c>
      <c r="P1177" s="89">
        <f t="shared" si="828"/>
        <v>7153.1399999999994</v>
      </c>
      <c r="Q1177" s="89">
        <f t="shared" si="828"/>
        <v>7451.21</v>
      </c>
      <c r="R1177" s="89">
        <f t="shared" si="828"/>
        <v>6700.1800000000012</v>
      </c>
      <c r="S1177" s="89">
        <f t="shared" si="828"/>
        <v>6654.63</v>
      </c>
      <c r="T1177" s="160">
        <f t="shared" si="828"/>
        <v>12132.330000000002</v>
      </c>
      <c r="U1177" s="160">
        <f t="shared" si="828"/>
        <v>8579.0399999999991</v>
      </c>
      <c r="V1177" s="89">
        <f t="shared" si="828"/>
        <v>5646.94</v>
      </c>
      <c r="W1177" s="89">
        <f t="shared" si="828"/>
        <v>5437.02</v>
      </c>
      <c r="X1177" s="89">
        <f t="shared" si="828"/>
        <v>5332.21</v>
      </c>
      <c r="Y1177" s="89">
        <f t="shared" si="828"/>
        <v>4513.3500000000004</v>
      </c>
      <c r="Z1177" s="160">
        <f t="shared" si="828"/>
        <v>8763.9</v>
      </c>
      <c r="AA1177" s="89">
        <f t="shared" si="828"/>
        <v>8217.25</v>
      </c>
      <c r="AB1177" s="89">
        <f t="shared" si="828"/>
        <v>5547.7000000000007</v>
      </c>
      <c r="AC1177" s="89">
        <f t="shared" si="828"/>
        <v>5772.09</v>
      </c>
      <c r="AD1177" s="89">
        <f t="shared" si="828"/>
        <v>10982.19</v>
      </c>
      <c r="AE1177" s="160">
        <f t="shared" si="828"/>
        <v>16591.579999999998</v>
      </c>
      <c r="AF1177" s="100"/>
      <c r="AG1177" s="47">
        <f>H1177+J1177+L1177+N1177+P1177+R1177+T1177+V1177+X1177+Z1177+AB1177+AD1177</f>
        <v>103514.75</v>
      </c>
      <c r="AH1177" s="28"/>
    </row>
    <row r="1178" spans="1:34" s="82" customFormat="1" ht="18.75" x14ac:dyDescent="0.25">
      <c r="A1178" s="103" t="s">
        <v>28</v>
      </c>
      <c r="B1178" s="100">
        <f>B1165</f>
        <v>3456.7999999999997</v>
      </c>
      <c r="C1178" s="100">
        <f>C1165</f>
        <v>3456.7999999999997</v>
      </c>
      <c r="D1178" s="100">
        <f>D1165</f>
        <v>3455.92</v>
      </c>
      <c r="E1178" s="100">
        <f>E1165</f>
        <v>3455.92</v>
      </c>
      <c r="F1178" s="125">
        <f>E1178/B1178*100</f>
        <v>99.974542929877359</v>
      </c>
      <c r="G1178" s="125">
        <f>E1178/C1178*100</f>
        <v>99.974542929877359</v>
      </c>
      <c r="H1178" s="100">
        <f t="shared" ref="H1178:AE1178" si="829">H1165</f>
        <v>0</v>
      </c>
      <c r="I1178" s="100">
        <f t="shared" si="829"/>
        <v>0</v>
      </c>
      <c r="J1178" s="100">
        <f t="shared" si="829"/>
        <v>0</v>
      </c>
      <c r="K1178" s="100">
        <f t="shared" si="829"/>
        <v>0</v>
      </c>
      <c r="L1178" s="100">
        <f t="shared" si="829"/>
        <v>0</v>
      </c>
      <c r="M1178" s="100">
        <f t="shared" si="829"/>
        <v>0</v>
      </c>
      <c r="N1178" s="100">
        <f t="shared" si="829"/>
        <v>3366.35</v>
      </c>
      <c r="O1178" s="100">
        <f t="shared" si="829"/>
        <v>3366.35</v>
      </c>
      <c r="P1178" s="100">
        <f t="shared" si="829"/>
        <v>0</v>
      </c>
      <c r="Q1178" s="100">
        <f t="shared" si="829"/>
        <v>0</v>
      </c>
      <c r="R1178" s="100">
        <f t="shared" si="829"/>
        <v>0</v>
      </c>
      <c r="S1178" s="100">
        <f t="shared" si="829"/>
        <v>0</v>
      </c>
      <c r="T1178" s="100">
        <f t="shared" si="829"/>
        <v>0</v>
      </c>
      <c r="U1178" s="100">
        <f t="shared" si="829"/>
        <v>0</v>
      </c>
      <c r="V1178" s="100">
        <f t="shared" si="829"/>
        <v>0</v>
      </c>
      <c r="W1178" s="100">
        <f t="shared" si="829"/>
        <v>0</v>
      </c>
      <c r="X1178" s="100">
        <f t="shared" si="829"/>
        <v>0</v>
      </c>
      <c r="Y1178" s="100">
        <f t="shared" si="829"/>
        <v>0</v>
      </c>
      <c r="Z1178" s="100">
        <f t="shared" si="829"/>
        <v>89.6</v>
      </c>
      <c r="AA1178" s="100">
        <f t="shared" si="829"/>
        <v>89.57</v>
      </c>
      <c r="AB1178" s="100">
        <f t="shared" si="829"/>
        <v>0</v>
      </c>
      <c r="AC1178" s="100">
        <f t="shared" si="829"/>
        <v>0</v>
      </c>
      <c r="AD1178" s="100">
        <f t="shared" si="829"/>
        <v>0.85</v>
      </c>
      <c r="AE1178" s="100">
        <f t="shared" si="829"/>
        <v>0</v>
      </c>
      <c r="AF1178" s="100"/>
      <c r="AG1178" s="28"/>
      <c r="AH1178" s="28"/>
    </row>
    <row r="1179" spans="1:34" s="82" customFormat="1" ht="18.75" x14ac:dyDescent="0.25">
      <c r="A1179" s="103" t="s">
        <v>29</v>
      </c>
      <c r="B1179" s="100">
        <f>B1174+B1166+B1160+B1153+B1147+B1141+B1135+B1129+B1123+B1117</f>
        <v>100057.94</v>
      </c>
      <c r="C1179" s="100">
        <f>C1174+C1166+C1160+C1153+C1147+C1141+C1135+C1129+C1123+C1117</f>
        <v>100057.94</v>
      </c>
      <c r="D1179" s="100">
        <f>D1174+D1166+D1160+D1153+D1147+D1141+D1135+D1129+D1123+D1117</f>
        <v>97534.659999999989</v>
      </c>
      <c r="E1179" s="100">
        <f>E1174+E1166+E1160+E1153+E1147+E1141+E1135+E1129+E1123+E1117</f>
        <v>97534.659999999989</v>
      </c>
      <c r="F1179" s="125">
        <f>E1179/B1179*100</f>
        <v>97.478181141846392</v>
      </c>
      <c r="G1179" s="125">
        <f>E1179/C1179*100</f>
        <v>97.478181141846392</v>
      </c>
      <c r="H1179" s="100">
        <f t="shared" ref="H1179:AE1179" si="830">H1174+H1166+H1160+H1153+H1147+H1141+H1135+H1129+H1123+H1117</f>
        <v>12679.06</v>
      </c>
      <c r="I1179" s="100">
        <f t="shared" si="830"/>
        <v>12152.95</v>
      </c>
      <c r="J1179" s="100">
        <f t="shared" si="830"/>
        <v>8973.14</v>
      </c>
      <c r="K1179" s="100">
        <f t="shared" si="830"/>
        <v>5415.63</v>
      </c>
      <c r="L1179" s="100">
        <f t="shared" si="830"/>
        <v>6657.48</v>
      </c>
      <c r="M1179" s="100">
        <f t="shared" si="830"/>
        <v>7770.3099999999995</v>
      </c>
      <c r="N1179" s="100">
        <f t="shared" si="830"/>
        <v>9580.1299999999992</v>
      </c>
      <c r="O1179" s="100">
        <f t="shared" si="830"/>
        <v>9069.17</v>
      </c>
      <c r="P1179" s="100">
        <f t="shared" si="830"/>
        <v>7153.1399999999994</v>
      </c>
      <c r="Q1179" s="100">
        <f t="shared" si="830"/>
        <v>7451.21</v>
      </c>
      <c r="R1179" s="100">
        <f t="shared" si="830"/>
        <v>6700.1800000000012</v>
      </c>
      <c r="S1179" s="100">
        <f t="shared" si="830"/>
        <v>6654.63</v>
      </c>
      <c r="T1179" s="100">
        <f t="shared" si="830"/>
        <v>12132.330000000002</v>
      </c>
      <c r="U1179" s="100">
        <f t="shared" si="830"/>
        <v>8579.0399999999991</v>
      </c>
      <c r="V1179" s="100">
        <f t="shared" si="830"/>
        <v>5646.94</v>
      </c>
      <c r="W1179" s="100">
        <f t="shared" si="830"/>
        <v>5437.02</v>
      </c>
      <c r="X1179" s="100">
        <f t="shared" si="830"/>
        <v>5332.21</v>
      </c>
      <c r="Y1179" s="100">
        <f t="shared" si="830"/>
        <v>4513.3500000000004</v>
      </c>
      <c r="Z1179" s="100">
        <f t="shared" si="830"/>
        <v>8674.2999999999993</v>
      </c>
      <c r="AA1179" s="100">
        <f t="shared" si="830"/>
        <v>8127.68</v>
      </c>
      <c r="AB1179" s="100">
        <f t="shared" si="830"/>
        <v>5547.7000000000007</v>
      </c>
      <c r="AC1179" s="100">
        <f t="shared" si="830"/>
        <v>5772.09</v>
      </c>
      <c r="AD1179" s="100">
        <f t="shared" si="830"/>
        <v>10981.34</v>
      </c>
      <c r="AE1179" s="125">
        <f t="shared" si="830"/>
        <v>16591.579999999998</v>
      </c>
      <c r="AF1179" s="100"/>
      <c r="AG1179" s="28"/>
      <c r="AH1179" s="28"/>
    </row>
    <row r="1180" spans="1:34" ht="18.75" x14ac:dyDescent="0.3">
      <c r="A1180" s="168" t="s">
        <v>30</v>
      </c>
      <c r="B1180" s="154"/>
      <c r="C1180" s="156"/>
      <c r="D1180" s="156"/>
      <c r="E1180" s="156"/>
      <c r="F1180" s="156"/>
      <c r="G1180" s="156"/>
      <c r="H1180" s="154"/>
      <c r="I1180" s="154"/>
      <c r="J1180" s="154"/>
      <c r="K1180" s="154"/>
      <c r="L1180" s="154"/>
      <c r="M1180" s="154"/>
      <c r="N1180" s="155"/>
      <c r="O1180" s="155"/>
      <c r="P1180" s="154"/>
      <c r="Q1180" s="154"/>
      <c r="R1180" s="154"/>
      <c r="S1180" s="154"/>
      <c r="T1180" s="154"/>
      <c r="U1180" s="154"/>
      <c r="V1180" s="154"/>
      <c r="W1180" s="154"/>
      <c r="X1180" s="154"/>
      <c r="Y1180" s="154"/>
      <c r="Z1180" s="154"/>
      <c r="AA1180" s="154"/>
      <c r="AB1180" s="154"/>
      <c r="AC1180" s="154"/>
      <c r="AD1180" s="154"/>
      <c r="AE1180" s="125"/>
      <c r="AF1180" s="100"/>
      <c r="AG1180" s="28"/>
      <c r="AH1180" s="28"/>
    </row>
    <row r="1181" spans="1:34" s="82" customFormat="1" ht="18.75" x14ac:dyDescent="0.25">
      <c r="A1181" s="103" t="s">
        <v>31</v>
      </c>
      <c r="B1181" s="170"/>
      <c r="C1181" s="148"/>
      <c r="D1181" s="148"/>
      <c r="E1181" s="149"/>
      <c r="F1181" s="149"/>
      <c r="G1181" s="149"/>
      <c r="H1181" s="170"/>
      <c r="I1181" s="170"/>
      <c r="J1181" s="170"/>
      <c r="K1181" s="89">
        <f>K1116+K1173</f>
        <v>0</v>
      </c>
      <c r="L1181" s="170"/>
      <c r="M1181" s="170"/>
      <c r="N1181" s="171"/>
      <c r="O1181" s="171"/>
      <c r="P1181" s="170"/>
      <c r="Q1181" s="170"/>
      <c r="R1181" s="170"/>
      <c r="S1181" s="170"/>
      <c r="T1181" s="170"/>
      <c r="U1181" s="170"/>
      <c r="V1181" s="170"/>
      <c r="W1181" s="170"/>
      <c r="X1181" s="170"/>
      <c r="Y1181" s="170"/>
      <c r="Z1181" s="170"/>
      <c r="AA1181" s="170"/>
      <c r="AB1181" s="170"/>
      <c r="AC1181" s="170"/>
      <c r="AD1181" s="170"/>
      <c r="AE1181" s="125"/>
      <c r="AF1181" s="100"/>
      <c r="AG1181" s="28"/>
      <c r="AH1181" s="28"/>
    </row>
    <row r="1182" spans="1:34" ht="46.5" customHeight="1" x14ac:dyDescent="0.25">
      <c r="A1182" s="955" t="s">
        <v>355</v>
      </c>
      <c r="B1182" s="956"/>
      <c r="C1182" s="956"/>
      <c r="D1182" s="956"/>
      <c r="E1182" s="956"/>
      <c r="F1182" s="956"/>
      <c r="G1182" s="956"/>
      <c r="H1182" s="956"/>
      <c r="I1182" s="956"/>
      <c r="J1182" s="956"/>
      <c r="K1182" s="956"/>
      <c r="L1182" s="956"/>
      <c r="M1182" s="956"/>
      <c r="N1182" s="956"/>
      <c r="O1182" s="956"/>
      <c r="P1182" s="956"/>
      <c r="Q1182" s="956"/>
      <c r="R1182" s="956"/>
      <c r="S1182" s="956"/>
      <c r="T1182" s="956"/>
      <c r="U1182" s="956"/>
      <c r="V1182" s="956"/>
      <c r="W1182" s="956"/>
      <c r="X1182" s="956"/>
      <c r="Y1182" s="956"/>
      <c r="Z1182" s="956"/>
      <c r="AA1182" s="956"/>
      <c r="AB1182" s="956"/>
      <c r="AC1182" s="956"/>
      <c r="AD1182" s="956"/>
      <c r="AE1182" s="956"/>
      <c r="AF1182" s="957"/>
    </row>
    <row r="1183" spans="1:34" s="83" customFormat="1" ht="37.5" x14ac:dyDescent="0.3">
      <c r="A1183" s="349" t="s">
        <v>356</v>
      </c>
      <c r="B1183" s="400">
        <f t="shared" ref="B1183:AE1183" si="831">B1185</f>
        <v>50</v>
      </c>
      <c r="C1183" s="400">
        <f t="shared" si="831"/>
        <v>50</v>
      </c>
      <c r="D1183" s="400">
        <f>D1185</f>
        <v>50</v>
      </c>
      <c r="E1183" s="400">
        <f t="shared" si="831"/>
        <v>50</v>
      </c>
      <c r="F1183" s="400">
        <f t="shared" si="831"/>
        <v>100</v>
      </c>
      <c r="G1183" s="400">
        <f t="shared" si="831"/>
        <v>100</v>
      </c>
      <c r="H1183" s="400">
        <f t="shared" si="831"/>
        <v>0</v>
      </c>
      <c r="I1183" s="400">
        <f t="shared" si="831"/>
        <v>0</v>
      </c>
      <c r="J1183" s="400">
        <f t="shared" si="831"/>
        <v>0</v>
      </c>
      <c r="K1183" s="400">
        <f t="shared" si="831"/>
        <v>0</v>
      </c>
      <c r="L1183" s="400">
        <f t="shared" si="831"/>
        <v>0</v>
      </c>
      <c r="M1183" s="400">
        <f t="shared" si="831"/>
        <v>0</v>
      </c>
      <c r="N1183" s="565">
        <f t="shared" si="831"/>
        <v>50</v>
      </c>
      <c r="O1183" s="565">
        <f t="shared" si="831"/>
        <v>50</v>
      </c>
      <c r="P1183" s="400">
        <f t="shared" si="831"/>
        <v>0</v>
      </c>
      <c r="Q1183" s="400">
        <f t="shared" si="831"/>
        <v>0</v>
      </c>
      <c r="R1183" s="400">
        <f t="shared" si="831"/>
        <v>0</v>
      </c>
      <c r="S1183" s="400">
        <f t="shared" si="831"/>
        <v>0</v>
      </c>
      <c r="T1183" s="400">
        <f t="shared" si="831"/>
        <v>0</v>
      </c>
      <c r="U1183" s="400">
        <f t="shared" si="831"/>
        <v>0</v>
      </c>
      <c r="V1183" s="400">
        <f t="shared" si="831"/>
        <v>0</v>
      </c>
      <c r="W1183" s="400">
        <f t="shared" si="831"/>
        <v>0</v>
      </c>
      <c r="X1183" s="400">
        <f t="shared" si="831"/>
        <v>0</v>
      </c>
      <c r="Y1183" s="400">
        <f t="shared" si="831"/>
        <v>0</v>
      </c>
      <c r="Z1183" s="400">
        <f t="shared" si="831"/>
        <v>0</v>
      </c>
      <c r="AA1183" s="400">
        <f t="shared" si="831"/>
        <v>0</v>
      </c>
      <c r="AB1183" s="400">
        <f t="shared" si="831"/>
        <v>0</v>
      </c>
      <c r="AC1183" s="400">
        <f t="shared" si="831"/>
        <v>0</v>
      </c>
      <c r="AD1183" s="400">
        <f t="shared" si="831"/>
        <v>0</v>
      </c>
      <c r="AE1183" s="400">
        <f t="shared" si="831"/>
        <v>0</v>
      </c>
      <c r="AF1183" s="154"/>
      <c r="AG1183" s="84"/>
      <c r="AH1183" s="84"/>
    </row>
    <row r="1184" spans="1:34" s="83" customFormat="1" ht="18.75" x14ac:dyDescent="0.3">
      <c r="A1184" s="168" t="s">
        <v>66</v>
      </c>
      <c r="B1184" s="426"/>
      <c r="C1184" s="566"/>
      <c r="D1184" s="566"/>
      <c r="E1184" s="567"/>
      <c r="F1184" s="567"/>
      <c r="G1184" s="567"/>
      <c r="H1184" s="567"/>
      <c r="I1184" s="567"/>
      <c r="J1184" s="567"/>
      <c r="K1184" s="567"/>
      <c r="L1184" s="567"/>
      <c r="M1184" s="567"/>
      <c r="N1184" s="568"/>
      <c r="O1184" s="568"/>
      <c r="P1184" s="567"/>
      <c r="Q1184" s="567"/>
      <c r="R1184" s="567"/>
      <c r="S1184" s="567"/>
      <c r="T1184" s="567"/>
      <c r="U1184" s="567"/>
      <c r="V1184" s="567"/>
      <c r="W1184" s="567"/>
      <c r="X1184" s="567"/>
      <c r="Y1184" s="567"/>
      <c r="Z1184" s="567"/>
      <c r="AA1184" s="567"/>
      <c r="AB1184" s="567"/>
      <c r="AC1184" s="567"/>
      <c r="AD1184" s="567"/>
      <c r="AE1184" s="400"/>
      <c r="AF1184" s="154"/>
      <c r="AG1184" s="84"/>
      <c r="AH1184" s="84"/>
    </row>
    <row r="1185" spans="1:34" s="83" customFormat="1" ht="112.5" x14ac:dyDescent="0.3">
      <c r="A1185" s="569" t="s">
        <v>357</v>
      </c>
      <c r="B1185" s="405">
        <f t="shared" ref="B1185:AD1185" si="832">B1186</f>
        <v>50</v>
      </c>
      <c r="C1185" s="405">
        <f t="shared" si="832"/>
        <v>50</v>
      </c>
      <c r="D1185" s="405">
        <f>D1186</f>
        <v>50</v>
      </c>
      <c r="E1185" s="405">
        <f t="shared" si="832"/>
        <v>50</v>
      </c>
      <c r="F1185" s="405">
        <f t="shared" si="832"/>
        <v>100</v>
      </c>
      <c r="G1185" s="405">
        <f t="shared" si="832"/>
        <v>100</v>
      </c>
      <c r="H1185" s="405">
        <f t="shared" si="832"/>
        <v>0</v>
      </c>
      <c r="I1185" s="405">
        <f t="shared" si="832"/>
        <v>0</v>
      </c>
      <c r="J1185" s="405">
        <f t="shared" si="832"/>
        <v>0</v>
      </c>
      <c r="K1185" s="405">
        <f t="shared" si="832"/>
        <v>0</v>
      </c>
      <c r="L1185" s="405">
        <f t="shared" si="832"/>
        <v>0</v>
      </c>
      <c r="M1185" s="405">
        <f t="shared" si="832"/>
        <v>0</v>
      </c>
      <c r="N1185" s="405">
        <f t="shared" si="832"/>
        <v>50</v>
      </c>
      <c r="O1185" s="405">
        <f t="shared" si="832"/>
        <v>50</v>
      </c>
      <c r="P1185" s="405">
        <f t="shared" si="832"/>
        <v>0</v>
      </c>
      <c r="Q1185" s="405">
        <f t="shared" si="832"/>
        <v>0</v>
      </c>
      <c r="R1185" s="405">
        <f t="shared" si="832"/>
        <v>0</v>
      </c>
      <c r="S1185" s="405">
        <f t="shared" si="832"/>
        <v>0</v>
      </c>
      <c r="T1185" s="405">
        <f t="shared" si="832"/>
        <v>0</v>
      </c>
      <c r="U1185" s="405">
        <f t="shared" si="832"/>
        <v>0</v>
      </c>
      <c r="V1185" s="405">
        <f t="shared" si="832"/>
        <v>0</v>
      </c>
      <c r="W1185" s="405">
        <f t="shared" si="832"/>
        <v>0</v>
      </c>
      <c r="X1185" s="405">
        <f t="shared" si="832"/>
        <v>0</v>
      </c>
      <c r="Y1185" s="405">
        <f t="shared" si="832"/>
        <v>0</v>
      </c>
      <c r="Z1185" s="405">
        <f>Z1186</f>
        <v>0</v>
      </c>
      <c r="AA1185" s="405">
        <f>AA1186</f>
        <v>0</v>
      </c>
      <c r="AB1185" s="405">
        <f>AB1186</f>
        <v>0</v>
      </c>
      <c r="AC1185" s="405">
        <f>AC1186</f>
        <v>0</v>
      </c>
      <c r="AD1185" s="154">
        <f t="shared" si="832"/>
        <v>0</v>
      </c>
      <c r="AE1185" s="154">
        <f>AE1186</f>
        <v>0</v>
      </c>
      <c r="AF1185" s="212" t="s">
        <v>693</v>
      </c>
      <c r="AG1185" s="84"/>
      <c r="AH1185" s="84"/>
    </row>
    <row r="1186" spans="1:34" ht="18.75" x14ac:dyDescent="0.3">
      <c r="A1186" s="137" t="s">
        <v>27</v>
      </c>
      <c r="B1186" s="125">
        <f t="shared" ref="B1186:M1186" si="833">B1187+B1188+B1189</f>
        <v>50</v>
      </c>
      <c r="C1186" s="125">
        <f t="shared" si="833"/>
        <v>50</v>
      </c>
      <c r="D1186" s="125">
        <f>D1187+D1188+D1189</f>
        <v>50</v>
      </c>
      <c r="E1186" s="125">
        <f t="shared" si="833"/>
        <v>50</v>
      </c>
      <c r="F1186" s="125">
        <f t="shared" si="833"/>
        <v>100</v>
      </c>
      <c r="G1186" s="125">
        <f t="shared" si="833"/>
        <v>100</v>
      </c>
      <c r="H1186" s="125">
        <f t="shared" si="833"/>
        <v>0</v>
      </c>
      <c r="I1186" s="125">
        <f t="shared" si="833"/>
        <v>0</v>
      </c>
      <c r="J1186" s="125">
        <f t="shared" si="833"/>
        <v>0</v>
      </c>
      <c r="K1186" s="125">
        <f t="shared" si="833"/>
        <v>0</v>
      </c>
      <c r="L1186" s="125">
        <f t="shared" si="833"/>
        <v>0</v>
      </c>
      <c r="M1186" s="125">
        <f t="shared" si="833"/>
        <v>0</v>
      </c>
      <c r="N1186" s="133">
        <f>N1187+N1188+N1189</f>
        <v>50</v>
      </c>
      <c r="O1186" s="133">
        <f>O1188</f>
        <v>50</v>
      </c>
      <c r="P1186" s="160"/>
      <c r="Q1186" s="160"/>
      <c r="R1186" s="160"/>
      <c r="S1186" s="160"/>
      <c r="T1186" s="160"/>
      <c r="U1186" s="160"/>
      <c r="V1186" s="160"/>
      <c r="W1186" s="160"/>
      <c r="X1186" s="160"/>
      <c r="Y1186" s="160"/>
      <c r="Z1186" s="160"/>
      <c r="AA1186" s="160"/>
      <c r="AB1186" s="160"/>
      <c r="AC1186" s="160"/>
      <c r="AD1186" s="160"/>
      <c r="AE1186" s="100"/>
      <c r="AF1186" s="100"/>
      <c r="AG1186" s="28"/>
      <c r="AH1186" s="28"/>
    </row>
    <row r="1187" spans="1:34" s="82" customFormat="1" ht="18.75" x14ac:dyDescent="0.25">
      <c r="A1187" s="103" t="s">
        <v>28</v>
      </c>
      <c r="B1187" s="123"/>
      <c r="C1187" s="156"/>
      <c r="D1187" s="156"/>
      <c r="E1187" s="161"/>
      <c r="F1187" s="161"/>
      <c r="G1187" s="161"/>
      <c r="H1187" s="161"/>
      <c r="I1187" s="161"/>
      <c r="J1187" s="161"/>
      <c r="K1187" s="161"/>
      <c r="L1187" s="161"/>
      <c r="M1187" s="161"/>
      <c r="N1187" s="542"/>
      <c r="O1187" s="435"/>
      <c r="P1187" s="161"/>
      <c r="Q1187" s="161"/>
      <c r="R1187" s="161"/>
      <c r="S1187" s="161"/>
      <c r="T1187" s="161"/>
      <c r="U1187" s="161"/>
      <c r="V1187" s="161"/>
      <c r="W1187" s="161"/>
      <c r="X1187" s="161"/>
      <c r="Y1187" s="161"/>
      <c r="Z1187" s="161"/>
      <c r="AA1187" s="161"/>
      <c r="AB1187" s="161"/>
      <c r="AC1187" s="161"/>
      <c r="AD1187" s="161"/>
      <c r="AE1187" s="125"/>
      <c r="AF1187" s="100"/>
      <c r="AG1187" s="28"/>
      <c r="AH1187" s="28"/>
    </row>
    <row r="1188" spans="1:34" s="82" customFormat="1" ht="18.75" x14ac:dyDescent="0.25">
      <c r="A1188" s="103" t="s">
        <v>29</v>
      </c>
      <c r="B1188" s="100">
        <f>H1188+J1188+L1188+N1188+P1188+R1188+T1188+V1188+X1188+Z1188+AB1188+AD1188</f>
        <v>50</v>
      </c>
      <c r="C1188" s="125">
        <f>H1188+J1188+L1188+N1188</f>
        <v>50</v>
      </c>
      <c r="D1188" s="125">
        <f>I1188+K1188+M1188+O1188</f>
        <v>50</v>
      </c>
      <c r="E1188" s="125">
        <f>I1188+K1188+M1188+O1188</f>
        <v>50</v>
      </c>
      <c r="F1188" s="125">
        <f>E1188/B1188*100</f>
        <v>100</v>
      </c>
      <c r="G1188" s="125">
        <f>E1188/C1188*100</f>
        <v>100</v>
      </c>
      <c r="H1188" s="125"/>
      <c r="I1188" s="125"/>
      <c r="J1188" s="125"/>
      <c r="K1188" s="125"/>
      <c r="L1188" s="125"/>
      <c r="M1188" s="125"/>
      <c r="N1188" s="133">
        <v>50</v>
      </c>
      <c r="O1188" s="133">
        <v>50</v>
      </c>
      <c r="P1188" s="125"/>
      <c r="Q1188" s="125"/>
      <c r="R1188" s="125"/>
      <c r="S1188" s="125"/>
      <c r="T1188" s="125"/>
      <c r="U1188" s="125"/>
      <c r="V1188" s="125"/>
      <c r="W1188" s="125"/>
      <c r="X1188" s="125"/>
      <c r="Y1188" s="125"/>
      <c r="Z1188" s="125"/>
      <c r="AA1188" s="125"/>
      <c r="AB1188" s="125"/>
      <c r="AC1188" s="125"/>
      <c r="AD1188" s="125"/>
      <c r="AE1188" s="125"/>
      <c r="AF1188" s="100"/>
      <c r="AG1188" s="28"/>
      <c r="AH1188" s="28"/>
    </row>
    <row r="1189" spans="1:34" s="82" customFormat="1" ht="18.75" x14ac:dyDescent="0.25">
      <c r="A1189" s="103" t="s">
        <v>30</v>
      </c>
      <c r="B1189" s="100"/>
      <c r="C1189" s="125"/>
      <c r="D1189" s="125"/>
      <c r="E1189" s="125"/>
      <c r="F1189" s="125"/>
      <c r="G1189" s="125"/>
      <c r="H1189" s="125"/>
      <c r="I1189" s="125"/>
      <c r="J1189" s="125"/>
      <c r="K1189" s="125"/>
      <c r="L1189" s="125"/>
      <c r="M1189" s="125"/>
      <c r="N1189" s="133"/>
      <c r="O1189" s="133"/>
      <c r="P1189" s="125"/>
      <c r="Q1189" s="125"/>
      <c r="R1189" s="125"/>
      <c r="S1189" s="125"/>
      <c r="T1189" s="125"/>
      <c r="U1189" s="125"/>
      <c r="V1189" s="125"/>
      <c r="W1189" s="125"/>
      <c r="X1189" s="125"/>
      <c r="Y1189" s="125"/>
      <c r="Z1189" s="125"/>
      <c r="AA1189" s="125"/>
      <c r="AB1189" s="125"/>
      <c r="AC1189" s="125"/>
      <c r="AD1189" s="125"/>
      <c r="AE1189" s="125"/>
      <c r="AF1189" s="100"/>
      <c r="AG1189" s="28"/>
    </row>
    <row r="1190" spans="1:34" s="82" customFormat="1" ht="18.75" x14ac:dyDescent="0.25">
      <c r="A1190" s="103" t="s">
        <v>31</v>
      </c>
      <c r="B1190" s="100"/>
      <c r="C1190" s="125"/>
      <c r="D1190" s="125"/>
      <c r="E1190" s="125"/>
      <c r="F1190" s="125"/>
      <c r="G1190" s="125"/>
      <c r="H1190" s="125"/>
      <c r="I1190" s="125"/>
      <c r="J1190" s="125"/>
      <c r="K1190" s="125"/>
      <c r="L1190" s="125"/>
      <c r="M1190" s="125"/>
      <c r="N1190" s="133"/>
      <c r="O1190" s="133"/>
      <c r="P1190" s="125"/>
      <c r="Q1190" s="125"/>
      <c r="R1190" s="125"/>
      <c r="S1190" s="125"/>
      <c r="T1190" s="125"/>
      <c r="U1190" s="125"/>
      <c r="V1190" s="125"/>
      <c r="W1190" s="125"/>
      <c r="X1190" s="125"/>
      <c r="Y1190" s="125"/>
      <c r="Z1190" s="125"/>
      <c r="AA1190" s="125"/>
      <c r="AB1190" s="125"/>
      <c r="AC1190" s="125"/>
      <c r="AD1190" s="125"/>
      <c r="AE1190" s="125"/>
      <c r="AF1190" s="100"/>
      <c r="AG1190" s="28"/>
      <c r="AH1190" s="28"/>
    </row>
    <row r="1191" spans="1:34" ht="56.25" x14ac:dyDescent="0.25">
      <c r="A1191" s="570" t="s">
        <v>358</v>
      </c>
      <c r="B1191" s="89">
        <f t="shared" ref="B1191:AE1191" si="834">B1193</f>
        <v>127.8</v>
      </c>
      <c r="C1191" s="89">
        <f t="shared" si="834"/>
        <v>127.8</v>
      </c>
      <c r="D1191" s="89">
        <f>D1193</f>
        <v>127.8</v>
      </c>
      <c r="E1191" s="89">
        <f t="shared" si="834"/>
        <v>127.8</v>
      </c>
      <c r="F1191" s="89">
        <f t="shared" si="834"/>
        <v>100</v>
      </c>
      <c r="G1191" s="89">
        <f t="shared" si="834"/>
        <v>100</v>
      </c>
      <c r="H1191" s="89">
        <f t="shared" si="834"/>
        <v>0</v>
      </c>
      <c r="I1191" s="89">
        <f t="shared" si="834"/>
        <v>0</v>
      </c>
      <c r="J1191" s="89">
        <f t="shared" si="834"/>
        <v>0</v>
      </c>
      <c r="K1191" s="89">
        <f t="shared" si="834"/>
        <v>0</v>
      </c>
      <c r="L1191" s="89">
        <f t="shared" si="834"/>
        <v>0</v>
      </c>
      <c r="M1191" s="89">
        <f t="shared" si="834"/>
        <v>0</v>
      </c>
      <c r="N1191" s="91">
        <f t="shared" si="834"/>
        <v>127.8</v>
      </c>
      <c r="O1191" s="91">
        <f t="shared" si="834"/>
        <v>0</v>
      </c>
      <c r="P1191" s="89">
        <f t="shared" si="834"/>
        <v>0</v>
      </c>
      <c r="Q1191" s="89">
        <f t="shared" si="834"/>
        <v>0</v>
      </c>
      <c r="R1191" s="89">
        <f t="shared" si="834"/>
        <v>0</v>
      </c>
      <c r="S1191" s="89">
        <f t="shared" si="834"/>
        <v>127.8</v>
      </c>
      <c r="T1191" s="89">
        <f t="shared" si="834"/>
        <v>0</v>
      </c>
      <c r="U1191" s="89">
        <f t="shared" si="834"/>
        <v>0</v>
      </c>
      <c r="V1191" s="89">
        <f t="shared" si="834"/>
        <v>0</v>
      </c>
      <c r="W1191" s="89">
        <f t="shared" si="834"/>
        <v>0</v>
      </c>
      <c r="X1191" s="89">
        <f t="shared" si="834"/>
        <v>0</v>
      </c>
      <c r="Y1191" s="89">
        <f t="shared" si="834"/>
        <v>0</v>
      </c>
      <c r="Z1191" s="89">
        <f t="shared" si="834"/>
        <v>0</v>
      </c>
      <c r="AA1191" s="89">
        <f t="shared" si="834"/>
        <v>0</v>
      </c>
      <c r="AB1191" s="89">
        <f t="shared" si="834"/>
        <v>0</v>
      </c>
      <c r="AC1191" s="89">
        <f t="shared" si="834"/>
        <v>0</v>
      </c>
      <c r="AD1191" s="89">
        <f t="shared" si="834"/>
        <v>0</v>
      </c>
      <c r="AE1191" s="89">
        <f t="shared" si="834"/>
        <v>0</v>
      </c>
      <c r="AF1191" s="100"/>
      <c r="AG1191" s="28"/>
      <c r="AH1191" s="28"/>
    </row>
    <row r="1192" spans="1:34" s="82" customFormat="1" ht="18.75" x14ac:dyDescent="0.25">
      <c r="A1192" s="103" t="s">
        <v>66</v>
      </c>
      <c r="B1192" s="100"/>
      <c r="C1192" s="125"/>
      <c r="D1192" s="125"/>
      <c r="E1192" s="125"/>
      <c r="F1192" s="125"/>
      <c r="G1192" s="125"/>
      <c r="H1192" s="125"/>
      <c r="I1192" s="125"/>
      <c r="J1192" s="125"/>
      <c r="K1192" s="125"/>
      <c r="L1192" s="125"/>
      <c r="M1192" s="125"/>
      <c r="N1192" s="133"/>
      <c r="O1192" s="133"/>
      <c r="P1192" s="125"/>
      <c r="Q1192" s="125"/>
      <c r="R1192" s="125"/>
      <c r="S1192" s="125"/>
      <c r="T1192" s="125"/>
      <c r="U1192" s="125"/>
      <c r="V1192" s="125"/>
      <c r="W1192" s="125"/>
      <c r="X1192" s="125"/>
      <c r="Y1192" s="125"/>
      <c r="Z1192" s="125"/>
      <c r="AA1192" s="125"/>
      <c r="AB1192" s="125"/>
      <c r="AC1192" s="125"/>
      <c r="AD1192" s="125"/>
      <c r="AE1192" s="125"/>
      <c r="AF1192" s="100"/>
      <c r="AG1192" s="28"/>
      <c r="AH1192" s="28"/>
    </row>
    <row r="1193" spans="1:34" ht="216.75" customHeight="1" x14ac:dyDescent="0.25">
      <c r="A1193" s="571" t="s">
        <v>359</v>
      </c>
      <c r="B1193" s="95">
        <f t="shared" ref="B1193:AE1193" si="835">B1194</f>
        <v>127.8</v>
      </c>
      <c r="C1193" s="95">
        <f t="shared" si="835"/>
        <v>127.8</v>
      </c>
      <c r="D1193" s="95">
        <f>D1194</f>
        <v>127.8</v>
      </c>
      <c r="E1193" s="95">
        <f t="shared" si="835"/>
        <v>127.8</v>
      </c>
      <c r="F1193" s="95">
        <f t="shared" si="835"/>
        <v>100</v>
      </c>
      <c r="G1193" s="95">
        <f t="shared" si="835"/>
        <v>100</v>
      </c>
      <c r="H1193" s="95">
        <f t="shared" si="835"/>
        <v>0</v>
      </c>
      <c r="I1193" s="95">
        <f t="shared" si="835"/>
        <v>0</v>
      </c>
      <c r="J1193" s="95">
        <f t="shared" si="835"/>
        <v>0</v>
      </c>
      <c r="K1193" s="95">
        <f t="shared" si="835"/>
        <v>0</v>
      </c>
      <c r="L1193" s="95">
        <f t="shared" si="835"/>
        <v>0</v>
      </c>
      <c r="M1193" s="95">
        <f t="shared" si="835"/>
        <v>0</v>
      </c>
      <c r="N1193" s="95">
        <f t="shared" si="835"/>
        <v>127.8</v>
      </c>
      <c r="O1193" s="95">
        <f t="shared" si="835"/>
        <v>0</v>
      </c>
      <c r="P1193" s="95">
        <f t="shared" si="835"/>
        <v>0</v>
      </c>
      <c r="Q1193" s="95">
        <f t="shared" si="835"/>
        <v>0</v>
      </c>
      <c r="R1193" s="95">
        <f t="shared" si="835"/>
        <v>0</v>
      </c>
      <c r="S1193" s="95">
        <f t="shared" si="835"/>
        <v>127.8</v>
      </c>
      <c r="T1193" s="95">
        <f t="shared" si="835"/>
        <v>0</v>
      </c>
      <c r="U1193" s="95">
        <f t="shared" si="835"/>
        <v>0</v>
      </c>
      <c r="V1193" s="95">
        <f t="shared" si="835"/>
        <v>0</v>
      </c>
      <c r="W1193" s="95">
        <f t="shared" si="835"/>
        <v>0</v>
      </c>
      <c r="X1193" s="95">
        <f t="shared" si="835"/>
        <v>0</v>
      </c>
      <c r="Y1193" s="95">
        <f t="shared" si="835"/>
        <v>0</v>
      </c>
      <c r="Z1193" s="95">
        <f>Z1194</f>
        <v>0</v>
      </c>
      <c r="AA1193" s="95">
        <f>AA1194</f>
        <v>0</v>
      </c>
      <c r="AB1193" s="95">
        <f>AB1194</f>
        <v>0</v>
      </c>
      <c r="AC1193" s="95">
        <f>AC1194</f>
        <v>0</v>
      </c>
      <c r="AD1193" s="100">
        <f t="shared" si="835"/>
        <v>0</v>
      </c>
      <c r="AE1193" s="100">
        <f t="shared" si="835"/>
        <v>0</v>
      </c>
      <c r="AF1193" s="114"/>
      <c r="AG1193" s="28"/>
      <c r="AH1193" s="28"/>
    </row>
    <row r="1194" spans="1:34" ht="18.75" x14ac:dyDescent="0.3">
      <c r="A1194" s="137" t="s">
        <v>27</v>
      </c>
      <c r="B1194" s="125">
        <f t="shared" ref="B1194:AD1194" si="836">B1195+B1196+B1197</f>
        <v>127.8</v>
      </c>
      <c r="C1194" s="125">
        <f t="shared" si="836"/>
        <v>127.8</v>
      </c>
      <c r="D1194" s="125">
        <f>D1195+D1196+D1197</f>
        <v>127.8</v>
      </c>
      <c r="E1194" s="125">
        <f t="shared" si="836"/>
        <v>127.8</v>
      </c>
      <c r="F1194" s="125">
        <f t="shared" si="836"/>
        <v>100</v>
      </c>
      <c r="G1194" s="125">
        <f t="shared" si="836"/>
        <v>100</v>
      </c>
      <c r="H1194" s="125">
        <f t="shared" si="836"/>
        <v>0</v>
      </c>
      <c r="I1194" s="125">
        <f t="shared" si="836"/>
        <v>0</v>
      </c>
      <c r="J1194" s="125">
        <f t="shared" si="836"/>
        <v>0</v>
      </c>
      <c r="K1194" s="125">
        <f t="shared" si="836"/>
        <v>0</v>
      </c>
      <c r="L1194" s="125">
        <f t="shared" si="836"/>
        <v>0</v>
      </c>
      <c r="M1194" s="125">
        <f t="shared" si="836"/>
        <v>0</v>
      </c>
      <c r="N1194" s="133">
        <f t="shared" si="836"/>
        <v>127.8</v>
      </c>
      <c r="O1194" s="133">
        <f t="shared" si="836"/>
        <v>0</v>
      </c>
      <c r="P1194" s="125">
        <f t="shared" si="836"/>
        <v>0</v>
      </c>
      <c r="Q1194" s="125">
        <f t="shared" si="836"/>
        <v>0</v>
      </c>
      <c r="R1194" s="125">
        <f t="shared" si="836"/>
        <v>0</v>
      </c>
      <c r="S1194" s="125">
        <f t="shared" si="836"/>
        <v>127.8</v>
      </c>
      <c r="T1194" s="125">
        <f t="shared" si="836"/>
        <v>0</v>
      </c>
      <c r="U1194" s="125">
        <f t="shared" si="836"/>
        <v>0</v>
      </c>
      <c r="V1194" s="125">
        <f t="shared" si="836"/>
        <v>0</v>
      </c>
      <c r="W1194" s="125">
        <f t="shared" si="836"/>
        <v>0</v>
      </c>
      <c r="X1194" s="125">
        <f t="shared" si="836"/>
        <v>0</v>
      </c>
      <c r="Y1194" s="125">
        <f t="shared" si="836"/>
        <v>0</v>
      </c>
      <c r="Z1194" s="125">
        <f t="shared" si="836"/>
        <v>0</v>
      </c>
      <c r="AA1194" s="125">
        <f t="shared" si="836"/>
        <v>0</v>
      </c>
      <c r="AB1194" s="125">
        <f t="shared" si="836"/>
        <v>0</v>
      </c>
      <c r="AC1194" s="125">
        <f t="shared" si="836"/>
        <v>0</v>
      </c>
      <c r="AD1194" s="125">
        <f t="shared" si="836"/>
        <v>0</v>
      </c>
      <c r="AE1194" s="125"/>
      <c r="AF1194" s="100"/>
      <c r="AG1194" s="28"/>
      <c r="AH1194" s="28"/>
    </row>
    <row r="1195" spans="1:34" s="82" customFormat="1" ht="18.75" x14ac:dyDescent="0.25">
      <c r="A1195" s="103" t="s">
        <v>28</v>
      </c>
      <c r="B1195" s="100"/>
      <c r="C1195" s="125"/>
      <c r="D1195" s="125"/>
      <c r="E1195" s="125"/>
      <c r="F1195" s="125"/>
      <c r="G1195" s="125"/>
      <c r="H1195" s="125"/>
      <c r="I1195" s="125"/>
      <c r="J1195" s="125"/>
      <c r="K1195" s="125"/>
      <c r="L1195" s="125"/>
      <c r="M1195" s="125"/>
      <c r="N1195" s="133"/>
      <c r="O1195" s="133"/>
      <c r="P1195" s="125"/>
      <c r="Q1195" s="125"/>
      <c r="R1195" s="125"/>
      <c r="S1195" s="125"/>
      <c r="T1195" s="125"/>
      <c r="U1195" s="125"/>
      <c r="V1195" s="125"/>
      <c r="W1195" s="125"/>
      <c r="X1195" s="125"/>
      <c r="Y1195" s="125"/>
      <c r="Z1195" s="125"/>
      <c r="AA1195" s="125"/>
      <c r="AB1195" s="125"/>
      <c r="AC1195" s="125"/>
      <c r="AD1195" s="125"/>
      <c r="AE1195" s="125"/>
      <c r="AF1195" s="100"/>
    </row>
    <row r="1196" spans="1:34" s="82" customFormat="1" ht="18.75" x14ac:dyDescent="0.25">
      <c r="A1196" s="103" t="s">
        <v>29</v>
      </c>
      <c r="B1196" s="100">
        <f>H1196+J1196+L1196+N1196+P1196+R1196+T1196+V1196+X1196+Z1196+AB1196+AD1196</f>
        <v>127.8</v>
      </c>
      <c r="C1196" s="125">
        <f>H1196+J1196+L1196+N1196+P1196+R1196+T1196</f>
        <v>127.8</v>
      </c>
      <c r="D1196" s="125">
        <f>I1196+K1196+M1196+O1196+Q1196+S1196</f>
        <v>127.8</v>
      </c>
      <c r="E1196" s="125">
        <f>I1196+K1196+M1196+O1196+Q1196+S1196+U1196</f>
        <v>127.8</v>
      </c>
      <c r="F1196" s="125">
        <f>E1196/B1196*100</f>
        <v>100</v>
      </c>
      <c r="G1196" s="125">
        <f>E1196/C1196*100</f>
        <v>100</v>
      </c>
      <c r="H1196" s="125"/>
      <c r="I1196" s="125"/>
      <c r="J1196" s="125"/>
      <c r="K1196" s="125"/>
      <c r="L1196" s="125"/>
      <c r="M1196" s="125"/>
      <c r="N1196" s="133">
        <v>127.8</v>
      </c>
      <c r="O1196" s="133"/>
      <c r="P1196" s="125"/>
      <c r="Q1196" s="125"/>
      <c r="R1196" s="125"/>
      <c r="S1196" s="125">
        <v>127.8</v>
      </c>
      <c r="T1196" s="125">
        <v>0</v>
      </c>
      <c r="U1196" s="125"/>
      <c r="V1196" s="125"/>
      <c r="W1196" s="125"/>
      <c r="X1196" s="125"/>
      <c r="Y1196" s="125"/>
      <c r="Z1196" s="125"/>
      <c r="AA1196" s="125"/>
      <c r="AB1196" s="125"/>
      <c r="AC1196" s="125"/>
      <c r="AD1196" s="125"/>
      <c r="AE1196" s="572"/>
      <c r="AF1196" s="573"/>
    </row>
    <row r="1197" spans="1:34" s="82" customFormat="1" ht="18.75" x14ac:dyDescent="0.25">
      <c r="A1197" s="103" t="s">
        <v>30</v>
      </c>
      <c r="B1197" s="100"/>
      <c r="C1197" s="125"/>
      <c r="D1197" s="125"/>
      <c r="E1197" s="125"/>
      <c r="F1197" s="125"/>
      <c r="G1197" s="125"/>
      <c r="H1197" s="125"/>
      <c r="I1197" s="125"/>
      <c r="J1197" s="125"/>
      <c r="K1197" s="125"/>
      <c r="L1197" s="125"/>
      <c r="M1197" s="125"/>
      <c r="N1197" s="133"/>
      <c r="O1197" s="133"/>
      <c r="P1197" s="125"/>
      <c r="Q1197" s="125"/>
      <c r="R1197" s="125"/>
      <c r="S1197" s="125"/>
      <c r="T1197" s="125"/>
      <c r="U1197" s="125"/>
      <c r="V1197" s="125"/>
      <c r="W1197" s="125"/>
      <c r="X1197" s="125"/>
      <c r="Y1197" s="125"/>
      <c r="Z1197" s="125"/>
      <c r="AA1197" s="125"/>
      <c r="AB1197" s="125"/>
      <c r="AC1197" s="125"/>
      <c r="AD1197" s="125"/>
      <c r="AE1197" s="89"/>
      <c r="AF1197" s="255"/>
    </row>
    <row r="1198" spans="1:34" s="82" customFormat="1" ht="18.75" x14ac:dyDescent="0.25">
      <c r="A1198" s="103" t="s">
        <v>31</v>
      </c>
      <c r="B1198" s="100"/>
      <c r="C1198" s="125"/>
      <c r="D1198" s="125"/>
      <c r="E1198" s="125"/>
      <c r="F1198" s="125"/>
      <c r="G1198" s="125"/>
      <c r="H1198" s="125"/>
      <c r="I1198" s="125"/>
      <c r="J1198" s="125"/>
      <c r="K1198" s="125"/>
      <c r="L1198" s="125"/>
      <c r="M1198" s="125"/>
      <c r="N1198" s="133"/>
      <c r="O1198" s="133"/>
      <c r="P1198" s="125"/>
      <c r="Q1198" s="125"/>
      <c r="R1198" s="125"/>
      <c r="S1198" s="125"/>
      <c r="T1198" s="125"/>
      <c r="U1198" s="125"/>
      <c r="V1198" s="125"/>
      <c r="W1198" s="125"/>
      <c r="X1198" s="125"/>
      <c r="Y1198" s="125"/>
      <c r="Z1198" s="125"/>
      <c r="AA1198" s="125"/>
      <c r="AB1198" s="125"/>
      <c r="AC1198" s="125"/>
      <c r="AD1198" s="125"/>
      <c r="AE1198" s="272"/>
      <c r="AF1198" s="574"/>
      <c r="AG1198" s="49"/>
      <c r="AH1198" s="49"/>
    </row>
    <row r="1199" spans="1:34" s="82" customFormat="1" ht="56.25" x14ac:dyDescent="0.25">
      <c r="A1199" s="142" t="s">
        <v>360</v>
      </c>
      <c r="B1199" s="89">
        <f t="shared" ref="B1199:AE1199" si="837">B1200+B1206+B1212+B1218</f>
        <v>82</v>
      </c>
      <c r="C1199" s="89">
        <f t="shared" si="837"/>
        <v>82</v>
      </c>
      <c r="D1199" s="89">
        <f t="shared" si="837"/>
        <v>82</v>
      </c>
      <c r="E1199" s="89">
        <f t="shared" si="837"/>
        <v>82</v>
      </c>
      <c r="F1199" s="160">
        <f>E1199/B1199*100</f>
        <v>100</v>
      </c>
      <c r="G1199" s="160">
        <f>E1199/C1199*100</f>
        <v>100</v>
      </c>
      <c r="H1199" s="89">
        <f t="shared" si="837"/>
        <v>0</v>
      </c>
      <c r="I1199" s="89">
        <f t="shared" si="837"/>
        <v>0</v>
      </c>
      <c r="J1199" s="89">
        <f t="shared" si="837"/>
        <v>0</v>
      </c>
      <c r="K1199" s="89">
        <f t="shared" si="837"/>
        <v>0</v>
      </c>
      <c r="L1199" s="89">
        <f t="shared" si="837"/>
        <v>0</v>
      </c>
      <c r="M1199" s="89">
        <f t="shared" si="837"/>
        <v>0</v>
      </c>
      <c r="N1199" s="91">
        <f t="shared" si="837"/>
        <v>0</v>
      </c>
      <c r="O1199" s="91">
        <f t="shared" si="837"/>
        <v>0</v>
      </c>
      <c r="P1199" s="89">
        <f t="shared" si="837"/>
        <v>20</v>
      </c>
      <c r="Q1199" s="89">
        <f t="shared" si="837"/>
        <v>20</v>
      </c>
      <c r="R1199" s="89">
        <f t="shared" si="837"/>
        <v>0</v>
      </c>
      <c r="S1199" s="89">
        <f t="shared" si="837"/>
        <v>0</v>
      </c>
      <c r="T1199" s="89">
        <f t="shared" si="837"/>
        <v>0</v>
      </c>
      <c r="U1199" s="89">
        <f t="shared" si="837"/>
        <v>0</v>
      </c>
      <c r="V1199" s="89">
        <f t="shared" si="837"/>
        <v>0</v>
      </c>
      <c r="W1199" s="89">
        <f t="shared" si="837"/>
        <v>0</v>
      </c>
      <c r="X1199" s="89">
        <f t="shared" si="837"/>
        <v>0</v>
      </c>
      <c r="Y1199" s="89">
        <f t="shared" si="837"/>
        <v>0</v>
      </c>
      <c r="Z1199" s="89">
        <f t="shared" si="837"/>
        <v>0</v>
      </c>
      <c r="AA1199" s="89">
        <f t="shared" si="837"/>
        <v>0</v>
      </c>
      <c r="AB1199" s="89">
        <f t="shared" si="837"/>
        <v>62</v>
      </c>
      <c r="AC1199" s="89">
        <f t="shared" si="837"/>
        <v>62</v>
      </c>
      <c r="AD1199" s="89">
        <f t="shared" si="837"/>
        <v>0</v>
      </c>
      <c r="AE1199" s="160">
        <f t="shared" si="837"/>
        <v>0</v>
      </c>
      <c r="AF1199" s="574"/>
    </row>
    <row r="1200" spans="1:34" ht="77.25" customHeight="1" x14ac:dyDescent="0.25">
      <c r="A1200" s="153" t="s">
        <v>361</v>
      </c>
      <c r="B1200" s="95">
        <f t="shared" ref="B1200:AD1200" si="838">B1201</f>
        <v>30</v>
      </c>
      <c r="C1200" s="95">
        <f t="shared" si="838"/>
        <v>30</v>
      </c>
      <c r="D1200" s="95">
        <f>D1201</f>
        <v>30</v>
      </c>
      <c r="E1200" s="95">
        <f t="shared" si="838"/>
        <v>30</v>
      </c>
      <c r="F1200" s="95">
        <f t="shared" si="838"/>
        <v>100</v>
      </c>
      <c r="G1200" s="95">
        <f t="shared" si="838"/>
        <v>100</v>
      </c>
      <c r="H1200" s="95">
        <f t="shared" si="838"/>
        <v>0</v>
      </c>
      <c r="I1200" s="95">
        <f t="shared" si="838"/>
        <v>0</v>
      </c>
      <c r="J1200" s="95">
        <f t="shared" si="838"/>
        <v>0</v>
      </c>
      <c r="K1200" s="95">
        <f t="shared" si="838"/>
        <v>0</v>
      </c>
      <c r="L1200" s="95">
        <f t="shared" si="838"/>
        <v>0</v>
      </c>
      <c r="M1200" s="95">
        <f t="shared" si="838"/>
        <v>0</v>
      </c>
      <c r="N1200" s="95">
        <f t="shared" si="838"/>
        <v>0</v>
      </c>
      <c r="O1200" s="95">
        <f t="shared" si="838"/>
        <v>0</v>
      </c>
      <c r="P1200" s="95">
        <f t="shared" si="838"/>
        <v>0</v>
      </c>
      <c r="Q1200" s="95">
        <f t="shared" si="838"/>
        <v>0</v>
      </c>
      <c r="R1200" s="95">
        <f t="shared" si="838"/>
        <v>0</v>
      </c>
      <c r="S1200" s="95">
        <f t="shared" si="838"/>
        <v>0</v>
      </c>
      <c r="T1200" s="95">
        <f t="shared" si="838"/>
        <v>0</v>
      </c>
      <c r="U1200" s="95">
        <f t="shared" si="838"/>
        <v>0</v>
      </c>
      <c r="V1200" s="95">
        <f t="shared" si="838"/>
        <v>0</v>
      </c>
      <c r="W1200" s="95">
        <f t="shared" si="838"/>
        <v>0</v>
      </c>
      <c r="X1200" s="95">
        <f t="shared" si="838"/>
        <v>0</v>
      </c>
      <c r="Y1200" s="95">
        <f t="shared" si="838"/>
        <v>0</v>
      </c>
      <c r="Z1200" s="95">
        <f>Z1201</f>
        <v>0</v>
      </c>
      <c r="AA1200" s="95">
        <f>AA1201</f>
        <v>0</v>
      </c>
      <c r="AB1200" s="95">
        <f>AB1201</f>
        <v>30</v>
      </c>
      <c r="AC1200" s="95">
        <f>AC1201</f>
        <v>30</v>
      </c>
      <c r="AD1200" s="100">
        <f t="shared" si="838"/>
        <v>0</v>
      </c>
      <c r="AE1200" s="279">
        <f>AE1201+AE1202+AE1203+AE1204</f>
        <v>0</v>
      </c>
      <c r="AF1200" s="575" t="s">
        <v>362</v>
      </c>
    </row>
    <row r="1201" spans="1:34" ht="22.5" customHeight="1" x14ac:dyDescent="0.3">
      <c r="A1201" s="137" t="s">
        <v>27</v>
      </c>
      <c r="B1201" s="125">
        <f t="shared" ref="B1201:AD1201" si="839">B1202+B1203+B1204</f>
        <v>30</v>
      </c>
      <c r="C1201" s="125">
        <f t="shared" si="839"/>
        <v>30</v>
      </c>
      <c r="D1201" s="125">
        <f>D1202+D1203+D1204</f>
        <v>30</v>
      </c>
      <c r="E1201" s="125">
        <f t="shared" si="839"/>
        <v>30</v>
      </c>
      <c r="F1201" s="125">
        <f t="shared" si="839"/>
        <v>100</v>
      </c>
      <c r="G1201" s="125">
        <f t="shared" si="839"/>
        <v>100</v>
      </c>
      <c r="H1201" s="125">
        <f t="shared" si="839"/>
        <v>0</v>
      </c>
      <c r="I1201" s="125">
        <f t="shared" si="839"/>
        <v>0</v>
      </c>
      <c r="J1201" s="125">
        <f t="shared" si="839"/>
        <v>0</v>
      </c>
      <c r="K1201" s="125">
        <f t="shared" si="839"/>
        <v>0</v>
      </c>
      <c r="L1201" s="125">
        <f t="shared" si="839"/>
        <v>0</v>
      </c>
      <c r="M1201" s="125">
        <f t="shared" si="839"/>
        <v>0</v>
      </c>
      <c r="N1201" s="133">
        <f t="shared" si="839"/>
        <v>0</v>
      </c>
      <c r="O1201" s="133">
        <f t="shared" si="839"/>
        <v>0</v>
      </c>
      <c r="P1201" s="125">
        <f t="shared" si="839"/>
        <v>0</v>
      </c>
      <c r="Q1201" s="125">
        <f t="shared" si="839"/>
        <v>0</v>
      </c>
      <c r="R1201" s="125">
        <f t="shared" si="839"/>
        <v>0</v>
      </c>
      <c r="S1201" s="125">
        <f t="shared" si="839"/>
        <v>0</v>
      </c>
      <c r="T1201" s="125">
        <f t="shared" si="839"/>
        <v>0</v>
      </c>
      <c r="U1201" s="125">
        <f t="shared" si="839"/>
        <v>0</v>
      </c>
      <c r="V1201" s="125">
        <f t="shared" si="839"/>
        <v>0</v>
      </c>
      <c r="W1201" s="125">
        <f t="shared" si="839"/>
        <v>0</v>
      </c>
      <c r="X1201" s="125">
        <f t="shared" si="839"/>
        <v>0</v>
      </c>
      <c r="Y1201" s="125">
        <f t="shared" si="839"/>
        <v>0</v>
      </c>
      <c r="Z1201" s="125">
        <f t="shared" si="839"/>
        <v>0</v>
      </c>
      <c r="AA1201" s="125">
        <f t="shared" si="839"/>
        <v>0</v>
      </c>
      <c r="AB1201" s="125">
        <f t="shared" si="839"/>
        <v>30</v>
      </c>
      <c r="AC1201" s="125">
        <f t="shared" si="839"/>
        <v>30</v>
      </c>
      <c r="AD1201" s="125">
        <f t="shared" si="839"/>
        <v>0</v>
      </c>
      <c r="AE1201" s="279"/>
      <c r="AF1201" s="255"/>
    </row>
    <row r="1202" spans="1:34" s="82" customFormat="1" ht="18.75" x14ac:dyDescent="0.25">
      <c r="A1202" s="103" t="s">
        <v>28</v>
      </c>
      <c r="B1202" s="100"/>
      <c r="C1202" s="125"/>
      <c r="D1202" s="125"/>
      <c r="E1202" s="125"/>
      <c r="F1202" s="125"/>
      <c r="G1202" s="125"/>
      <c r="H1202" s="125"/>
      <c r="I1202" s="125"/>
      <c r="J1202" s="125"/>
      <c r="K1202" s="125"/>
      <c r="L1202" s="125"/>
      <c r="M1202" s="125"/>
      <c r="N1202" s="133"/>
      <c r="O1202" s="133"/>
      <c r="P1202" s="125"/>
      <c r="Q1202" s="125"/>
      <c r="R1202" s="125"/>
      <c r="S1202" s="125"/>
      <c r="T1202" s="125"/>
      <c r="U1202" s="125"/>
      <c r="V1202" s="125"/>
      <c r="W1202" s="125"/>
      <c r="X1202" s="125"/>
      <c r="Y1202" s="125"/>
      <c r="Z1202" s="125"/>
      <c r="AA1202" s="125"/>
      <c r="AB1202" s="125"/>
      <c r="AC1202" s="125"/>
      <c r="AD1202" s="125"/>
      <c r="AE1202" s="279"/>
      <c r="AF1202" s="255"/>
    </row>
    <row r="1203" spans="1:34" s="82" customFormat="1" ht="18.75" x14ac:dyDescent="0.25">
      <c r="A1203" s="103" t="s">
        <v>29</v>
      </c>
      <c r="B1203" s="100">
        <f>H1203+J1203+L1203+N1203+P1203+R1203+T1203+V1203+X1203+Z1203+AB1203+AD1203</f>
        <v>30</v>
      </c>
      <c r="C1203" s="125">
        <f>AB1203</f>
        <v>30</v>
      </c>
      <c r="D1203" s="125">
        <f>I1203+K1203+M1203+O1203+Q1203+S1203+U1203+W1203+Y1203+AA1203+AC1203</f>
        <v>30</v>
      </c>
      <c r="E1203" s="125">
        <f>J1203+L1203+N1203+P1203+R1203+T1203+V1203+X1203+Z1203+AB1203+AD1203</f>
        <v>30</v>
      </c>
      <c r="F1203" s="125">
        <f>E1203/B1203*100</f>
        <v>100</v>
      </c>
      <c r="G1203" s="125">
        <f>E1203/C1203*100</f>
        <v>100</v>
      </c>
      <c r="H1203" s="125"/>
      <c r="I1203" s="125"/>
      <c r="J1203" s="125"/>
      <c r="K1203" s="125"/>
      <c r="L1203" s="125"/>
      <c r="M1203" s="125"/>
      <c r="N1203" s="133"/>
      <c r="O1203" s="133"/>
      <c r="P1203" s="125"/>
      <c r="Q1203" s="125"/>
      <c r="R1203" s="125"/>
      <c r="S1203" s="125"/>
      <c r="T1203" s="125"/>
      <c r="U1203" s="125"/>
      <c r="V1203" s="125"/>
      <c r="W1203" s="125"/>
      <c r="X1203" s="125"/>
      <c r="Y1203" s="125"/>
      <c r="Z1203" s="125"/>
      <c r="AA1203" s="125"/>
      <c r="AB1203" s="125">
        <v>30</v>
      </c>
      <c r="AC1203" s="125">
        <v>30</v>
      </c>
      <c r="AD1203" s="125">
        <v>0</v>
      </c>
      <c r="AE1203" s="279"/>
      <c r="AF1203" s="255"/>
    </row>
    <row r="1204" spans="1:34" s="82" customFormat="1" ht="18.75" x14ac:dyDescent="0.25">
      <c r="A1204" s="103" t="s">
        <v>30</v>
      </c>
      <c r="B1204" s="100"/>
      <c r="C1204" s="125"/>
      <c r="D1204" s="125"/>
      <c r="E1204" s="125"/>
      <c r="F1204" s="125"/>
      <c r="G1204" s="125"/>
      <c r="H1204" s="125"/>
      <c r="I1204" s="125"/>
      <c r="J1204" s="125"/>
      <c r="K1204" s="125"/>
      <c r="L1204" s="125"/>
      <c r="M1204" s="125"/>
      <c r="N1204" s="133"/>
      <c r="O1204" s="133"/>
      <c r="P1204" s="125"/>
      <c r="Q1204" s="125"/>
      <c r="R1204" s="125"/>
      <c r="S1204" s="125"/>
      <c r="T1204" s="125"/>
      <c r="U1204" s="125"/>
      <c r="V1204" s="125"/>
      <c r="W1204" s="125"/>
      <c r="X1204" s="125"/>
      <c r="Y1204" s="125"/>
      <c r="Z1204" s="125"/>
      <c r="AA1204" s="125"/>
      <c r="AB1204" s="125"/>
      <c r="AC1204" s="125"/>
      <c r="AD1204" s="125"/>
      <c r="AE1204" s="279"/>
      <c r="AF1204" s="255"/>
      <c r="AG1204" s="49"/>
      <c r="AH1204" s="49"/>
    </row>
    <row r="1205" spans="1:34" s="82" customFormat="1" ht="18.75" x14ac:dyDescent="0.25">
      <c r="A1205" s="103" t="s">
        <v>31</v>
      </c>
      <c r="B1205" s="100"/>
      <c r="C1205" s="125"/>
      <c r="D1205" s="125"/>
      <c r="E1205" s="125"/>
      <c r="F1205" s="125"/>
      <c r="G1205" s="125"/>
      <c r="H1205" s="125"/>
      <c r="I1205" s="125"/>
      <c r="J1205" s="125"/>
      <c r="K1205" s="125"/>
      <c r="L1205" s="125"/>
      <c r="M1205" s="125"/>
      <c r="N1205" s="133"/>
      <c r="O1205" s="133"/>
      <c r="P1205" s="125"/>
      <c r="Q1205" s="125"/>
      <c r="R1205" s="125"/>
      <c r="S1205" s="125"/>
      <c r="T1205" s="125"/>
      <c r="U1205" s="125"/>
      <c r="V1205" s="125"/>
      <c r="W1205" s="125"/>
      <c r="X1205" s="125"/>
      <c r="Y1205" s="125"/>
      <c r="Z1205" s="125"/>
      <c r="AA1205" s="125"/>
      <c r="AB1205" s="125"/>
      <c r="AC1205" s="125"/>
      <c r="AD1205" s="125"/>
      <c r="AE1205" s="89"/>
      <c r="AF1205" s="215"/>
    </row>
    <row r="1206" spans="1:34" ht="91.5" customHeight="1" x14ac:dyDescent="0.25">
      <c r="A1206" s="153" t="s">
        <v>363</v>
      </c>
      <c r="B1206" s="95">
        <f t="shared" ref="B1206:AE1206" si="840">B1207</f>
        <v>32</v>
      </c>
      <c r="C1206" s="95">
        <f t="shared" si="840"/>
        <v>32</v>
      </c>
      <c r="D1206" s="95">
        <f>D1207</f>
        <v>32</v>
      </c>
      <c r="E1206" s="95">
        <f t="shared" si="840"/>
        <v>32</v>
      </c>
      <c r="F1206" s="95">
        <f t="shared" si="840"/>
        <v>100</v>
      </c>
      <c r="G1206" s="95">
        <f t="shared" si="840"/>
        <v>100</v>
      </c>
      <c r="H1206" s="95">
        <f t="shared" si="840"/>
        <v>0</v>
      </c>
      <c r="I1206" s="95">
        <f t="shared" si="840"/>
        <v>0</v>
      </c>
      <c r="J1206" s="95">
        <f t="shared" si="840"/>
        <v>0</v>
      </c>
      <c r="K1206" s="95">
        <f t="shared" si="840"/>
        <v>0</v>
      </c>
      <c r="L1206" s="95">
        <f t="shared" si="840"/>
        <v>0</v>
      </c>
      <c r="M1206" s="95">
        <f t="shared" si="840"/>
        <v>0</v>
      </c>
      <c r="N1206" s="95">
        <f t="shared" si="840"/>
        <v>0</v>
      </c>
      <c r="O1206" s="95">
        <f t="shared" si="840"/>
        <v>0</v>
      </c>
      <c r="P1206" s="95">
        <f t="shared" si="840"/>
        <v>0</v>
      </c>
      <c r="Q1206" s="95">
        <f t="shared" si="840"/>
        <v>0</v>
      </c>
      <c r="R1206" s="95">
        <f t="shared" si="840"/>
        <v>0</v>
      </c>
      <c r="S1206" s="95">
        <f t="shared" si="840"/>
        <v>0</v>
      </c>
      <c r="T1206" s="95">
        <f t="shared" si="840"/>
        <v>0</v>
      </c>
      <c r="U1206" s="95">
        <f t="shared" si="840"/>
        <v>0</v>
      </c>
      <c r="V1206" s="95">
        <f t="shared" si="840"/>
        <v>0</v>
      </c>
      <c r="W1206" s="95">
        <f t="shared" si="840"/>
        <v>0</v>
      </c>
      <c r="X1206" s="95">
        <f t="shared" si="840"/>
        <v>0</v>
      </c>
      <c r="Y1206" s="95">
        <f t="shared" si="840"/>
        <v>0</v>
      </c>
      <c r="Z1206" s="95">
        <f>Z1207</f>
        <v>0</v>
      </c>
      <c r="AA1206" s="95">
        <f>AA1207</f>
        <v>0</v>
      </c>
      <c r="AB1206" s="95">
        <f>AB1207</f>
        <v>32</v>
      </c>
      <c r="AC1206" s="95">
        <f>AC1207</f>
        <v>32</v>
      </c>
      <c r="AD1206" s="100">
        <f t="shared" si="840"/>
        <v>0</v>
      </c>
      <c r="AE1206" s="100">
        <f t="shared" si="840"/>
        <v>0</v>
      </c>
      <c r="AF1206" s="348" t="s">
        <v>553</v>
      </c>
    </row>
    <row r="1207" spans="1:34" ht="18.75" x14ac:dyDescent="0.3">
      <c r="A1207" s="137" t="s">
        <v>27</v>
      </c>
      <c r="B1207" s="125">
        <f t="shared" ref="B1207:AD1207" si="841">B1208+B1209+B1210</f>
        <v>32</v>
      </c>
      <c r="C1207" s="125">
        <f t="shared" si="841"/>
        <v>32</v>
      </c>
      <c r="D1207" s="125">
        <f>D1208+D1209+D1210</f>
        <v>32</v>
      </c>
      <c r="E1207" s="125">
        <f t="shared" si="841"/>
        <v>32</v>
      </c>
      <c r="F1207" s="125">
        <f t="shared" si="841"/>
        <v>100</v>
      </c>
      <c r="G1207" s="125">
        <f t="shared" si="841"/>
        <v>100</v>
      </c>
      <c r="H1207" s="125">
        <f t="shared" si="841"/>
        <v>0</v>
      </c>
      <c r="I1207" s="125">
        <f t="shared" si="841"/>
        <v>0</v>
      </c>
      <c r="J1207" s="125">
        <f t="shared" si="841"/>
        <v>0</v>
      </c>
      <c r="K1207" s="125">
        <f t="shared" si="841"/>
        <v>0</v>
      </c>
      <c r="L1207" s="125">
        <f t="shared" si="841"/>
        <v>0</v>
      </c>
      <c r="M1207" s="125">
        <f t="shared" si="841"/>
        <v>0</v>
      </c>
      <c r="N1207" s="133">
        <f t="shared" si="841"/>
        <v>0</v>
      </c>
      <c r="O1207" s="133">
        <f t="shared" si="841"/>
        <v>0</v>
      </c>
      <c r="P1207" s="125">
        <f t="shared" si="841"/>
        <v>0</v>
      </c>
      <c r="Q1207" s="125">
        <f t="shared" si="841"/>
        <v>0</v>
      </c>
      <c r="R1207" s="125">
        <f t="shared" si="841"/>
        <v>0</v>
      </c>
      <c r="S1207" s="125">
        <f t="shared" si="841"/>
        <v>0</v>
      </c>
      <c r="T1207" s="125">
        <f t="shared" si="841"/>
        <v>0</v>
      </c>
      <c r="U1207" s="125">
        <f t="shared" si="841"/>
        <v>0</v>
      </c>
      <c r="V1207" s="125">
        <f t="shared" si="841"/>
        <v>0</v>
      </c>
      <c r="W1207" s="125">
        <f t="shared" si="841"/>
        <v>0</v>
      </c>
      <c r="X1207" s="125">
        <f t="shared" si="841"/>
        <v>0</v>
      </c>
      <c r="Y1207" s="125">
        <f t="shared" si="841"/>
        <v>0</v>
      </c>
      <c r="Z1207" s="125">
        <f t="shared" si="841"/>
        <v>0</v>
      </c>
      <c r="AA1207" s="125">
        <f t="shared" si="841"/>
        <v>0</v>
      </c>
      <c r="AB1207" s="125">
        <f t="shared" si="841"/>
        <v>32</v>
      </c>
      <c r="AC1207" s="125">
        <f t="shared" si="841"/>
        <v>32</v>
      </c>
      <c r="AD1207" s="125">
        <f t="shared" si="841"/>
        <v>0</v>
      </c>
      <c r="AE1207" s="125">
        <f>AE1208</f>
        <v>0</v>
      </c>
      <c r="AF1207" s="215"/>
    </row>
    <row r="1208" spans="1:34" s="82" customFormat="1" ht="18.75" x14ac:dyDescent="0.25">
      <c r="A1208" s="103" t="s">
        <v>28</v>
      </c>
      <c r="B1208" s="100"/>
      <c r="C1208" s="125"/>
      <c r="D1208" s="125"/>
      <c r="E1208" s="125"/>
      <c r="F1208" s="125"/>
      <c r="G1208" s="125"/>
      <c r="H1208" s="125"/>
      <c r="I1208" s="125"/>
      <c r="J1208" s="125"/>
      <c r="K1208" s="125"/>
      <c r="L1208" s="125"/>
      <c r="M1208" s="125"/>
      <c r="N1208" s="133"/>
      <c r="O1208" s="133"/>
      <c r="P1208" s="125"/>
      <c r="Q1208" s="125"/>
      <c r="R1208" s="125"/>
      <c r="S1208" s="125"/>
      <c r="T1208" s="125"/>
      <c r="U1208" s="125"/>
      <c r="V1208" s="125"/>
      <c r="W1208" s="125"/>
      <c r="X1208" s="125"/>
      <c r="Y1208" s="125"/>
      <c r="Z1208" s="125"/>
      <c r="AA1208" s="125"/>
      <c r="AB1208" s="125"/>
      <c r="AC1208" s="125"/>
      <c r="AD1208" s="125"/>
      <c r="AE1208" s="125"/>
      <c r="AF1208" s="215"/>
    </row>
    <row r="1209" spans="1:34" s="82" customFormat="1" ht="18.75" x14ac:dyDescent="0.25">
      <c r="A1209" s="103" t="s">
        <v>29</v>
      </c>
      <c r="B1209" s="100">
        <f>H1209+J1209+L1209+N1209+P1209+R1209+T1209+V1209+X1209+Z1209+AB1209+AD1209</f>
        <v>32</v>
      </c>
      <c r="C1209" s="125">
        <f>AB1209</f>
        <v>32</v>
      </c>
      <c r="D1209" s="125">
        <f>I1209+K1209+M1209+O1209+Q1209+S1209+U1209+W1209+Y1209+AA1209+AC1209</f>
        <v>32</v>
      </c>
      <c r="E1209" s="125">
        <f>J1209+L1209+N1209+P1209+R1209+T1209+V1209+X1209+Z1209+AB1209+AD1209</f>
        <v>32</v>
      </c>
      <c r="F1209" s="125">
        <f>E1209/B1209*100</f>
        <v>100</v>
      </c>
      <c r="G1209" s="125">
        <f>E1209/C1209*100</f>
        <v>100</v>
      </c>
      <c r="H1209" s="125"/>
      <c r="I1209" s="125"/>
      <c r="J1209" s="125"/>
      <c r="K1209" s="125"/>
      <c r="L1209" s="125"/>
      <c r="M1209" s="125"/>
      <c r="N1209" s="133"/>
      <c r="O1209" s="133"/>
      <c r="P1209" s="125"/>
      <c r="Q1209" s="125"/>
      <c r="R1209" s="125"/>
      <c r="S1209" s="125"/>
      <c r="T1209" s="125"/>
      <c r="U1209" s="125"/>
      <c r="V1209" s="125"/>
      <c r="W1209" s="125"/>
      <c r="X1209" s="125"/>
      <c r="Y1209" s="125"/>
      <c r="Z1209" s="125"/>
      <c r="AA1209" s="125"/>
      <c r="AB1209" s="125">
        <v>32</v>
      </c>
      <c r="AC1209" s="125">
        <v>32</v>
      </c>
      <c r="AD1209" s="125"/>
      <c r="AE1209" s="125"/>
      <c r="AF1209" s="215"/>
    </row>
    <row r="1210" spans="1:34" s="82" customFormat="1" ht="18.75" x14ac:dyDescent="0.25">
      <c r="A1210" s="103" t="s">
        <v>30</v>
      </c>
      <c r="B1210" s="100"/>
      <c r="C1210" s="125"/>
      <c r="D1210" s="125"/>
      <c r="E1210" s="125"/>
      <c r="F1210" s="125"/>
      <c r="G1210" s="125"/>
      <c r="H1210" s="125"/>
      <c r="I1210" s="125"/>
      <c r="J1210" s="125"/>
      <c r="K1210" s="125"/>
      <c r="L1210" s="125"/>
      <c r="M1210" s="125"/>
      <c r="N1210" s="133"/>
      <c r="O1210" s="133"/>
      <c r="P1210" s="125"/>
      <c r="Q1210" s="125"/>
      <c r="R1210" s="125"/>
      <c r="S1210" s="125"/>
      <c r="T1210" s="125"/>
      <c r="U1210" s="125"/>
      <c r="V1210" s="125"/>
      <c r="W1210" s="125"/>
      <c r="X1210" s="125"/>
      <c r="Y1210" s="125"/>
      <c r="Z1210" s="125"/>
      <c r="AA1210" s="125"/>
      <c r="AB1210" s="125"/>
      <c r="AC1210" s="125"/>
      <c r="AD1210" s="125"/>
      <c r="AE1210" s="125"/>
      <c r="AF1210" s="215"/>
      <c r="AG1210" s="49"/>
      <c r="AH1210" s="49"/>
    </row>
    <row r="1211" spans="1:34" s="82" customFormat="1" ht="18.75" x14ac:dyDescent="0.25">
      <c r="A1211" s="103" t="s">
        <v>31</v>
      </c>
      <c r="B1211" s="100"/>
      <c r="C1211" s="125"/>
      <c r="D1211" s="125"/>
      <c r="E1211" s="125"/>
      <c r="F1211" s="125"/>
      <c r="G1211" s="125"/>
      <c r="H1211" s="125"/>
      <c r="I1211" s="125"/>
      <c r="J1211" s="125"/>
      <c r="K1211" s="125"/>
      <c r="L1211" s="125"/>
      <c r="M1211" s="125"/>
      <c r="N1211" s="133"/>
      <c r="O1211" s="133"/>
      <c r="P1211" s="125"/>
      <c r="Q1211" s="125"/>
      <c r="R1211" s="125"/>
      <c r="S1211" s="125"/>
      <c r="T1211" s="125"/>
      <c r="U1211" s="125"/>
      <c r="V1211" s="125"/>
      <c r="W1211" s="125"/>
      <c r="X1211" s="125"/>
      <c r="Y1211" s="125"/>
      <c r="Z1211" s="125"/>
      <c r="AA1211" s="125"/>
      <c r="AB1211" s="125"/>
      <c r="AC1211" s="125"/>
      <c r="AD1211" s="125"/>
      <c r="AE1211" s="125"/>
      <c r="AF1211" s="215"/>
    </row>
    <row r="1212" spans="1:34" ht="42.75" customHeight="1" x14ac:dyDescent="0.25">
      <c r="A1212" s="153" t="s">
        <v>364</v>
      </c>
      <c r="B1212" s="95">
        <f t="shared" ref="B1212:AE1212" si="842">B1213</f>
        <v>20</v>
      </c>
      <c r="C1212" s="95">
        <f t="shared" si="842"/>
        <v>20</v>
      </c>
      <c r="D1212" s="95">
        <f>D1213</f>
        <v>20</v>
      </c>
      <c r="E1212" s="95">
        <f t="shared" si="842"/>
        <v>20</v>
      </c>
      <c r="F1212" s="95">
        <f t="shared" si="842"/>
        <v>100</v>
      </c>
      <c r="G1212" s="95">
        <f t="shared" si="842"/>
        <v>100</v>
      </c>
      <c r="H1212" s="95">
        <f t="shared" si="842"/>
        <v>0</v>
      </c>
      <c r="I1212" s="95">
        <f t="shared" si="842"/>
        <v>0</v>
      </c>
      <c r="J1212" s="95">
        <f t="shared" si="842"/>
        <v>0</v>
      </c>
      <c r="K1212" s="95">
        <f t="shared" si="842"/>
        <v>0</v>
      </c>
      <c r="L1212" s="95">
        <f t="shared" si="842"/>
        <v>0</v>
      </c>
      <c r="M1212" s="95">
        <f t="shared" si="842"/>
        <v>0</v>
      </c>
      <c r="N1212" s="95">
        <f t="shared" si="842"/>
        <v>0</v>
      </c>
      <c r="O1212" s="95">
        <f t="shared" si="842"/>
        <v>0</v>
      </c>
      <c r="P1212" s="95">
        <f t="shared" si="842"/>
        <v>20</v>
      </c>
      <c r="Q1212" s="95">
        <f t="shared" si="842"/>
        <v>20</v>
      </c>
      <c r="R1212" s="95">
        <f t="shared" si="842"/>
        <v>0</v>
      </c>
      <c r="S1212" s="95">
        <f t="shared" si="842"/>
        <v>0</v>
      </c>
      <c r="T1212" s="95">
        <f t="shared" si="842"/>
        <v>0</v>
      </c>
      <c r="U1212" s="95">
        <f t="shared" si="842"/>
        <v>0</v>
      </c>
      <c r="V1212" s="95">
        <f t="shared" si="842"/>
        <v>0</v>
      </c>
      <c r="W1212" s="95">
        <f t="shared" si="842"/>
        <v>0</v>
      </c>
      <c r="X1212" s="95">
        <f t="shared" si="842"/>
        <v>0</v>
      </c>
      <c r="Y1212" s="95">
        <f t="shared" si="842"/>
        <v>0</v>
      </c>
      <c r="Z1212" s="95">
        <f>Z1213</f>
        <v>0</v>
      </c>
      <c r="AA1212" s="95">
        <f>AA1213</f>
        <v>0</v>
      </c>
      <c r="AB1212" s="95">
        <f>AB1213</f>
        <v>0</v>
      </c>
      <c r="AC1212" s="95">
        <f>AC1213</f>
        <v>0</v>
      </c>
      <c r="AD1212" s="100">
        <f t="shared" si="842"/>
        <v>0</v>
      </c>
      <c r="AE1212" s="100">
        <f t="shared" si="842"/>
        <v>0</v>
      </c>
      <c r="AF1212" s="348" t="s">
        <v>365</v>
      </c>
    </row>
    <row r="1213" spans="1:34" ht="27.75" customHeight="1" x14ac:dyDescent="0.25">
      <c r="A1213" s="332" t="s">
        <v>27</v>
      </c>
      <c r="B1213" s="125">
        <f t="shared" ref="B1213:AD1213" si="843">B1214+B1215+B1216</f>
        <v>20</v>
      </c>
      <c r="C1213" s="125">
        <f t="shared" si="843"/>
        <v>20</v>
      </c>
      <c r="D1213" s="125">
        <f>D1214+D1215+D1216</f>
        <v>20</v>
      </c>
      <c r="E1213" s="125">
        <f t="shared" si="843"/>
        <v>20</v>
      </c>
      <c r="F1213" s="125">
        <f t="shared" si="843"/>
        <v>100</v>
      </c>
      <c r="G1213" s="125">
        <f t="shared" si="843"/>
        <v>100</v>
      </c>
      <c r="H1213" s="125">
        <f t="shared" si="843"/>
        <v>0</v>
      </c>
      <c r="I1213" s="125">
        <f t="shared" si="843"/>
        <v>0</v>
      </c>
      <c r="J1213" s="125">
        <f t="shared" si="843"/>
        <v>0</v>
      </c>
      <c r="K1213" s="125">
        <f t="shared" si="843"/>
        <v>0</v>
      </c>
      <c r="L1213" s="125">
        <f t="shared" si="843"/>
        <v>0</v>
      </c>
      <c r="M1213" s="125">
        <f t="shared" si="843"/>
        <v>0</v>
      </c>
      <c r="N1213" s="133">
        <f t="shared" si="843"/>
        <v>0</v>
      </c>
      <c r="O1213" s="133">
        <f t="shared" si="843"/>
        <v>0</v>
      </c>
      <c r="P1213" s="125">
        <f t="shared" si="843"/>
        <v>20</v>
      </c>
      <c r="Q1213" s="125">
        <f t="shared" si="843"/>
        <v>20</v>
      </c>
      <c r="R1213" s="125">
        <f t="shared" si="843"/>
        <v>0</v>
      </c>
      <c r="S1213" s="125">
        <f t="shared" si="843"/>
        <v>0</v>
      </c>
      <c r="T1213" s="125">
        <f t="shared" si="843"/>
        <v>0</v>
      </c>
      <c r="U1213" s="125">
        <f t="shared" si="843"/>
        <v>0</v>
      </c>
      <c r="V1213" s="125">
        <f t="shared" si="843"/>
        <v>0</v>
      </c>
      <c r="W1213" s="125">
        <f t="shared" si="843"/>
        <v>0</v>
      </c>
      <c r="X1213" s="125">
        <f t="shared" si="843"/>
        <v>0</v>
      </c>
      <c r="Y1213" s="125">
        <f t="shared" si="843"/>
        <v>0</v>
      </c>
      <c r="Z1213" s="125">
        <f t="shared" si="843"/>
        <v>0</v>
      </c>
      <c r="AA1213" s="125">
        <f t="shared" si="843"/>
        <v>0</v>
      </c>
      <c r="AB1213" s="125">
        <f t="shared" si="843"/>
        <v>0</v>
      </c>
      <c r="AC1213" s="125">
        <f t="shared" si="843"/>
        <v>0</v>
      </c>
      <c r="AD1213" s="125">
        <f t="shared" si="843"/>
        <v>0</v>
      </c>
      <c r="AE1213" s="125">
        <f>AE1214</f>
        <v>0</v>
      </c>
      <c r="AF1213" s="215"/>
    </row>
    <row r="1214" spans="1:34" s="82" customFormat="1" ht="18.75" x14ac:dyDescent="0.25">
      <c r="A1214" s="235" t="s">
        <v>28</v>
      </c>
      <c r="B1214" s="100"/>
      <c r="C1214" s="125"/>
      <c r="D1214" s="125"/>
      <c r="E1214" s="125"/>
      <c r="F1214" s="125"/>
      <c r="G1214" s="125"/>
      <c r="H1214" s="125"/>
      <c r="I1214" s="125"/>
      <c r="J1214" s="125"/>
      <c r="K1214" s="125"/>
      <c r="L1214" s="125"/>
      <c r="M1214" s="125"/>
      <c r="N1214" s="133"/>
      <c r="O1214" s="133"/>
      <c r="P1214" s="125"/>
      <c r="Q1214" s="125"/>
      <c r="R1214" s="125"/>
      <c r="S1214" s="125"/>
      <c r="T1214" s="125"/>
      <c r="U1214" s="125"/>
      <c r="V1214" s="125"/>
      <c r="W1214" s="125"/>
      <c r="X1214" s="125"/>
      <c r="Y1214" s="125"/>
      <c r="Z1214" s="125"/>
      <c r="AA1214" s="125"/>
      <c r="AB1214" s="125"/>
      <c r="AC1214" s="125"/>
      <c r="AD1214" s="125"/>
      <c r="AE1214" s="125"/>
      <c r="AF1214" s="576"/>
    </row>
    <row r="1215" spans="1:34" s="82" customFormat="1" ht="18.75" x14ac:dyDescent="0.25">
      <c r="A1215" s="235" t="s">
        <v>29</v>
      </c>
      <c r="B1215" s="100">
        <f>H1215+J1215+L1215+N1215+P1215+R1215+T1215+V1215+X1215+Z1215+AB1215+AD1215</f>
        <v>20</v>
      </c>
      <c r="C1215" s="125">
        <f>P1215</f>
        <v>20</v>
      </c>
      <c r="D1215" s="125">
        <f>H1215+J1215+L1215+N1215+P1215</f>
        <v>20</v>
      </c>
      <c r="E1215" s="125">
        <f>I1215+K1215+M1215+O1215+Q1215</f>
        <v>20</v>
      </c>
      <c r="F1215" s="125">
        <f>E1215/B1215*100</f>
        <v>100</v>
      </c>
      <c r="G1215" s="125">
        <f>E1215/C1215*100</f>
        <v>100</v>
      </c>
      <c r="H1215" s="125"/>
      <c r="I1215" s="125"/>
      <c r="J1215" s="125"/>
      <c r="K1215" s="125"/>
      <c r="L1215" s="125"/>
      <c r="M1215" s="125"/>
      <c r="N1215" s="133"/>
      <c r="O1215" s="133"/>
      <c r="P1215" s="125">
        <v>20</v>
      </c>
      <c r="Q1215" s="125">
        <v>20</v>
      </c>
      <c r="R1215" s="125"/>
      <c r="S1215" s="125"/>
      <c r="T1215" s="125"/>
      <c r="U1215" s="125"/>
      <c r="V1215" s="125"/>
      <c r="W1215" s="125"/>
      <c r="X1215" s="125"/>
      <c r="Y1215" s="125"/>
      <c r="Z1215" s="125"/>
      <c r="AA1215" s="125"/>
      <c r="AB1215" s="125"/>
      <c r="AC1215" s="125"/>
      <c r="AD1215" s="125"/>
      <c r="AE1215" s="125"/>
      <c r="AF1215" s="215"/>
    </row>
    <row r="1216" spans="1:34" s="82" customFormat="1" ht="18.75" x14ac:dyDescent="0.25">
      <c r="A1216" s="235" t="s">
        <v>30</v>
      </c>
      <c r="B1216" s="100"/>
      <c r="C1216" s="125"/>
      <c r="D1216" s="125"/>
      <c r="E1216" s="125"/>
      <c r="F1216" s="125"/>
      <c r="G1216" s="125"/>
      <c r="H1216" s="125"/>
      <c r="I1216" s="125"/>
      <c r="J1216" s="125"/>
      <c r="K1216" s="125"/>
      <c r="L1216" s="125"/>
      <c r="M1216" s="125"/>
      <c r="N1216" s="133"/>
      <c r="O1216" s="133"/>
      <c r="P1216" s="125"/>
      <c r="Q1216" s="125"/>
      <c r="R1216" s="125"/>
      <c r="S1216" s="125"/>
      <c r="T1216" s="125"/>
      <c r="U1216" s="125"/>
      <c r="V1216" s="125"/>
      <c r="W1216" s="125"/>
      <c r="X1216" s="125"/>
      <c r="Y1216" s="125"/>
      <c r="Z1216" s="125"/>
      <c r="AA1216" s="125"/>
      <c r="AB1216" s="125"/>
      <c r="AC1216" s="125"/>
      <c r="AD1216" s="125"/>
      <c r="AE1216" s="125"/>
      <c r="AF1216" s="215"/>
    </row>
    <row r="1217" spans="1:33" s="82" customFormat="1" ht="18.75" x14ac:dyDescent="0.25">
      <c r="A1217" s="235" t="s">
        <v>31</v>
      </c>
      <c r="B1217" s="100"/>
      <c r="C1217" s="125"/>
      <c r="D1217" s="125"/>
      <c r="E1217" s="125"/>
      <c r="F1217" s="125"/>
      <c r="G1217" s="125"/>
      <c r="H1217" s="125"/>
      <c r="I1217" s="125"/>
      <c r="J1217" s="125"/>
      <c r="K1217" s="125"/>
      <c r="L1217" s="125"/>
      <c r="M1217" s="125"/>
      <c r="N1217" s="133"/>
      <c r="O1217" s="133"/>
      <c r="P1217" s="125"/>
      <c r="Q1217" s="125"/>
      <c r="R1217" s="125"/>
      <c r="S1217" s="125"/>
      <c r="T1217" s="125"/>
      <c r="U1217" s="125"/>
      <c r="V1217" s="125"/>
      <c r="W1217" s="125"/>
      <c r="X1217" s="125"/>
      <c r="Y1217" s="125"/>
      <c r="Z1217" s="125"/>
      <c r="AA1217" s="125"/>
      <c r="AB1217" s="125"/>
      <c r="AC1217" s="125"/>
      <c r="AD1217" s="125"/>
      <c r="AE1217" s="125"/>
      <c r="AF1217" s="215"/>
    </row>
    <row r="1218" spans="1:33" ht="37.5" x14ac:dyDescent="0.25">
      <c r="A1218" s="153" t="s">
        <v>366</v>
      </c>
      <c r="B1218" s="95">
        <f t="shared" ref="B1218:AE1218" si="844">B1219</f>
        <v>0</v>
      </c>
      <c r="C1218" s="169">
        <f t="shared" si="844"/>
        <v>0</v>
      </c>
      <c r="D1218" s="169">
        <f t="shared" si="844"/>
        <v>0</v>
      </c>
      <c r="E1218" s="169">
        <f t="shared" si="844"/>
        <v>0</v>
      </c>
      <c r="F1218" s="169">
        <f t="shared" si="844"/>
        <v>0</v>
      </c>
      <c r="G1218" s="169">
        <f t="shared" si="844"/>
        <v>0</v>
      </c>
      <c r="H1218" s="169">
        <f t="shared" si="844"/>
        <v>0</v>
      </c>
      <c r="I1218" s="169">
        <f t="shared" si="844"/>
        <v>0</v>
      </c>
      <c r="J1218" s="169">
        <f t="shared" si="844"/>
        <v>0</v>
      </c>
      <c r="K1218" s="169">
        <f t="shared" si="844"/>
        <v>0</v>
      </c>
      <c r="L1218" s="169">
        <f t="shared" si="844"/>
        <v>0</v>
      </c>
      <c r="M1218" s="169">
        <f t="shared" si="844"/>
        <v>0</v>
      </c>
      <c r="N1218" s="169">
        <f t="shared" si="844"/>
        <v>0</v>
      </c>
      <c r="O1218" s="169">
        <f t="shared" si="844"/>
        <v>0</v>
      </c>
      <c r="P1218" s="169">
        <f t="shared" si="844"/>
        <v>0</v>
      </c>
      <c r="Q1218" s="169">
        <f t="shared" si="844"/>
        <v>0</v>
      </c>
      <c r="R1218" s="169">
        <f t="shared" si="844"/>
        <v>0</v>
      </c>
      <c r="S1218" s="169">
        <f t="shared" si="844"/>
        <v>0</v>
      </c>
      <c r="T1218" s="169">
        <f t="shared" si="844"/>
        <v>0</v>
      </c>
      <c r="U1218" s="169">
        <f t="shared" si="844"/>
        <v>0</v>
      </c>
      <c r="V1218" s="95">
        <f t="shared" si="844"/>
        <v>0</v>
      </c>
      <c r="W1218" s="95">
        <f t="shared" si="844"/>
        <v>0</v>
      </c>
      <c r="X1218" s="95">
        <f t="shared" si="844"/>
        <v>0</v>
      </c>
      <c r="Y1218" s="95">
        <f t="shared" si="844"/>
        <v>0</v>
      </c>
      <c r="Z1218" s="169">
        <f>Z1219</f>
        <v>0</v>
      </c>
      <c r="AA1218" s="169">
        <f>AA1219</f>
        <v>0</v>
      </c>
      <c r="AB1218" s="169">
        <f>AB1219</f>
        <v>0</v>
      </c>
      <c r="AC1218" s="169">
        <f>AC1219</f>
        <v>0</v>
      </c>
      <c r="AD1218" s="125">
        <f t="shared" si="844"/>
        <v>0</v>
      </c>
      <c r="AE1218" s="125">
        <f t="shared" si="844"/>
        <v>0</v>
      </c>
      <c r="AF1218" s="577"/>
    </row>
    <row r="1219" spans="1:33" ht="18.75" x14ac:dyDescent="0.25">
      <c r="A1219" s="332" t="s">
        <v>27</v>
      </c>
      <c r="B1219" s="100">
        <f>B1220+B1221+B1222+B1223</f>
        <v>0</v>
      </c>
      <c r="C1219" s="125">
        <f>C1220+C1221+C1222+C1223</f>
        <v>0</v>
      </c>
      <c r="D1219" s="125">
        <f>D1220+D1221+D1222+D1223</f>
        <v>0</v>
      </c>
      <c r="E1219" s="125">
        <f>E1220+E1221+E1222+E1223</f>
        <v>0</v>
      </c>
      <c r="F1219" s="125"/>
      <c r="G1219" s="125"/>
      <c r="H1219" s="125">
        <f t="shared" ref="H1219:AD1219" si="845">H1220+H1221+H1222</f>
        <v>0</v>
      </c>
      <c r="I1219" s="125">
        <f t="shared" si="845"/>
        <v>0</v>
      </c>
      <c r="J1219" s="125">
        <f t="shared" si="845"/>
        <v>0</v>
      </c>
      <c r="K1219" s="125">
        <f t="shared" si="845"/>
        <v>0</v>
      </c>
      <c r="L1219" s="125">
        <f t="shared" ref="L1219:Q1219" si="846">L1220+L1221+L1222+L1223</f>
        <v>0</v>
      </c>
      <c r="M1219" s="125">
        <f t="shared" si="846"/>
        <v>0</v>
      </c>
      <c r="N1219" s="133">
        <f t="shared" si="846"/>
        <v>0</v>
      </c>
      <c r="O1219" s="133">
        <f t="shared" si="846"/>
        <v>0</v>
      </c>
      <c r="P1219" s="125">
        <f t="shared" si="846"/>
        <v>0</v>
      </c>
      <c r="Q1219" s="125">
        <f t="shared" si="846"/>
        <v>0</v>
      </c>
      <c r="R1219" s="125">
        <f>R1223</f>
        <v>0</v>
      </c>
      <c r="S1219" s="125">
        <f>S1223</f>
        <v>0</v>
      </c>
      <c r="T1219" s="125">
        <f>T1223</f>
        <v>0</v>
      </c>
      <c r="U1219" s="125">
        <f>U1223</f>
        <v>0</v>
      </c>
      <c r="V1219" s="125">
        <f t="shared" si="845"/>
        <v>0</v>
      </c>
      <c r="W1219" s="125">
        <f t="shared" si="845"/>
        <v>0</v>
      </c>
      <c r="X1219" s="125">
        <f t="shared" si="845"/>
        <v>0</v>
      </c>
      <c r="Y1219" s="125">
        <f t="shared" si="845"/>
        <v>0</v>
      </c>
      <c r="Z1219" s="125">
        <f t="shared" si="845"/>
        <v>0</v>
      </c>
      <c r="AA1219" s="125">
        <f t="shared" si="845"/>
        <v>0</v>
      </c>
      <c r="AB1219" s="125">
        <f t="shared" si="845"/>
        <v>0</v>
      </c>
      <c r="AC1219" s="125">
        <f t="shared" si="845"/>
        <v>0</v>
      </c>
      <c r="AD1219" s="125">
        <f t="shared" si="845"/>
        <v>0</v>
      </c>
      <c r="AE1219" s="125">
        <f>AE1220</f>
        <v>0</v>
      </c>
      <c r="AF1219" s="215"/>
    </row>
    <row r="1220" spans="1:33" s="82" customFormat="1" ht="18.75" x14ac:dyDescent="0.25">
      <c r="A1220" s="235" t="s">
        <v>28</v>
      </c>
      <c r="B1220" s="100"/>
      <c r="C1220" s="125"/>
      <c r="D1220" s="125"/>
      <c r="E1220" s="125"/>
      <c r="F1220" s="125"/>
      <c r="G1220" s="125"/>
      <c r="H1220" s="125"/>
      <c r="I1220" s="125"/>
      <c r="J1220" s="125"/>
      <c r="K1220" s="125"/>
      <c r="L1220" s="125"/>
      <c r="M1220" s="125"/>
      <c r="N1220" s="133"/>
      <c r="O1220" s="133"/>
      <c r="P1220" s="125"/>
      <c r="Q1220" s="125"/>
      <c r="R1220" s="125"/>
      <c r="S1220" s="125"/>
      <c r="T1220" s="125"/>
      <c r="U1220" s="125"/>
      <c r="V1220" s="125"/>
      <c r="W1220" s="125"/>
      <c r="X1220" s="125"/>
      <c r="Y1220" s="125"/>
      <c r="Z1220" s="125"/>
      <c r="AA1220" s="125"/>
      <c r="AB1220" s="125"/>
      <c r="AC1220" s="125"/>
      <c r="AD1220" s="125"/>
      <c r="AE1220" s="125"/>
      <c r="AF1220" s="216"/>
    </row>
    <row r="1221" spans="1:33" s="82" customFormat="1" ht="18.75" x14ac:dyDescent="0.25">
      <c r="A1221" s="235" t="s">
        <v>29</v>
      </c>
      <c r="B1221" s="100">
        <f>H1221+J1221+L1221+N1221+P1221+R1221+T1221+V1221+X1221+Z1221+AB1221+AD1221</f>
        <v>0</v>
      </c>
      <c r="C1221" s="125">
        <f>L1221</f>
        <v>0</v>
      </c>
      <c r="D1221" s="125">
        <f>M1221</f>
        <v>0</v>
      </c>
      <c r="E1221" s="125">
        <f>M1221+O1221+Q1221+S1221+U1221+W1221+Y1221+AA1221+AC1221+AE1221</f>
        <v>0</v>
      </c>
      <c r="F1221" s="125"/>
      <c r="G1221" s="125"/>
      <c r="H1221" s="125"/>
      <c r="I1221" s="125"/>
      <c r="J1221" s="125"/>
      <c r="K1221" s="125"/>
      <c r="L1221" s="125"/>
      <c r="M1221" s="125"/>
      <c r="N1221" s="133"/>
      <c r="O1221" s="133"/>
      <c r="P1221" s="125"/>
      <c r="Q1221" s="125"/>
      <c r="R1221" s="125"/>
      <c r="S1221" s="125"/>
      <c r="T1221" s="125"/>
      <c r="U1221" s="125"/>
      <c r="V1221" s="125"/>
      <c r="W1221" s="125"/>
      <c r="X1221" s="125"/>
      <c r="Y1221" s="125"/>
      <c r="Z1221" s="125"/>
      <c r="AA1221" s="125"/>
      <c r="AB1221" s="125"/>
      <c r="AC1221" s="125"/>
      <c r="AD1221" s="125"/>
      <c r="AE1221" s="125"/>
      <c r="AF1221" s="215"/>
    </row>
    <row r="1222" spans="1:33" s="82" customFormat="1" ht="18.75" x14ac:dyDescent="0.25">
      <c r="A1222" s="235" t="s">
        <v>30</v>
      </c>
      <c r="B1222" s="100"/>
      <c r="C1222" s="125"/>
      <c r="D1222" s="125"/>
      <c r="E1222" s="125"/>
      <c r="F1222" s="125"/>
      <c r="G1222" s="125"/>
      <c r="H1222" s="125"/>
      <c r="I1222" s="125"/>
      <c r="J1222" s="125"/>
      <c r="K1222" s="125"/>
      <c r="L1222" s="125"/>
      <c r="M1222" s="125"/>
      <c r="N1222" s="133"/>
      <c r="O1222" s="133"/>
      <c r="P1222" s="125"/>
      <c r="Q1222" s="125"/>
      <c r="R1222" s="125"/>
      <c r="S1222" s="125"/>
      <c r="T1222" s="125"/>
      <c r="U1222" s="125"/>
      <c r="V1222" s="125"/>
      <c r="W1222" s="125"/>
      <c r="X1222" s="125"/>
      <c r="Y1222" s="125"/>
      <c r="Z1222" s="125"/>
      <c r="AA1222" s="125"/>
      <c r="AB1222" s="125"/>
      <c r="AC1222" s="125"/>
      <c r="AD1222" s="125"/>
      <c r="AE1222" s="125"/>
      <c r="AF1222" s="215"/>
    </row>
    <row r="1223" spans="1:33" s="82" customFormat="1" ht="18.75" x14ac:dyDescent="0.25">
      <c r="A1223" s="235" t="s">
        <v>31</v>
      </c>
      <c r="B1223" s="100">
        <f>L1223+N1223+P1223+R1223+T1223</f>
        <v>0</v>
      </c>
      <c r="C1223" s="125">
        <f>H1223+J1223+L1223+N1223+P1223+R1223+T1223+V1223</f>
        <v>0</v>
      </c>
      <c r="D1223" s="125">
        <f>I1223+K1223+M1223+O1223+Q1223+S1223+U1223</f>
        <v>0</v>
      </c>
      <c r="E1223" s="125">
        <f>I1223+K1223+M1223+O1223+Q1223+S1223+U1223+W1223+Y1223+AA1223+AC1223+AE1223</f>
        <v>0</v>
      </c>
      <c r="F1223" s="125"/>
      <c r="G1223" s="125"/>
      <c r="H1223" s="125"/>
      <c r="I1223" s="125"/>
      <c r="J1223" s="125"/>
      <c r="K1223" s="125"/>
      <c r="L1223" s="125">
        <v>0</v>
      </c>
      <c r="M1223" s="125">
        <v>0</v>
      </c>
      <c r="N1223" s="133">
        <v>0</v>
      </c>
      <c r="O1223" s="133">
        <v>0</v>
      </c>
      <c r="P1223" s="125">
        <v>0</v>
      </c>
      <c r="Q1223" s="125">
        <v>0</v>
      </c>
      <c r="R1223" s="125">
        <v>0</v>
      </c>
      <c r="S1223" s="125">
        <v>0</v>
      </c>
      <c r="T1223" s="125">
        <v>0</v>
      </c>
      <c r="U1223" s="125">
        <v>0</v>
      </c>
      <c r="V1223" s="125"/>
      <c r="W1223" s="125"/>
      <c r="X1223" s="125"/>
      <c r="Y1223" s="125"/>
      <c r="Z1223" s="125"/>
      <c r="AA1223" s="125"/>
      <c r="AB1223" s="125"/>
      <c r="AC1223" s="125"/>
      <c r="AD1223" s="125"/>
      <c r="AE1223" s="125"/>
      <c r="AF1223" s="215"/>
    </row>
    <row r="1224" spans="1:33" s="82" customFormat="1" ht="18.75" x14ac:dyDescent="0.25">
      <c r="A1224" s="92" t="s">
        <v>62</v>
      </c>
      <c r="B1224" s="89">
        <f>B1199+B1191+B1183</f>
        <v>259.8</v>
      </c>
      <c r="C1224" s="89">
        <f>C1183+C1191+C1199</f>
        <v>259.8</v>
      </c>
      <c r="D1224" s="89">
        <f>D1225+D1226+D1227+D1228</f>
        <v>259.8</v>
      </c>
      <c r="E1224" s="89">
        <f>E1225+E1226+E1227+E1228</f>
        <v>259.8</v>
      </c>
      <c r="F1224" s="160">
        <f>E1224/B1224*100</f>
        <v>100</v>
      </c>
      <c r="G1224" s="160">
        <f>E1224/C1224*100</f>
        <v>100</v>
      </c>
      <c r="H1224" s="89">
        <f t="shared" ref="H1224:AE1224" si="847">H1199+H1191+H1183</f>
        <v>0</v>
      </c>
      <c r="I1224" s="89">
        <f t="shared" si="847"/>
        <v>0</v>
      </c>
      <c r="J1224" s="89">
        <f t="shared" si="847"/>
        <v>0</v>
      </c>
      <c r="K1224" s="89">
        <f t="shared" si="847"/>
        <v>0</v>
      </c>
      <c r="L1224" s="89">
        <f>L1199+L1191+L1183</f>
        <v>0</v>
      </c>
      <c r="M1224" s="89">
        <f t="shared" si="847"/>
        <v>0</v>
      </c>
      <c r="N1224" s="91">
        <f t="shared" si="847"/>
        <v>177.8</v>
      </c>
      <c r="O1224" s="91">
        <f t="shared" si="847"/>
        <v>50</v>
      </c>
      <c r="P1224" s="89">
        <f t="shared" si="847"/>
        <v>20</v>
      </c>
      <c r="Q1224" s="89">
        <f t="shared" si="847"/>
        <v>20</v>
      </c>
      <c r="R1224" s="89">
        <f t="shared" si="847"/>
        <v>0</v>
      </c>
      <c r="S1224" s="89">
        <f t="shared" si="847"/>
        <v>127.8</v>
      </c>
      <c r="T1224" s="89">
        <f t="shared" si="847"/>
        <v>0</v>
      </c>
      <c r="U1224" s="89">
        <f t="shared" si="847"/>
        <v>0</v>
      </c>
      <c r="V1224" s="89">
        <f t="shared" si="847"/>
        <v>0</v>
      </c>
      <c r="W1224" s="89">
        <f t="shared" si="847"/>
        <v>0</v>
      </c>
      <c r="X1224" s="89">
        <f t="shared" si="847"/>
        <v>0</v>
      </c>
      <c r="Y1224" s="89">
        <f t="shared" si="847"/>
        <v>0</v>
      </c>
      <c r="Z1224" s="89">
        <f t="shared" si="847"/>
        <v>0</v>
      </c>
      <c r="AA1224" s="89">
        <f t="shared" si="847"/>
        <v>0</v>
      </c>
      <c r="AB1224" s="89">
        <f t="shared" si="847"/>
        <v>62</v>
      </c>
      <c r="AC1224" s="89">
        <f t="shared" si="847"/>
        <v>62</v>
      </c>
      <c r="AD1224" s="89">
        <f t="shared" si="847"/>
        <v>0</v>
      </c>
      <c r="AE1224" s="89">
        <f t="shared" si="847"/>
        <v>0</v>
      </c>
      <c r="AF1224" s="215"/>
      <c r="AG1224" s="47">
        <f>H1224+J1224+L1224+N1224+P1224+R1224+T1224+V1224+X1224+Z1224+AB1224+AD1224</f>
        <v>259.8</v>
      </c>
    </row>
    <row r="1225" spans="1:33" ht="18.75" x14ac:dyDescent="0.3">
      <c r="A1225" s="168" t="s">
        <v>28</v>
      </c>
      <c r="B1225" s="100"/>
      <c r="C1225" s="125"/>
      <c r="D1225" s="125"/>
      <c r="E1225" s="125"/>
      <c r="F1225" s="125"/>
      <c r="G1225" s="125"/>
      <c r="H1225" s="125"/>
      <c r="I1225" s="125"/>
      <c r="J1225" s="125"/>
      <c r="K1225" s="125"/>
      <c r="L1225" s="125"/>
      <c r="M1225" s="125"/>
      <c r="N1225" s="133"/>
      <c r="O1225" s="133"/>
      <c r="P1225" s="125"/>
      <c r="Q1225" s="125"/>
      <c r="R1225" s="125"/>
      <c r="S1225" s="125"/>
      <c r="T1225" s="125"/>
      <c r="U1225" s="125"/>
      <c r="V1225" s="125"/>
      <c r="W1225" s="125"/>
      <c r="X1225" s="125"/>
      <c r="Y1225" s="125"/>
      <c r="Z1225" s="125"/>
      <c r="AA1225" s="125"/>
      <c r="AB1225" s="125"/>
      <c r="AC1225" s="125"/>
      <c r="AD1225" s="125"/>
      <c r="AE1225" s="160"/>
      <c r="AF1225" s="215"/>
    </row>
    <row r="1226" spans="1:33" s="82" customFormat="1" ht="18.75" x14ac:dyDescent="0.25">
      <c r="A1226" s="103" t="s">
        <v>29</v>
      </c>
      <c r="B1226" s="100">
        <f>B1221+B1215+B1209+B1203+B1196+B1188</f>
        <v>259.8</v>
      </c>
      <c r="C1226" s="125">
        <f>H1226+J1226+L1226+N1226+P1226+R1226+T1226+V1226+X1226+Z1226+AB1226</f>
        <v>259.8</v>
      </c>
      <c r="D1226" s="125">
        <f t="shared" ref="D1226:AE1226" si="848">D1221+D1215+D1209+D1203+D1196+D1188</f>
        <v>259.8</v>
      </c>
      <c r="E1226" s="125">
        <f t="shared" si="848"/>
        <v>259.8</v>
      </c>
      <c r="F1226" s="125">
        <f>E1226/B1226*100</f>
        <v>100</v>
      </c>
      <c r="G1226" s="125">
        <f>E1226/C1226*100</f>
        <v>100</v>
      </c>
      <c r="H1226" s="125">
        <f t="shared" si="848"/>
        <v>0</v>
      </c>
      <c r="I1226" s="125">
        <f t="shared" si="848"/>
        <v>0</v>
      </c>
      <c r="J1226" s="125">
        <f t="shared" si="848"/>
        <v>0</v>
      </c>
      <c r="K1226" s="125">
        <f t="shared" si="848"/>
        <v>0</v>
      </c>
      <c r="L1226" s="125">
        <f t="shared" si="848"/>
        <v>0</v>
      </c>
      <c r="M1226" s="125">
        <f t="shared" si="848"/>
        <v>0</v>
      </c>
      <c r="N1226" s="133">
        <f>N1221+N1215+N1209+N1203+N1196+N1188</f>
        <v>177.8</v>
      </c>
      <c r="O1226" s="133">
        <f t="shared" si="848"/>
        <v>50</v>
      </c>
      <c r="P1226" s="125">
        <f t="shared" si="848"/>
        <v>20</v>
      </c>
      <c r="Q1226" s="125">
        <f t="shared" si="848"/>
        <v>20</v>
      </c>
      <c r="R1226" s="125">
        <f t="shared" si="848"/>
        <v>0</v>
      </c>
      <c r="S1226" s="125">
        <f t="shared" si="848"/>
        <v>127.8</v>
      </c>
      <c r="T1226" s="125">
        <f t="shared" si="848"/>
        <v>0</v>
      </c>
      <c r="U1226" s="125">
        <f t="shared" si="848"/>
        <v>0</v>
      </c>
      <c r="V1226" s="125">
        <f t="shared" si="848"/>
        <v>0</v>
      </c>
      <c r="W1226" s="125">
        <f t="shared" si="848"/>
        <v>0</v>
      </c>
      <c r="X1226" s="125">
        <f t="shared" si="848"/>
        <v>0</v>
      </c>
      <c r="Y1226" s="125">
        <f t="shared" si="848"/>
        <v>0</v>
      </c>
      <c r="Z1226" s="125">
        <f t="shared" si="848"/>
        <v>0</v>
      </c>
      <c r="AA1226" s="125">
        <f t="shared" si="848"/>
        <v>0</v>
      </c>
      <c r="AB1226" s="125">
        <f t="shared" si="848"/>
        <v>62</v>
      </c>
      <c r="AC1226" s="125">
        <f t="shared" si="848"/>
        <v>62</v>
      </c>
      <c r="AD1226" s="125">
        <f t="shared" si="848"/>
        <v>0</v>
      </c>
      <c r="AE1226" s="125">
        <f t="shared" si="848"/>
        <v>0</v>
      </c>
      <c r="AF1226" s="215"/>
    </row>
    <row r="1227" spans="1:33" s="82" customFormat="1" ht="18.75" x14ac:dyDescent="0.25">
      <c r="A1227" s="103" t="s">
        <v>30</v>
      </c>
      <c r="B1227" s="100"/>
      <c r="C1227" s="125"/>
      <c r="D1227" s="125"/>
      <c r="E1227" s="125"/>
      <c r="F1227" s="125"/>
      <c r="G1227" s="125"/>
      <c r="H1227" s="125"/>
      <c r="I1227" s="125"/>
      <c r="J1227" s="125"/>
      <c r="K1227" s="125"/>
      <c r="L1227" s="125"/>
      <c r="M1227" s="125"/>
      <c r="N1227" s="133"/>
      <c r="O1227" s="133"/>
      <c r="P1227" s="125"/>
      <c r="Q1227" s="125"/>
      <c r="R1227" s="125"/>
      <c r="S1227" s="125"/>
      <c r="T1227" s="125"/>
      <c r="U1227" s="125"/>
      <c r="V1227" s="125"/>
      <c r="W1227" s="125"/>
      <c r="X1227" s="125"/>
      <c r="Y1227" s="125"/>
      <c r="Z1227" s="125"/>
      <c r="AA1227" s="125"/>
      <c r="AB1227" s="125"/>
      <c r="AC1227" s="125"/>
      <c r="AD1227" s="125"/>
      <c r="AE1227" s="125"/>
      <c r="AF1227" s="576"/>
    </row>
    <row r="1228" spans="1:33" s="82" customFormat="1" ht="18.75" x14ac:dyDescent="0.25">
      <c r="A1228" s="103" t="s">
        <v>31</v>
      </c>
      <c r="B1228" s="100"/>
      <c r="C1228" s="125"/>
      <c r="D1228" s="125"/>
      <c r="E1228" s="125"/>
      <c r="F1228" s="125"/>
      <c r="G1228" s="125"/>
      <c r="H1228" s="125"/>
      <c r="I1228" s="125"/>
      <c r="J1228" s="125"/>
      <c r="K1228" s="125"/>
      <c r="L1228" s="125">
        <f>L1223</f>
        <v>0</v>
      </c>
      <c r="M1228" s="125">
        <f>M1223</f>
        <v>0</v>
      </c>
      <c r="N1228" s="133">
        <f>N1223</f>
        <v>0</v>
      </c>
      <c r="O1228" s="133">
        <f>O1223</f>
        <v>0</v>
      </c>
      <c r="P1228" s="125">
        <f>P1223</f>
        <v>0</v>
      </c>
      <c r="Q1228" s="125">
        <f t="shared" ref="Q1228" si="849">Q1223+Q1217+Q1211+Q1205+Q1198+Q1190</f>
        <v>0</v>
      </c>
      <c r="R1228" s="125">
        <f>R1223</f>
        <v>0</v>
      </c>
      <c r="S1228" s="125">
        <f>S1223</f>
        <v>0</v>
      </c>
      <c r="T1228" s="125">
        <f>T1223</f>
        <v>0</v>
      </c>
      <c r="U1228" s="125">
        <f>U1223</f>
        <v>0</v>
      </c>
      <c r="V1228" s="125"/>
      <c r="W1228" s="125"/>
      <c r="X1228" s="125"/>
      <c r="Y1228" s="125"/>
      <c r="Z1228" s="125"/>
      <c r="AA1228" s="125"/>
      <c r="AB1228" s="125"/>
      <c r="AC1228" s="125"/>
      <c r="AD1228" s="125"/>
      <c r="AE1228" s="125"/>
      <c r="AF1228" s="576"/>
    </row>
    <row r="1229" spans="1:33" ht="18.75" x14ac:dyDescent="0.25">
      <c r="A1229" s="955" t="s">
        <v>367</v>
      </c>
      <c r="B1229" s="956"/>
      <c r="C1229" s="956"/>
      <c r="D1229" s="956"/>
      <c r="E1229" s="956"/>
      <c r="F1229" s="956"/>
      <c r="G1229" s="956"/>
      <c r="H1229" s="956"/>
      <c r="I1229" s="956"/>
      <c r="J1229" s="956"/>
      <c r="K1229" s="956"/>
      <c r="L1229" s="956"/>
      <c r="M1229" s="956"/>
      <c r="N1229" s="956"/>
      <c r="O1229" s="956"/>
      <c r="P1229" s="956"/>
      <c r="Q1229" s="956"/>
      <c r="R1229" s="956"/>
      <c r="S1229" s="956"/>
      <c r="T1229" s="956"/>
      <c r="U1229" s="956"/>
      <c r="V1229" s="956"/>
      <c r="W1229" s="956"/>
      <c r="X1229" s="956"/>
      <c r="Y1229" s="956"/>
      <c r="Z1229" s="956"/>
      <c r="AA1229" s="956"/>
      <c r="AB1229" s="956"/>
      <c r="AC1229" s="956"/>
      <c r="AD1229" s="956"/>
      <c r="AE1229" s="956"/>
      <c r="AF1229" s="957"/>
    </row>
    <row r="1230" spans="1:33" s="82" customFormat="1" ht="75" x14ac:dyDescent="0.25">
      <c r="A1230" s="578" t="s">
        <v>368</v>
      </c>
      <c r="B1230" s="160">
        <f>B1231+B1276+B1283+B1269</f>
        <v>52739.5</v>
      </c>
      <c r="C1230" s="160">
        <f t="shared" ref="C1230:E1230" si="850">C1231+C1276+C1283+C1269</f>
        <v>52739.5</v>
      </c>
      <c r="D1230" s="160">
        <f t="shared" si="850"/>
        <v>49918.359999999993</v>
      </c>
      <c r="E1230" s="160">
        <f t="shared" si="850"/>
        <v>49918.359999999993</v>
      </c>
      <c r="F1230" s="160">
        <f>E1230/B1230*100</f>
        <v>94.650802529413426</v>
      </c>
      <c r="G1230" s="160">
        <f>E1230/C1230*100</f>
        <v>94.650802529413426</v>
      </c>
      <c r="H1230" s="160">
        <f t="shared" ref="H1230:AD1230" si="851">H1231+H1276+H1283+H1269</f>
        <v>1335.6100000000001</v>
      </c>
      <c r="I1230" s="160">
        <f t="shared" si="851"/>
        <v>1164.95</v>
      </c>
      <c r="J1230" s="160">
        <f t="shared" si="851"/>
        <v>1782.1999999999998</v>
      </c>
      <c r="K1230" s="160">
        <f t="shared" si="851"/>
        <v>1436.3899999999999</v>
      </c>
      <c r="L1230" s="160">
        <f t="shared" si="851"/>
        <v>3039.25</v>
      </c>
      <c r="M1230" s="160">
        <f t="shared" si="851"/>
        <v>1605.48</v>
      </c>
      <c r="N1230" s="160">
        <f t="shared" si="851"/>
        <v>3630.6000000000004</v>
      </c>
      <c r="O1230" s="160">
        <f t="shared" si="851"/>
        <v>2033.32</v>
      </c>
      <c r="P1230" s="160">
        <f t="shared" si="851"/>
        <v>3446.1200000000003</v>
      </c>
      <c r="Q1230" s="160">
        <f t="shared" si="851"/>
        <v>4965.55</v>
      </c>
      <c r="R1230" s="160">
        <f t="shared" si="851"/>
        <v>3547.33</v>
      </c>
      <c r="S1230" s="160">
        <f t="shared" si="851"/>
        <v>2988.13</v>
      </c>
      <c r="T1230" s="160">
        <f t="shared" si="851"/>
        <v>3284.38</v>
      </c>
      <c r="U1230" s="160">
        <f t="shared" si="851"/>
        <v>2958.03</v>
      </c>
      <c r="V1230" s="160">
        <f t="shared" si="851"/>
        <v>4396.7</v>
      </c>
      <c r="W1230" s="160">
        <f t="shared" si="851"/>
        <v>4385.88</v>
      </c>
      <c r="X1230" s="160">
        <f t="shared" si="851"/>
        <v>6430.1399999999994</v>
      </c>
      <c r="Y1230" s="160">
        <f t="shared" si="851"/>
        <v>2598.8900000000003</v>
      </c>
      <c r="Z1230" s="160">
        <f t="shared" si="851"/>
        <v>6390.95</v>
      </c>
      <c r="AA1230" s="160">
        <f t="shared" si="851"/>
        <v>9695.6299999999992</v>
      </c>
      <c r="AB1230" s="160">
        <f t="shared" si="851"/>
        <v>5710.95</v>
      </c>
      <c r="AC1230" s="160">
        <f t="shared" si="851"/>
        <v>1529.7199999999998</v>
      </c>
      <c r="AD1230" s="160">
        <f t="shared" si="851"/>
        <v>9745.27</v>
      </c>
      <c r="AE1230" s="160">
        <f>AE1231+AE1276+AE1283+AE1269</f>
        <v>14556.39</v>
      </c>
      <c r="AF1230" s="215"/>
    </row>
    <row r="1231" spans="1:33" s="82" customFormat="1" ht="131.25" x14ac:dyDescent="0.25">
      <c r="A1231" s="142" t="s">
        <v>369</v>
      </c>
      <c r="B1231" s="89">
        <f>B1233+B1251+B1257+B1263</f>
        <v>51775.899999999994</v>
      </c>
      <c r="C1231" s="89">
        <f t="shared" ref="C1231:D1231" si="852">C1233+C1251+C1257+C1263</f>
        <v>51775.899999999994</v>
      </c>
      <c r="D1231" s="89">
        <f t="shared" si="852"/>
        <v>49084.869999999995</v>
      </c>
      <c r="E1231" s="89">
        <f>E1233+E1251+E1257+E1263</f>
        <v>49084.869999999995</v>
      </c>
      <c r="F1231" s="160">
        <f>E1231/B1231*100</f>
        <v>94.802543268200068</v>
      </c>
      <c r="G1231" s="160">
        <f>E1231/C1231*100</f>
        <v>94.802543268200068</v>
      </c>
      <c r="H1231" s="89">
        <f>H1233+H1251+H1257+H1263</f>
        <v>1335.6100000000001</v>
      </c>
      <c r="I1231" s="89">
        <f t="shared" ref="I1231:AE1231" si="853">I1233+I1251+I1257+I1263</f>
        <v>1164.95</v>
      </c>
      <c r="J1231" s="89">
        <f t="shared" si="853"/>
        <v>1782.1999999999998</v>
      </c>
      <c r="K1231" s="89">
        <f t="shared" si="853"/>
        <v>1436.3899999999999</v>
      </c>
      <c r="L1231" s="89">
        <f t="shared" si="853"/>
        <v>3039.25</v>
      </c>
      <c r="M1231" s="89">
        <f t="shared" si="853"/>
        <v>1605.48</v>
      </c>
      <c r="N1231" s="89">
        <f t="shared" si="853"/>
        <v>3028.27</v>
      </c>
      <c r="O1231" s="89">
        <f t="shared" si="853"/>
        <v>1541.6499999999999</v>
      </c>
      <c r="P1231" s="89">
        <f t="shared" si="853"/>
        <v>3446.05</v>
      </c>
      <c r="Q1231" s="89">
        <f t="shared" si="853"/>
        <v>4855.0200000000004</v>
      </c>
      <c r="R1231" s="89">
        <f t="shared" si="853"/>
        <v>3547.33</v>
      </c>
      <c r="S1231" s="89">
        <f t="shared" si="853"/>
        <v>2988.13</v>
      </c>
      <c r="T1231" s="89">
        <f t="shared" si="853"/>
        <v>3284.38</v>
      </c>
      <c r="U1231" s="89">
        <f t="shared" si="853"/>
        <v>2958.03</v>
      </c>
      <c r="V1231" s="89">
        <f t="shared" si="853"/>
        <v>4396.7</v>
      </c>
      <c r="W1231" s="89">
        <f t="shared" si="853"/>
        <v>4385.88</v>
      </c>
      <c r="X1231" s="89">
        <f t="shared" si="853"/>
        <v>6298.24</v>
      </c>
      <c r="Y1231" s="89">
        <f t="shared" si="853"/>
        <v>2587.8500000000004</v>
      </c>
      <c r="Z1231" s="89">
        <f t="shared" si="853"/>
        <v>6291.55</v>
      </c>
      <c r="AA1231" s="89">
        <f t="shared" si="853"/>
        <v>9596.23</v>
      </c>
      <c r="AB1231" s="89">
        <f t="shared" si="853"/>
        <v>5710.95</v>
      </c>
      <c r="AC1231" s="89">
        <f t="shared" si="853"/>
        <v>1529.7199999999998</v>
      </c>
      <c r="AD1231" s="89">
        <f t="shared" si="853"/>
        <v>9615.3700000000008</v>
      </c>
      <c r="AE1231" s="89">
        <f t="shared" si="853"/>
        <v>14435.539999999999</v>
      </c>
      <c r="AF1231" s="215"/>
    </row>
    <row r="1232" spans="1:33" ht="18.75" x14ac:dyDescent="0.3">
      <c r="A1232" s="168" t="s">
        <v>66</v>
      </c>
      <c r="B1232" s="426"/>
      <c r="C1232" s="156"/>
      <c r="D1232" s="156"/>
      <c r="E1232" s="161"/>
      <c r="F1232" s="161"/>
      <c r="G1232" s="161"/>
      <c r="H1232" s="161"/>
      <c r="I1232" s="161"/>
      <c r="J1232" s="161"/>
      <c r="K1232" s="161"/>
      <c r="L1232" s="161"/>
      <c r="M1232" s="161"/>
      <c r="N1232" s="435"/>
      <c r="O1232" s="435"/>
      <c r="P1232" s="161"/>
      <c r="Q1232" s="161"/>
      <c r="R1232" s="161"/>
      <c r="S1232" s="161"/>
      <c r="T1232" s="161"/>
      <c r="U1232" s="161"/>
      <c r="V1232" s="161"/>
      <c r="W1232" s="161"/>
      <c r="X1232" s="161"/>
      <c r="Y1232" s="161"/>
      <c r="Z1232" s="161"/>
      <c r="AA1232" s="161"/>
      <c r="AB1232" s="161"/>
      <c r="AC1232" s="161"/>
      <c r="AD1232" s="161"/>
      <c r="AE1232" s="576"/>
      <c r="AF1232" s="215"/>
    </row>
    <row r="1233" spans="1:32" s="82" customFormat="1" ht="56.25" x14ac:dyDescent="0.25">
      <c r="A1233" s="153" t="s">
        <v>370</v>
      </c>
      <c r="B1233" s="95">
        <f t="shared" ref="B1233:AC1233" si="854">B1234</f>
        <v>21148.5</v>
      </c>
      <c r="C1233" s="95">
        <f>C1234</f>
        <v>21148.5</v>
      </c>
      <c r="D1233" s="95">
        <f>D1234</f>
        <v>19231.850000000002</v>
      </c>
      <c r="E1233" s="95">
        <f t="shared" si="854"/>
        <v>19231.850000000002</v>
      </c>
      <c r="F1233" s="95">
        <f t="shared" si="854"/>
        <v>90.937182306073723</v>
      </c>
      <c r="G1233" s="95">
        <f t="shared" si="854"/>
        <v>90.937182306073723</v>
      </c>
      <c r="H1233" s="95">
        <f t="shared" si="854"/>
        <v>1335.6100000000001</v>
      </c>
      <c r="I1233" s="95">
        <f t="shared" si="854"/>
        <v>1164.95</v>
      </c>
      <c r="J1233" s="95">
        <f t="shared" si="854"/>
        <v>1782.1999999999998</v>
      </c>
      <c r="K1233" s="95">
        <f t="shared" si="854"/>
        <v>1436.3899999999999</v>
      </c>
      <c r="L1233" s="95">
        <f t="shared" si="854"/>
        <v>1987.75</v>
      </c>
      <c r="M1233" s="95">
        <f t="shared" si="854"/>
        <v>1605.48</v>
      </c>
      <c r="N1233" s="95">
        <f t="shared" si="854"/>
        <v>1976.77</v>
      </c>
      <c r="O1233" s="95">
        <f t="shared" si="854"/>
        <v>1541.6499999999999</v>
      </c>
      <c r="P1233" s="95">
        <f t="shared" si="854"/>
        <v>2159.75</v>
      </c>
      <c r="Q1233" s="95">
        <f t="shared" si="854"/>
        <v>1700.52</v>
      </c>
      <c r="R1233" s="95">
        <f t="shared" si="854"/>
        <v>2106.1799999999998</v>
      </c>
      <c r="S1233" s="95">
        <f t="shared" si="854"/>
        <v>1546.98</v>
      </c>
      <c r="T1233" s="95">
        <f t="shared" si="854"/>
        <v>2643.52</v>
      </c>
      <c r="U1233" s="95">
        <f t="shared" si="854"/>
        <v>2317.17</v>
      </c>
      <c r="V1233" s="95">
        <f t="shared" si="854"/>
        <v>1896.6999999999998</v>
      </c>
      <c r="W1233" s="95">
        <f t="shared" si="854"/>
        <v>1651.1000000000001</v>
      </c>
      <c r="X1233" s="95">
        <f t="shared" si="854"/>
        <v>1718.2399999999998</v>
      </c>
      <c r="Y1233" s="95">
        <f t="shared" si="854"/>
        <v>1671.16</v>
      </c>
      <c r="Z1233" s="95">
        <f t="shared" si="854"/>
        <v>1711.55</v>
      </c>
      <c r="AA1233" s="95">
        <f t="shared" si="854"/>
        <v>1381.17</v>
      </c>
      <c r="AB1233" s="95">
        <f t="shared" si="854"/>
        <v>1130.95</v>
      </c>
      <c r="AC1233" s="95">
        <f t="shared" si="854"/>
        <v>1529.7199999999998</v>
      </c>
      <c r="AD1233" s="95">
        <f>AD1234</f>
        <v>699.28</v>
      </c>
      <c r="AE1233" s="169">
        <f>AE1234</f>
        <v>1685.56</v>
      </c>
      <c r="AF1233" s="577"/>
    </row>
    <row r="1234" spans="1:32" s="82" customFormat="1" ht="18.75" x14ac:dyDescent="0.25">
      <c r="A1234" s="92" t="s">
        <v>27</v>
      </c>
      <c r="B1234" s="100">
        <f>B1236+B1235+B1237+B1238</f>
        <v>21148.5</v>
      </c>
      <c r="C1234" s="100">
        <f>C1236+C1235+C1237+C1238</f>
        <v>21148.5</v>
      </c>
      <c r="D1234" s="100">
        <f>D1236+D1235+D1237+D1238</f>
        <v>19231.850000000002</v>
      </c>
      <c r="E1234" s="100">
        <f>I1234+K1234+M1234+O1234+Q1234+S1234+U1234+W1234+Y1234+AA1234+AC1234+AE1234+AG1234</f>
        <v>19231.850000000002</v>
      </c>
      <c r="F1234" s="100">
        <f t="shared" ref="F1234:AE1234" si="855">F1236+F1235+F1237+F1238</f>
        <v>90.937182306073723</v>
      </c>
      <c r="G1234" s="100">
        <f t="shared" si="855"/>
        <v>90.937182306073723</v>
      </c>
      <c r="H1234" s="100">
        <f t="shared" si="855"/>
        <v>1335.6100000000001</v>
      </c>
      <c r="I1234" s="100">
        <f t="shared" si="855"/>
        <v>1164.95</v>
      </c>
      <c r="J1234" s="100">
        <f t="shared" si="855"/>
        <v>1782.1999999999998</v>
      </c>
      <c r="K1234" s="100">
        <f t="shared" si="855"/>
        <v>1436.3899999999999</v>
      </c>
      <c r="L1234" s="100">
        <f t="shared" si="855"/>
        <v>1987.75</v>
      </c>
      <c r="M1234" s="100">
        <f t="shared" si="855"/>
        <v>1605.48</v>
      </c>
      <c r="N1234" s="101">
        <f t="shared" si="855"/>
        <v>1976.77</v>
      </c>
      <c r="O1234" s="101">
        <f t="shared" si="855"/>
        <v>1541.6499999999999</v>
      </c>
      <c r="P1234" s="100">
        <f t="shared" si="855"/>
        <v>2159.75</v>
      </c>
      <c r="Q1234" s="100">
        <f t="shared" si="855"/>
        <v>1700.52</v>
      </c>
      <c r="R1234" s="100">
        <f t="shared" si="855"/>
        <v>2106.1799999999998</v>
      </c>
      <c r="S1234" s="100">
        <f t="shared" si="855"/>
        <v>1546.98</v>
      </c>
      <c r="T1234" s="100">
        <f t="shared" si="855"/>
        <v>2643.52</v>
      </c>
      <c r="U1234" s="100">
        <f t="shared" si="855"/>
        <v>2317.17</v>
      </c>
      <c r="V1234" s="100">
        <f t="shared" si="855"/>
        <v>1896.6999999999998</v>
      </c>
      <c r="W1234" s="100">
        <f t="shared" si="855"/>
        <v>1651.1000000000001</v>
      </c>
      <c r="X1234" s="100">
        <f t="shared" si="855"/>
        <v>1718.2399999999998</v>
      </c>
      <c r="Y1234" s="100">
        <f t="shared" si="855"/>
        <v>1671.16</v>
      </c>
      <c r="Z1234" s="100">
        <f t="shared" si="855"/>
        <v>1711.55</v>
      </c>
      <c r="AA1234" s="100">
        <f t="shared" si="855"/>
        <v>1381.17</v>
      </c>
      <c r="AB1234" s="100">
        <f t="shared" si="855"/>
        <v>1130.95</v>
      </c>
      <c r="AC1234" s="100">
        <f t="shared" si="855"/>
        <v>1529.7199999999998</v>
      </c>
      <c r="AD1234" s="100">
        <f t="shared" si="855"/>
        <v>699.28</v>
      </c>
      <c r="AE1234" s="125">
        <f t="shared" si="855"/>
        <v>1685.56</v>
      </c>
      <c r="AF1234" s="215"/>
    </row>
    <row r="1235" spans="1:32" s="82" customFormat="1" ht="18.75" x14ac:dyDescent="0.25">
      <c r="A1235" s="103" t="s">
        <v>28</v>
      </c>
      <c r="B1235" s="123"/>
      <c r="C1235" s="156"/>
      <c r="D1235" s="156"/>
      <c r="E1235" s="125"/>
      <c r="F1235" s="161"/>
      <c r="G1235" s="161"/>
      <c r="H1235" s="156"/>
      <c r="I1235" s="156"/>
      <c r="J1235" s="156"/>
      <c r="K1235" s="156"/>
      <c r="L1235" s="156"/>
      <c r="M1235" s="156"/>
      <c r="N1235" s="542"/>
      <c r="O1235" s="542"/>
      <c r="P1235" s="156"/>
      <c r="Q1235" s="156"/>
      <c r="R1235" s="156"/>
      <c r="S1235" s="156"/>
      <c r="T1235" s="156"/>
      <c r="U1235" s="156"/>
      <c r="V1235" s="156"/>
      <c r="W1235" s="156"/>
      <c r="X1235" s="156"/>
      <c r="Y1235" s="156"/>
      <c r="Z1235" s="156"/>
      <c r="AA1235" s="156"/>
      <c r="AB1235" s="156"/>
      <c r="AC1235" s="156"/>
      <c r="AD1235" s="156"/>
      <c r="AE1235" s="576"/>
      <c r="AF1235" s="215"/>
    </row>
    <row r="1236" spans="1:32" s="82" customFormat="1" ht="18.75" x14ac:dyDescent="0.25">
      <c r="A1236" s="103" t="s">
        <v>29</v>
      </c>
      <c r="B1236" s="100">
        <f>H1236+J1236+L1236+N1236+P1236+R1236+T1236+V1236+X1236+Z1236+AB1236+AD1236</f>
        <v>21148.5</v>
      </c>
      <c r="C1236" s="125">
        <f>H1236+J1236+L1236+N1236+P1236+R1236+T1236+V1236+X1236+Z1236+AB1236+AD1236</f>
        <v>21148.5</v>
      </c>
      <c r="D1236" s="125">
        <f>I1236+K1236+M1236+O1236+Q1236+S1236+U1236+W1236+Y1236+AA1236+AC1236+AE1236</f>
        <v>19231.850000000002</v>
      </c>
      <c r="E1236" s="125">
        <f>I1236+K1236+M1236+O1236+Q1236+S1236+U1236+W1236+Y1236+AA1236+AC1236+AE1236+AG1236</f>
        <v>19231.850000000002</v>
      </c>
      <c r="F1236" s="125">
        <f>E1236/B1236*100</f>
        <v>90.937182306073723</v>
      </c>
      <c r="G1236" s="125">
        <f>E1236/C1236*100</f>
        <v>90.937182306073723</v>
      </c>
      <c r="H1236" s="125">
        <f>H1242+H1248</f>
        <v>1335.6100000000001</v>
      </c>
      <c r="I1236" s="125">
        <f t="shared" ref="I1236:AD1236" si="856">I1242+I1248</f>
        <v>1164.95</v>
      </c>
      <c r="J1236" s="125">
        <f t="shared" si="856"/>
        <v>1782.1999999999998</v>
      </c>
      <c r="K1236" s="125">
        <f t="shared" si="856"/>
        <v>1436.3899999999999</v>
      </c>
      <c r="L1236" s="125">
        <f t="shared" si="856"/>
        <v>1987.75</v>
      </c>
      <c r="M1236" s="125">
        <f t="shared" si="856"/>
        <v>1605.48</v>
      </c>
      <c r="N1236" s="125">
        <f>N1242+N1248</f>
        <v>1976.77</v>
      </c>
      <c r="O1236" s="125">
        <f t="shared" si="856"/>
        <v>1541.6499999999999</v>
      </c>
      <c r="P1236" s="125">
        <f t="shared" si="856"/>
        <v>2159.75</v>
      </c>
      <c r="Q1236" s="125">
        <f t="shared" si="856"/>
        <v>1700.52</v>
      </c>
      <c r="R1236" s="125">
        <f t="shared" si="856"/>
        <v>2106.1799999999998</v>
      </c>
      <c r="S1236" s="125">
        <f t="shared" si="856"/>
        <v>1546.98</v>
      </c>
      <c r="T1236" s="125">
        <f t="shared" si="856"/>
        <v>2643.52</v>
      </c>
      <c r="U1236" s="125">
        <f t="shared" si="856"/>
        <v>2317.17</v>
      </c>
      <c r="V1236" s="125">
        <f t="shared" si="856"/>
        <v>1896.6999999999998</v>
      </c>
      <c r="W1236" s="125">
        <f t="shared" si="856"/>
        <v>1651.1000000000001</v>
      </c>
      <c r="X1236" s="125">
        <f t="shared" si="856"/>
        <v>1718.2399999999998</v>
      </c>
      <c r="Y1236" s="125">
        <f t="shared" si="856"/>
        <v>1671.16</v>
      </c>
      <c r="Z1236" s="125">
        <f t="shared" si="856"/>
        <v>1711.55</v>
      </c>
      <c r="AA1236" s="125">
        <f t="shared" si="856"/>
        <v>1381.17</v>
      </c>
      <c r="AB1236" s="125">
        <f t="shared" si="856"/>
        <v>1130.95</v>
      </c>
      <c r="AC1236" s="125">
        <f t="shared" si="856"/>
        <v>1529.7199999999998</v>
      </c>
      <c r="AD1236" s="125">
        <f t="shared" si="856"/>
        <v>699.28</v>
      </c>
      <c r="AE1236" s="125">
        <v>1685.56</v>
      </c>
      <c r="AF1236" s="215"/>
    </row>
    <row r="1237" spans="1:32" s="82" customFormat="1" ht="18.75" x14ac:dyDescent="0.25">
      <c r="A1237" s="103" t="s">
        <v>30</v>
      </c>
      <c r="B1237" s="123"/>
      <c r="C1237" s="125"/>
      <c r="D1237" s="125"/>
      <c r="E1237" s="125"/>
      <c r="F1237" s="125"/>
      <c r="G1237" s="125"/>
      <c r="H1237" s="125"/>
      <c r="I1237" s="125"/>
      <c r="J1237" s="125"/>
      <c r="K1237" s="125"/>
      <c r="L1237" s="125"/>
      <c r="M1237" s="125"/>
      <c r="N1237" s="133"/>
      <c r="O1237" s="133"/>
      <c r="P1237" s="125"/>
      <c r="Q1237" s="125"/>
      <c r="R1237" s="125"/>
      <c r="S1237" s="125"/>
      <c r="T1237" s="125"/>
      <c r="U1237" s="125"/>
      <c r="V1237" s="125"/>
      <c r="W1237" s="125"/>
      <c r="X1237" s="125"/>
      <c r="Y1237" s="125"/>
      <c r="Z1237" s="125"/>
      <c r="AA1237" s="125"/>
      <c r="AB1237" s="125"/>
      <c r="AC1237" s="125"/>
      <c r="AD1237" s="125"/>
      <c r="AE1237" s="576"/>
      <c r="AF1237" s="215"/>
    </row>
    <row r="1238" spans="1:32" s="82" customFormat="1" ht="18.75" x14ac:dyDescent="0.25">
      <c r="A1238" s="103" t="s">
        <v>31</v>
      </c>
      <c r="B1238" s="123"/>
      <c r="C1238" s="125"/>
      <c r="D1238" s="125"/>
      <c r="E1238" s="125"/>
      <c r="F1238" s="125"/>
      <c r="G1238" s="125"/>
      <c r="H1238" s="125"/>
      <c r="I1238" s="125"/>
      <c r="J1238" s="125"/>
      <c r="K1238" s="125"/>
      <c r="L1238" s="125"/>
      <c r="M1238" s="125"/>
      <c r="N1238" s="133"/>
      <c r="O1238" s="133"/>
      <c r="P1238" s="125"/>
      <c r="Q1238" s="125"/>
      <c r="R1238" s="125"/>
      <c r="S1238" s="125"/>
      <c r="T1238" s="125"/>
      <c r="U1238" s="125"/>
      <c r="V1238" s="125"/>
      <c r="W1238" s="125"/>
      <c r="X1238" s="125"/>
      <c r="Y1238" s="125"/>
      <c r="Z1238" s="125"/>
      <c r="AA1238" s="125"/>
      <c r="AB1238" s="125"/>
      <c r="AC1238" s="125"/>
      <c r="AD1238" s="125"/>
      <c r="AE1238" s="576"/>
      <c r="AF1238" s="215"/>
    </row>
    <row r="1239" spans="1:32" s="82" customFormat="1" ht="56.25" x14ac:dyDescent="0.25">
      <c r="A1239" s="153" t="s">
        <v>371</v>
      </c>
      <c r="B1239" s="95">
        <f t="shared" ref="B1239:AC1239" si="857">B1240</f>
        <v>16929.8</v>
      </c>
      <c r="C1239" s="95">
        <f t="shared" si="857"/>
        <v>16929.8</v>
      </c>
      <c r="D1239" s="95">
        <f>D1240</f>
        <v>16724.010000000002</v>
      </c>
      <c r="E1239" s="95">
        <f t="shared" si="857"/>
        <v>16724.010000000002</v>
      </c>
      <c r="F1239" s="95">
        <f t="shared" si="857"/>
        <v>98.7844510862503</v>
      </c>
      <c r="G1239" s="95">
        <f t="shared" si="857"/>
        <v>98.7844510862503</v>
      </c>
      <c r="H1239" s="95">
        <f t="shared" si="857"/>
        <v>984.01</v>
      </c>
      <c r="I1239" s="95">
        <f t="shared" si="857"/>
        <v>899.79</v>
      </c>
      <c r="J1239" s="95">
        <f t="shared" si="857"/>
        <v>1430.6</v>
      </c>
      <c r="K1239" s="95">
        <f t="shared" si="857"/>
        <v>1299.29</v>
      </c>
      <c r="L1239" s="95">
        <f t="shared" si="857"/>
        <v>1636.15</v>
      </c>
      <c r="M1239" s="95">
        <f t="shared" si="857"/>
        <v>1496.68</v>
      </c>
      <c r="N1239" s="95">
        <f t="shared" si="857"/>
        <v>1625.17</v>
      </c>
      <c r="O1239" s="95">
        <f t="shared" si="857"/>
        <v>1429.55</v>
      </c>
      <c r="P1239" s="95">
        <f t="shared" si="857"/>
        <v>1808.15</v>
      </c>
      <c r="Q1239" s="95">
        <f t="shared" si="857"/>
        <v>1667.52</v>
      </c>
      <c r="R1239" s="95">
        <f t="shared" si="857"/>
        <v>1754.58</v>
      </c>
      <c r="S1239" s="95">
        <f t="shared" si="857"/>
        <v>1512.88</v>
      </c>
      <c r="T1239" s="95">
        <f t="shared" si="857"/>
        <v>2051.92</v>
      </c>
      <c r="U1239" s="95">
        <f t="shared" si="857"/>
        <v>2045.1</v>
      </c>
      <c r="V1239" s="95">
        <f t="shared" si="857"/>
        <v>1473.1</v>
      </c>
      <c r="W1239" s="95">
        <f t="shared" si="857"/>
        <v>1245.93</v>
      </c>
      <c r="X1239" s="95">
        <f t="shared" si="857"/>
        <v>1266.3399999999999</v>
      </c>
      <c r="Y1239" s="95">
        <f t="shared" si="857"/>
        <v>1265.99</v>
      </c>
      <c r="Z1239" s="95">
        <f t="shared" si="857"/>
        <v>1393.55</v>
      </c>
      <c r="AA1239" s="95">
        <f t="shared" si="857"/>
        <v>977.1</v>
      </c>
      <c r="AB1239" s="95">
        <f t="shared" si="857"/>
        <v>1016.95</v>
      </c>
      <c r="AC1239" s="95">
        <f t="shared" si="857"/>
        <v>1363.62</v>
      </c>
      <c r="AD1239" s="95">
        <f>AD1240</f>
        <v>489.28</v>
      </c>
      <c r="AE1239" s="169">
        <f>AE1240</f>
        <v>1520.56</v>
      </c>
      <c r="AF1239" s="348" t="s">
        <v>372</v>
      </c>
    </row>
    <row r="1240" spans="1:32" s="82" customFormat="1" ht="18.75" x14ac:dyDescent="0.25">
      <c r="A1240" s="92" t="s">
        <v>27</v>
      </c>
      <c r="B1240" s="100">
        <f>B1242+B1241+B1243+B1244</f>
        <v>16929.8</v>
      </c>
      <c r="C1240" s="100">
        <f>C1242+C1241+C1243+C1244</f>
        <v>16929.8</v>
      </c>
      <c r="D1240" s="100">
        <f>D1242+D1241+D1243+D1244</f>
        <v>16724.010000000002</v>
      </c>
      <c r="E1240" s="100">
        <f>I1240+K1240+M1240+O1240+Q1240+S1240+U1240+W1240+Y1240+AA1240+AC1240+AE1240+AG1240</f>
        <v>16724.010000000002</v>
      </c>
      <c r="F1240" s="100">
        <f t="shared" ref="F1240:AE1240" si="858">F1242+F1241+F1243+F1244</f>
        <v>98.7844510862503</v>
      </c>
      <c r="G1240" s="100">
        <f t="shared" si="858"/>
        <v>98.7844510862503</v>
      </c>
      <c r="H1240" s="100">
        <f t="shared" si="858"/>
        <v>984.01</v>
      </c>
      <c r="I1240" s="100">
        <f t="shared" si="858"/>
        <v>899.79</v>
      </c>
      <c r="J1240" s="100">
        <f t="shared" si="858"/>
        <v>1430.6</v>
      </c>
      <c r="K1240" s="100">
        <f t="shared" si="858"/>
        <v>1299.29</v>
      </c>
      <c r="L1240" s="100">
        <f t="shared" si="858"/>
        <v>1636.15</v>
      </c>
      <c r="M1240" s="100">
        <f t="shared" si="858"/>
        <v>1496.68</v>
      </c>
      <c r="N1240" s="101">
        <f t="shared" si="858"/>
        <v>1625.17</v>
      </c>
      <c r="O1240" s="101">
        <f t="shared" si="858"/>
        <v>1429.55</v>
      </c>
      <c r="P1240" s="100">
        <f t="shared" si="858"/>
        <v>1808.15</v>
      </c>
      <c r="Q1240" s="100">
        <f t="shared" si="858"/>
        <v>1667.52</v>
      </c>
      <c r="R1240" s="100">
        <f t="shared" si="858"/>
        <v>1754.58</v>
      </c>
      <c r="S1240" s="100">
        <f t="shared" si="858"/>
        <v>1512.88</v>
      </c>
      <c r="T1240" s="100">
        <f t="shared" si="858"/>
        <v>2051.92</v>
      </c>
      <c r="U1240" s="100">
        <f t="shared" si="858"/>
        <v>2045.1</v>
      </c>
      <c r="V1240" s="100">
        <f t="shared" si="858"/>
        <v>1473.1</v>
      </c>
      <c r="W1240" s="100">
        <f t="shared" si="858"/>
        <v>1245.93</v>
      </c>
      <c r="X1240" s="100">
        <f t="shared" si="858"/>
        <v>1266.3399999999999</v>
      </c>
      <c r="Y1240" s="100">
        <f t="shared" si="858"/>
        <v>1265.99</v>
      </c>
      <c r="Z1240" s="100">
        <f t="shared" si="858"/>
        <v>1393.55</v>
      </c>
      <c r="AA1240" s="100">
        <f t="shared" si="858"/>
        <v>977.1</v>
      </c>
      <c r="AB1240" s="100">
        <f t="shared" si="858"/>
        <v>1016.95</v>
      </c>
      <c r="AC1240" s="100">
        <f t="shared" si="858"/>
        <v>1363.62</v>
      </c>
      <c r="AD1240" s="100">
        <f t="shared" si="858"/>
        <v>489.28</v>
      </c>
      <c r="AE1240" s="125">
        <f t="shared" si="858"/>
        <v>1520.56</v>
      </c>
      <c r="AF1240" s="215"/>
    </row>
    <row r="1241" spans="1:32" s="82" customFormat="1" ht="18.75" x14ac:dyDescent="0.25">
      <c r="A1241" s="103" t="s">
        <v>28</v>
      </c>
      <c r="B1241" s="123"/>
      <c r="C1241" s="156"/>
      <c r="D1241" s="156"/>
      <c r="E1241" s="125"/>
      <c r="F1241" s="161"/>
      <c r="G1241" s="161"/>
      <c r="H1241" s="156"/>
      <c r="I1241" s="156"/>
      <c r="J1241" s="156"/>
      <c r="K1241" s="156"/>
      <c r="L1241" s="156"/>
      <c r="M1241" s="156"/>
      <c r="N1241" s="542"/>
      <c r="O1241" s="542"/>
      <c r="P1241" s="156"/>
      <c r="Q1241" s="156"/>
      <c r="R1241" s="156"/>
      <c r="S1241" s="156"/>
      <c r="T1241" s="156"/>
      <c r="U1241" s="156"/>
      <c r="V1241" s="156"/>
      <c r="W1241" s="156"/>
      <c r="X1241" s="156"/>
      <c r="Y1241" s="156"/>
      <c r="Z1241" s="156"/>
      <c r="AA1241" s="156"/>
      <c r="AB1241" s="156"/>
      <c r="AC1241" s="156"/>
      <c r="AD1241" s="156"/>
      <c r="AE1241" s="576"/>
      <c r="AF1241" s="215"/>
    </row>
    <row r="1242" spans="1:32" s="82" customFormat="1" ht="18.75" x14ac:dyDescent="0.25">
      <c r="A1242" s="103" t="s">
        <v>29</v>
      </c>
      <c r="B1242" s="100">
        <f>H1242+J1242+L1242+N1242+P1242+R1242+T1242+V1242+X1242+Z1242+AB1242+AD1242</f>
        <v>16929.8</v>
      </c>
      <c r="C1242" s="125">
        <f>H1242+J1242+L1242+N1242+P1242+R1242+T1242+V1242+X1242+Z1242+AB1242+AD1242</f>
        <v>16929.8</v>
      </c>
      <c r="D1242" s="125">
        <f>E1242</f>
        <v>16724.010000000002</v>
      </c>
      <c r="E1242" s="125">
        <f>I1242+K1242+M1242+O1242+Q1242+S1242+U1242+W1242+Y1242+AA1242+AC1242+AE1242+AG1242</f>
        <v>16724.010000000002</v>
      </c>
      <c r="F1242" s="125">
        <f>E1242/B1242*100</f>
        <v>98.7844510862503</v>
      </c>
      <c r="G1242" s="125">
        <f>E1242/C1242*100</f>
        <v>98.7844510862503</v>
      </c>
      <c r="H1242" s="125">
        <v>984.01</v>
      </c>
      <c r="I1242" s="125">
        <v>899.79</v>
      </c>
      <c r="J1242" s="125">
        <v>1430.6</v>
      </c>
      <c r="K1242" s="125">
        <v>1299.29</v>
      </c>
      <c r="L1242" s="125">
        <v>1636.15</v>
      </c>
      <c r="M1242" s="125">
        <v>1496.68</v>
      </c>
      <c r="N1242" s="133">
        <v>1625.17</v>
      </c>
      <c r="O1242" s="133">
        <v>1429.55</v>
      </c>
      <c r="P1242" s="125">
        <v>1808.15</v>
      </c>
      <c r="Q1242" s="125">
        <v>1667.52</v>
      </c>
      <c r="R1242" s="125">
        <v>1754.58</v>
      </c>
      <c r="S1242" s="125">
        <v>1512.88</v>
      </c>
      <c r="T1242" s="125">
        <v>2051.92</v>
      </c>
      <c r="U1242" s="125">
        <v>2045.1</v>
      </c>
      <c r="V1242" s="125">
        <v>1473.1</v>
      </c>
      <c r="W1242" s="125">
        <v>1245.93</v>
      </c>
      <c r="X1242" s="125">
        <v>1266.3399999999999</v>
      </c>
      <c r="Y1242" s="125">
        <v>1265.99</v>
      </c>
      <c r="Z1242" s="125">
        <v>1393.55</v>
      </c>
      <c r="AA1242" s="125">
        <v>977.1</v>
      </c>
      <c r="AB1242" s="125">
        <v>1016.95</v>
      </c>
      <c r="AC1242" s="125">
        <v>1363.62</v>
      </c>
      <c r="AD1242" s="125">
        <v>489.28</v>
      </c>
      <c r="AE1242" s="576">
        <v>1520.56</v>
      </c>
      <c r="AF1242" s="215"/>
    </row>
    <row r="1243" spans="1:32" s="82" customFormat="1" ht="18.75" x14ac:dyDescent="0.25">
      <c r="A1243" s="103" t="s">
        <v>30</v>
      </c>
      <c r="B1243" s="123"/>
      <c r="C1243" s="125"/>
      <c r="D1243" s="125"/>
      <c r="E1243" s="125"/>
      <c r="F1243" s="125"/>
      <c r="G1243" s="125"/>
      <c r="H1243" s="125"/>
      <c r="I1243" s="125"/>
      <c r="J1243" s="125"/>
      <c r="K1243" s="125"/>
      <c r="L1243" s="125"/>
      <c r="M1243" s="125"/>
      <c r="N1243" s="133"/>
      <c r="O1243" s="133"/>
      <c r="P1243" s="125"/>
      <c r="Q1243" s="125"/>
      <c r="R1243" s="125"/>
      <c r="S1243" s="125"/>
      <c r="T1243" s="125"/>
      <c r="U1243" s="125"/>
      <c r="V1243" s="125"/>
      <c r="W1243" s="125"/>
      <c r="X1243" s="125"/>
      <c r="Y1243" s="125"/>
      <c r="Z1243" s="125"/>
      <c r="AA1243" s="125"/>
      <c r="AB1243" s="125"/>
      <c r="AC1243" s="125"/>
      <c r="AD1243" s="125"/>
      <c r="AE1243" s="576"/>
      <c r="AF1243" s="215"/>
    </row>
    <row r="1244" spans="1:32" ht="18.75" x14ac:dyDescent="0.3">
      <c r="A1244" s="168" t="s">
        <v>31</v>
      </c>
      <c r="B1244" s="426"/>
      <c r="C1244" s="125"/>
      <c r="D1244" s="125"/>
      <c r="E1244" s="125"/>
      <c r="F1244" s="125"/>
      <c r="G1244" s="125"/>
      <c r="H1244" s="125"/>
      <c r="I1244" s="125"/>
      <c r="J1244" s="125"/>
      <c r="K1244" s="125"/>
      <c r="L1244" s="125"/>
      <c r="M1244" s="125"/>
      <c r="N1244" s="133"/>
      <c r="O1244" s="133"/>
      <c r="P1244" s="125"/>
      <c r="Q1244" s="125"/>
      <c r="R1244" s="125"/>
      <c r="S1244" s="125"/>
      <c r="T1244" s="125"/>
      <c r="U1244" s="125"/>
      <c r="V1244" s="125"/>
      <c r="W1244" s="125"/>
      <c r="X1244" s="125"/>
      <c r="Y1244" s="125"/>
      <c r="Z1244" s="125"/>
      <c r="AA1244" s="125"/>
      <c r="AB1244" s="125"/>
      <c r="AC1244" s="125"/>
      <c r="AD1244" s="125"/>
      <c r="AE1244" s="576"/>
      <c r="AF1244" s="215"/>
    </row>
    <row r="1245" spans="1:32" s="83" customFormat="1" ht="56.25" x14ac:dyDescent="0.25">
      <c r="A1245" s="153" t="s">
        <v>373</v>
      </c>
      <c r="B1245" s="95">
        <f t="shared" ref="B1245:AC1245" si="859">B1246</f>
        <v>4218.7</v>
      </c>
      <c r="C1245" s="95">
        <f t="shared" si="859"/>
        <v>4218.7</v>
      </c>
      <c r="D1245" s="95">
        <f>D1246</f>
        <v>2507.84</v>
      </c>
      <c r="E1245" s="95">
        <f t="shared" si="859"/>
        <v>2507.84</v>
      </c>
      <c r="F1245" s="95">
        <f t="shared" si="859"/>
        <v>59.445800839121063</v>
      </c>
      <c r="G1245" s="95">
        <f t="shared" si="859"/>
        <v>59.445800839121063</v>
      </c>
      <c r="H1245" s="95">
        <f t="shared" si="859"/>
        <v>351.6</v>
      </c>
      <c r="I1245" s="95">
        <f t="shared" si="859"/>
        <v>265.16000000000003</v>
      </c>
      <c r="J1245" s="95">
        <f t="shared" si="859"/>
        <v>351.6</v>
      </c>
      <c r="K1245" s="95">
        <f t="shared" si="859"/>
        <v>137.1</v>
      </c>
      <c r="L1245" s="95">
        <f t="shared" si="859"/>
        <v>351.6</v>
      </c>
      <c r="M1245" s="95">
        <f t="shared" si="859"/>
        <v>108.8</v>
      </c>
      <c r="N1245" s="95">
        <f t="shared" si="859"/>
        <v>351.6</v>
      </c>
      <c r="O1245" s="95">
        <f t="shared" si="859"/>
        <v>112.1</v>
      </c>
      <c r="P1245" s="95">
        <f t="shared" si="859"/>
        <v>351.6</v>
      </c>
      <c r="Q1245" s="95">
        <f t="shared" si="859"/>
        <v>33</v>
      </c>
      <c r="R1245" s="95">
        <f t="shared" si="859"/>
        <v>351.6</v>
      </c>
      <c r="S1245" s="95">
        <f t="shared" si="859"/>
        <v>34.1</v>
      </c>
      <c r="T1245" s="95">
        <f t="shared" si="859"/>
        <v>591.6</v>
      </c>
      <c r="U1245" s="95">
        <f t="shared" si="859"/>
        <v>272.07</v>
      </c>
      <c r="V1245" s="95">
        <f t="shared" si="859"/>
        <v>423.6</v>
      </c>
      <c r="W1245" s="95">
        <f t="shared" si="859"/>
        <v>405.17</v>
      </c>
      <c r="X1245" s="95">
        <f t="shared" si="859"/>
        <v>451.9</v>
      </c>
      <c r="Y1245" s="95">
        <f t="shared" si="859"/>
        <v>405.17</v>
      </c>
      <c r="Z1245" s="95">
        <f t="shared" si="859"/>
        <v>318</v>
      </c>
      <c r="AA1245" s="95">
        <f t="shared" si="859"/>
        <v>404.07</v>
      </c>
      <c r="AB1245" s="95">
        <f t="shared" si="859"/>
        <v>114</v>
      </c>
      <c r="AC1245" s="95">
        <f t="shared" si="859"/>
        <v>166.1</v>
      </c>
      <c r="AD1245" s="95">
        <f>AD1246</f>
        <v>210</v>
      </c>
      <c r="AE1245" s="169">
        <f>AE1246</f>
        <v>165</v>
      </c>
      <c r="AF1245" s="348" t="s">
        <v>694</v>
      </c>
    </row>
    <row r="1246" spans="1:32" s="83" customFormat="1" ht="18.75" x14ac:dyDescent="0.3">
      <c r="A1246" s="137" t="s">
        <v>27</v>
      </c>
      <c r="B1246" s="154">
        <f>B1248+B1247+B1249+B1250</f>
        <v>4218.7</v>
      </c>
      <c r="C1246" s="154">
        <f>C1248+C1247+C1249+C1250</f>
        <v>4218.7</v>
      </c>
      <c r="D1246" s="154">
        <f>D1248+D1247+D1249+D1250</f>
        <v>2507.84</v>
      </c>
      <c r="E1246" s="154">
        <f>I1246+K1246+M1246+O1246+Q1246+S1246+U1246+W1246+Y1246+AA1246+AC1246+AE1246+AG1246</f>
        <v>2507.84</v>
      </c>
      <c r="F1246" s="154">
        <f t="shared" ref="F1246:AE1246" si="860">F1248+F1247+F1249+F1250</f>
        <v>59.445800839121063</v>
      </c>
      <c r="G1246" s="154">
        <f t="shared" si="860"/>
        <v>59.445800839121063</v>
      </c>
      <c r="H1246" s="154">
        <f t="shared" si="860"/>
        <v>351.6</v>
      </c>
      <c r="I1246" s="154">
        <f t="shared" si="860"/>
        <v>265.16000000000003</v>
      </c>
      <c r="J1246" s="154">
        <f t="shared" si="860"/>
        <v>351.6</v>
      </c>
      <c r="K1246" s="154">
        <f t="shared" si="860"/>
        <v>137.1</v>
      </c>
      <c r="L1246" s="154">
        <f t="shared" si="860"/>
        <v>351.6</v>
      </c>
      <c r="M1246" s="154">
        <f t="shared" si="860"/>
        <v>108.8</v>
      </c>
      <c r="N1246" s="155">
        <f t="shared" si="860"/>
        <v>351.6</v>
      </c>
      <c r="O1246" s="155">
        <f t="shared" si="860"/>
        <v>112.1</v>
      </c>
      <c r="P1246" s="154">
        <f t="shared" si="860"/>
        <v>351.6</v>
      </c>
      <c r="Q1246" s="154">
        <f t="shared" si="860"/>
        <v>33</v>
      </c>
      <c r="R1246" s="154">
        <f t="shared" si="860"/>
        <v>351.6</v>
      </c>
      <c r="S1246" s="154">
        <f t="shared" si="860"/>
        <v>34.1</v>
      </c>
      <c r="T1246" s="154">
        <f t="shared" si="860"/>
        <v>591.6</v>
      </c>
      <c r="U1246" s="154">
        <f t="shared" si="860"/>
        <v>272.07</v>
      </c>
      <c r="V1246" s="154">
        <f t="shared" si="860"/>
        <v>423.6</v>
      </c>
      <c r="W1246" s="154">
        <f t="shared" si="860"/>
        <v>405.17</v>
      </c>
      <c r="X1246" s="154">
        <f t="shared" si="860"/>
        <v>451.9</v>
      </c>
      <c r="Y1246" s="154">
        <f t="shared" si="860"/>
        <v>405.17</v>
      </c>
      <c r="Z1246" s="154">
        <f t="shared" si="860"/>
        <v>318</v>
      </c>
      <c r="AA1246" s="154">
        <f t="shared" si="860"/>
        <v>404.07</v>
      </c>
      <c r="AB1246" s="154">
        <f t="shared" si="860"/>
        <v>114</v>
      </c>
      <c r="AC1246" s="154">
        <f t="shared" si="860"/>
        <v>166.1</v>
      </c>
      <c r="AD1246" s="154">
        <f t="shared" si="860"/>
        <v>210</v>
      </c>
      <c r="AE1246" s="338">
        <f t="shared" si="860"/>
        <v>165</v>
      </c>
      <c r="AF1246" s="201"/>
    </row>
    <row r="1247" spans="1:32" s="83" customFormat="1" ht="18.75" x14ac:dyDescent="0.3">
      <c r="A1247" s="168" t="s">
        <v>28</v>
      </c>
      <c r="B1247" s="426"/>
      <c r="C1247" s="566"/>
      <c r="D1247" s="566"/>
      <c r="E1247" s="338"/>
      <c r="F1247" s="567"/>
      <c r="G1247" s="567"/>
      <c r="H1247" s="566"/>
      <c r="I1247" s="566"/>
      <c r="J1247" s="566"/>
      <c r="K1247" s="566"/>
      <c r="L1247" s="566"/>
      <c r="M1247" s="566"/>
      <c r="N1247" s="579"/>
      <c r="O1247" s="579"/>
      <c r="P1247" s="566"/>
      <c r="Q1247" s="566"/>
      <c r="R1247" s="566"/>
      <c r="S1247" s="566"/>
      <c r="T1247" s="566"/>
      <c r="U1247" s="566"/>
      <c r="V1247" s="566"/>
      <c r="W1247" s="566"/>
      <c r="X1247" s="566"/>
      <c r="Y1247" s="566"/>
      <c r="Z1247" s="566"/>
      <c r="AA1247" s="566"/>
      <c r="AB1247" s="566"/>
      <c r="AC1247" s="566"/>
      <c r="AD1247" s="566"/>
      <c r="AE1247" s="580"/>
      <c r="AF1247" s="201"/>
    </row>
    <row r="1248" spans="1:32" s="83" customFormat="1" ht="18.75" x14ac:dyDescent="0.3">
      <c r="A1248" s="168" t="s">
        <v>29</v>
      </c>
      <c r="B1248" s="154">
        <f>H1248+J1248+L1248+N1248+P1248+R1248+T1248+V1248+X1248+Z1248+AB1248+AD1248</f>
        <v>4218.7</v>
      </c>
      <c r="C1248" s="338">
        <f>H1248+J1248+L1248+N1248+P1248+R1248+T1248+V1248+X1248+Z1248+AB1248+AD1248</f>
        <v>4218.7</v>
      </c>
      <c r="D1248" s="338">
        <f>E1248</f>
        <v>2507.84</v>
      </c>
      <c r="E1248" s="338">
        <f>I1248+K1248+M1248+O1248+Q1248+S1248+U1248+W1248+Y1248+AA1248+AC1248+AE1248+AG1248</f>
        <v>2507.84</v>
      </c>
      <c r="F1248" s="338">
        <f>E1248/B1248*100</f>
        <v>59.445800839121063</v>
      </c>
      <c r="G1248" s="338">
        <f>E1248/C1248*100</f>
        <v>59.445800839121063</v>
      </c>
      <c r="H1248" s="338">
        <v>351.6</v>
      </c>
      <c r="I1248" s="338">
        <v>265.16000000000003</v>
      </c>
      <c r="J1248" s="338">
        <v>351.6</v>
      </c>
      <c r="K1248" s="338">
        <v>137.1</v>
      </c>
      <c r="L1248" s="338">
        <v>351.6</v>
      </c>
      <c r="M1248" s="338">
        <v>108.8</v>
      </c>
      <c r="N1248" s="337">
        <v>351.6</v>
      </c>
      <c r="O1248" s="337">
        <v>112.1</v>
      </c>
      <c r="P1248" s="338">
        <v>351.6</v>
      </c>
      <c r="Q1248" s="338">
        <v>33</v>
      </c>
      <c r="R1248" s="338">
        <v>351.6</v>
      </c>
      <c r="S1248" s="338">
        <v>34.1</v>
      </c>
      <c r="T1248" s="338">
        <v>591.6</v>
      </c>
      <c r="U1248" s="338">
        <v>272.07</v>
      </c>
      <c r="V1248" s="338">
        <v>423.6</v>
      </c>
      <c r="W1248" s="338">
        <v>405.17</v>
      </c>
      <c r="X1248" s="338">
        <v>451.9</v>
      </c>
      <c r="Y1248" s="338">
        <v>405.17</v>
      </c>
      <c r="Z1248" s="338">
        <v>318</v>
      </c>
      <c r="AA1248" s="338">
        <v>404.07</v>
      </c>
      <c r="AB1248" s="338">
        <v>114</v>
      </c>
      <c r="AC1248" s="338">
        <v>166.1</v>
      </c>
      <c r="AD1248" s="338">
        <v>210</v>
      </c>
      <c r="AE1248" s="580">
        <v>165</v>
      </c>
      <c r="AF1248" s="201"/>
    </row>
    <row r="1249" spans="1:32" s="83" customFormat="1" ht="18.75" x14ac:dyDescent="0.3">
      <c r="A1249" s="168" t="s">
        <v>30</v>
      </c>
      <c r="B1249" s="426"/>
      <c r="C1249" s="338"/>
      <c r="D1249" s="338"/>
      <c r="E1249" s="338"/>
      <c r="F1249" s="338"/>
      <c r="G1249" s="338"/>
      <c r="H1249" s="338"/>
      <c r="I1249" s="338"/>
      <c r="J1249" s="338"/>
      <c r="K1249" s="338"/>
      <c r="L1249" s="338"/>
      <c r="M1249" s="338"/>
      <c r="N1249" s="337"/>
      <c r="O1249" s="337"/>
      <c r="P1249" s="338"/>
      <c r="Q1249" s="338"/>
      <c r="R1249" s="338"/>
      <c r="S1249" s="338"/>
      <c r="T1249" s="338"/>
      <c r="U1249" s="338"/>
      <c r="V1249" s="338"/>
      <c r="W1249" s="338"/>
      <c r="X1249" s="338"/>
      <c r="Y1249" s="338"/>
      <c r="Z1249" s="338"/>
      <c r="AA1249" s="338"/>
      <c r="AB1249" s="338"/>
      <c r="AC1249" s="338"/>
      <c r="AD1249" s="338"/>
      <c r="AE1249" s="580"/>
      <c r="AF1249" s="201"/>
    </row>
    <row r="1250" spans="1:32" ht="18.75" x14ac:dyDescent="0.3">
      <c r="A1250" s="168" t="s">
        <v>31</v>
      </c>
      <c r="B1250" s="426"/>
      <c r="C1250" s="125"/>
      <c r="D1250" s="125"/>
      <c r="E1250" s="125"/>
      <c r="F1250" s="125"/>
      <c r="G1250" s="125"/>
      <c r="H1250" s="125"/>
      <c r="I1250" s="125"/>
      <c r="J1250" s="125"/>
      <c r="K1250" s="125"/>
      <c r="L1250" s="125"/>
      <c r="M1250" s="125"/>
      <c r="N1250" s="133"/>
      <c r="O1250" s="133"/>
      <c r="P1250" s="125"/>
      <c r="Q1250" s="125"/>
      <c r="R1250" s="125"/>
      <c r="S1250" s="125"/>
      <c r="T1250" s="125"/>
      <c r="U1250" s="125"/>
      <c r="V1250" s="125"/>
      <c r="W1250" s="125"/>
      <c r="X1250" s="125"/>
      <c r="Y1250" s="125"/>
      <c r="Z1250" s="125"/>
      <c r="AA1250" s="125"/>
      <c r="AB1250" s="125"/>
      <c r="AC1250" s="125"/>
      <c r="AD1250" s="125"/>
      <c r="AE1250" s="576"/>
      <c r="AF1250" s="215"/>
    </row>
    <row r="1251" spans="1:32" s="82" customFormat="1" ht="37.5" x14ac:dyDescent="0.25">
      <c r="A1251" s="153" t="s">
        <v>374</v>
      </c>
      <c r="B1251" s="95">
        <f>B1252</f>
        <v>5236.5999999999995</v>
      </c>
      <c r="C1251" s="169">
        <f>C1252</f>
        <v>5236.5999999999995</v>
      </c>
      <c r="D1251" s="169">
        <f>D1252</f>
        <v>5236.5099999999993</v>
      </c>
      <c r="E1251" s="169">
        <f t="shared" ref="E1251:AC1251" si="861">E1252</f>
        <v>5236.5099999999993</v>
      </c>
      <c r="F1251" s="169">
        <f t="shared" si="861"/>
        <v>99.998281327578965</v>
      </c>
      <c r="G1251" s="169">
        <f t="shared" si="861"/>
        <v>99.998281327578965</v>
      </c>
      <c r="H1251" s="169">
        <f t="shared" si="861"/>
        <v>0</v>
      </c>
      <c r="I1251" s="169">
        <f t="shared" si="861"/>
        <v>0</v>
      </c>
      <c r="J1251" s="169">
        <f t="shared" si="861"/>
        <v>0</v>
      </c>
      <c r="K1251" s="169">
        <f t="shared" si="861"/>
        <v>0</v>
      </c>
      <c r="L1251" s="169">
        <f t="shared" si="861"/>
        <v>1051.5</v>
      </c>
      <c r="M1251" s="169">
        <f t="shared" si="861"/>
        <v>0</v>
      </c>
      <c r="N1251" s="169">
        <f t="shared" si="861"/>
        <v>1051.5</v>
      </c>
      <c r="O1251" s="169">
        <f t="shared" si="861"/>
        <v>0</v>
      </c>
      <c r="P1251" s="169">
        <f t="shared" si="861"/>
        <v>1051.5</v>
      </c>
      <c r="Q1251" s="169">
        <f t="shared" si="861"/>
        <v>3154.5</v>
      </c>
      <c r="R1251" s="169">
        <f t="shared" si="861"/>
        <v>1441.15</v>
      </c>
      <c r="S1251" s="169">
        <f t="shared" si="861"/>
        <v>1441.15</v>
      </c>
      <c r="T1251" s="169">
        <f t="shared" si="861"/>
        <v>640.86</v>
      </c>
      <c r="U1251" s="169">
        <f t="shared" si="861"/>
        <v>640.86</v>
      </c>
      <c r="V1251" s="95">
        <f t="shared" si="861"/>
        <v>0</v>
      </c>
      <c r="W1251" s="95">
        <f t="shared" si="861"/>
        <v>0</v>
      </c>
      <c r="X1251" s="95">
        <f t="shared" si="861"/>
        <v>0</v>
      </c>
      <c r="Y1251" s="95">
        <f t="shared" si="861"/>
        <v>0</v>
      </c>
      <c r="Z1251" s="95">
        <f t="shared" si="861"/>
        <v>0</v>
      </c>
      <c r="AA1251" s="95">
        <f t="shared" si="861"/>
        <v>0</v>
      </c>
      <c r="AB1251" s="95">
        <f t="shared" si="861"/>
        <v>0</v>
      </c>
      <c r="AC1251" s="95">
        <f t="shared" si="861"/>
        <v>0</v>
      </c>
      <c r="AD1251" s="169">
        <f>AD1252</f>
        <v>0.09</v>
      </c>
      <c r="AE1251" s="169">
        <f>AE1252</f>
        <v>0</v>
      </c>
      <c r="AF1251" s="348" t="s">
        <v>695</v>
      </c>
    </row>
    <row r="1252" spans="1:32" s="82" customFormat="1" ht="18.75" x14ac:dyDescent="0.25">
      <c r="A1252" s="142" t="s">
        <v>27</v>
      </c>
      <c r="B1252" s="100">
        <f t="shared" ref="B1252:AE1252" si="862">B1254+B1253+B1255+B1256</f>
        <v>5236.5999999999995</v>
      </c>
      <c r="C1252" s="125">
        <f t="shared" si="862"/>
        <v>5236.5999999999995</v>
      </c>
      <c r="D1252" s="125">
        <f t="shared" si="862"/>
        <v>5236.5099999999993</v>
      </c>
      <c r="E1252" s="125">
        <f t="shared" si="862"/>
        <v>5236.5099999999993</v>
      </c>
      <c r="F1252" s="125">
        <f t="shared" si="862"/>
        <v>99.998281327578965</v>
      </c>
      <c r="G1252" s="100">
        <f t="shared" si="862"/>
        <v>99.998281327578965</v>
      </c>
      <c r="H1252" s="125">
        <f t="shared" si="862"/>
        <v>0</v>
      </c>
      <c r="I1252" s="125">
        <f t="shared" si="862"/>
        <v>0</v>
      </c>
      <c r="J1252" s="125">
        <f t="shared" si="862"/>
        <v>0</v>
      </c>
      <c r="K1252" s="125">
        <f t="shared" si="862"/>
        <v>0</v>
      </c>
      <c r="L1252" s="125">
        <f t="shared" si="862"/>
        <v>1051.5</v>
      </c>
      <c r="M1252" s="125">
        <f t="shared" si="862"/>
        <v>0</v>
      </c>
      <c r="N1252" s="133">
        <f t="shared" si="862"/>
        <v>1051.5</v>
      </c>
      <c r="O1252" s="133">
        <f t="shared" si="862"/>
        <v>0</v>
      </c>
      <c r="P1252" s="125">
        <f t="shared" si="862"/>
        <v>1051.5</v>
      </c>
      <c r="Q1252" s="125">
        <f t="shared" si="862"/>
        <v>3154.5</v>
      </c>
      <c r="R1252" s="125">
        <f t="shared" si="862"/>
        <v>1441.15</v>
      </c>
      <c r="S1252" s="125">
        <f t="shared" si="862"/>
        <v>1441.15</v>
      </c>
      <c r="T1252" s="125">
        <f t="shared" si="862"/>
        <v>640.86</v>
      </c>
      <c r="U1252" s="125">
        <f t="shared" si="862"/>
        <v>640.86</v>
      </c>
      <c r="V1252" s="125">
        <f t="shared" si="862"/>
        <v>0</v>
      </c>
      <c r="W1252" s="125">
        <f t="shared" si="862"/>
        <v>0</v>
      </c>
      <c r="X1252" s="125">
        <f t="shared" si="862"/>
        <v>0</v>
      </c>
      <c r="Y1252" s="125">
        <f t="shared" si="862"/>
        <v>0</v>
      </c>
      <c r="Z1252" s="125">
        <f t="shared" si="862"/>
        <v>0</v>
      </c>
      <c r="AA1252" s="125">
        <f t="shared" si="862"/>
        <v>0</v>
      </c>
      <c r="AB1252" s="125">
        <f t="shared" si="862"/>
        <v>0</v>
      </c>
      <c r="AC1252" s="125">
        <f t="shared" si="862"/>
        <v>0</v>
      </c>
      <c r="AD1252" s="125">
        <f t="shared" si="862"/>
        <v>0.09</v>
      </c>
      <c r="AE1252" s="125">
        <f t="shared" si="862"/>
        <v>0</v>
      </c>
      <c r="AF1252" s="215"/>
    </row>
    <row r="1253" spans="1:32" s="82" customFormat="1" ht="18.75" x14ac:dyDescent="0.25">
      <c r="A1253" s="235" t="s">
        <v>28</v>
      </c>
      <c r="B1253" s="123"/>
      <c r="C1253" s="125"/>
      <c r="D1253" s="125"/>
      <c r="E1253" s="125"/>
      <c r="F1253" s="125"/>
      <c r="G1253" s="161"/>
      <c r="H1253" s="125"/>
      <c r="I1253" s="125"/>
      <c r="J1253" s="125"/>
      <c r="K1253" s="125"/>
      <c r="L1253" s="125"/>
      <c r="M1253" s="125"/>
      <c r="N1253" s="133"/>
      <c r="O1253" s="133"/>
      <c r="P1253" s="125"/>
      <c r="Q1253" s="125"/>
      <c r="R1253" s="125"/>
      <c r="S1253" s="125"/>
      <c r="T1253" s="125"/>
      <c r="U1253" s="125"/>
      <c r="V1253" s="125"/>
      <c r="W1253" s="125"/>
      <c r="X1253" s="125"/>
      <c r="Y1253" s="125"/>
      <c r="Z1253" s="125"/>
      <c r="AA1253" s="125"/>
      <c r="AB1253" s="125"/>
      <c r="AC1253" s="125"/>
      <c r="AD1253" s="125"/>
      <c r="AE1253" s="135"/>
      <c r="AF1253" s="581"/>
    </row>
    <row r="1254" spans="1:32" s="82" customFormat="1" ht="18.75" x14ac:dyDescent="0.25">
      <c r="A1254" s="235" t="s">
        <v>29</v>
      </c>
      <c r="B1254" s="100">
        <f>H1254+J1254+L1254+N1254+P1254+R1254+T1254+V1254+X1254+Z1254+AB1254+AD1254</f>
        <v>5236.5999999999995</v>
      </c>
      <c r="C1254" s="125">
        <f>H1254+J1254+L1254+N1254+P1254+R1254+T1254+V1254+X1254+Z1254+AB1254+AD1254</f>
        <v>5236.5999999999995</v>
      </c>
      <c r="D1254" s="125">
        <f>E1254</f>
        <v>5236.5099999999993</v>
      </c>
      <c r="E1254" s="125">
        <f>I1254+K1254+M1254+O1254+Q1254+S1254+U1254+W1254+Y1254+AA1254+AC1254+AE1254+AG1254</f>
        <v>5236.5099999999993</v>
      </c>
      <c r="F1254" s="125">
        <f>E1254/B1254*100</f>
        <v>99.998281327578965</v>
      </c>
      <c r="G1254" s="125">
        <f>E1254/C1254*100</f>
        <v>99.998281327578965</v>
      </c>
      <c r="H1254" s="125"/>
      <c r="I1254" s="125"/>
      <c r="J1254" s="125"/>
      <c r="K1254" s="125"/>
      <c r="L1254" s="125">
        <v>1051.5</v>
      </c>
      <c r="M1254" s="125">
        <v>0</v>
      </c>
      <c r="N1254" s="133">
        <v>1051.5</v>
      </c>
      <c r="O1254" s="133">
        <v>0</v>
      </c>
      <c r="P1254" s="125">
        <v>1051.5</v>
      </c>
      <c r="Q1254" s="125">
        <v>3154.5</v>
      </c>
      <c r="R1254" s="125">
        <v>1441.15</v>
      </c>
      <c r="S1254" s="125">
        <v>1441.15</v>
      </c>
      <c r="T1254" s="125">
        <v>640.86</v>
      </c>
      <c r="U1254" s="125">
        <v>640.86</v>
      </c>
      <c r="V1254" s="125"/>
      <c r="W1254" s="125"/>
      <c r="X1254" s="125"/>
      <c r="Y1254" s="125"/>
      <c r="Z1254" s="125"/>
      <c r="AA1254" s="125"/>
      <c r="AB1254" s="125"/>
      <c r="AC1254" s="125"/>
      <c r="AD1254" s="125">
        <v>0.09</v>
      </c>
      <c r="AE1254" s="125"/>
      <c r="AF1254" s="570"/>
    </row>
    <row r="1255" spans="1:32" s="82" customFormat="1" ht="18.75" x14ac:dyDescent="0.25">
      <c r="A1255" s="235" t="s">
        <v>30</v>
      </c>
      <c r="B1255" s="164"/>
      <c r="C1255" s="125"/>
      <c r="D1255" s="125"/>
      <c r="E1255" s="125"/>
      <c r="F1255" s="125"/>
      <c r="G1255" s="125"/>
      <c r="H1255" s="125"/>
      <c r="I1255" s="125"/>
      <c r="J1255" s="125"/>
      <c r="K1255" s="125"/>
      <c r="L1255" s="125"/>
      <c r="M1255" s="125"/>
      <c r="N1255" s="133"/>
      <c r="O1255" s="133"/>
      <c r="P1255" s="125"/>
      <c r="Q1255" s="125"/>
      <c r="R1255" s="125"/>
      <c r="S1255" s="125"/>
      <c r="T1255" s="125"/>
      <c r="U1255" s="125"/>
      <c r="V1255" s="125"/>
      <c r="W1255" s="125"/>
      <c r="X1255" s="125"/>
      <c r="Y1255" s="125"/>
      <c r="Z1255" s="125"/>
      <c r="AA1255" s="125"/>
      <c r="AB1255" s="125"/>
      <c r="AC1255" s="125"/>
      <c r="AD1255" s="125"/>
      <c r="AE1255" s="160"/>
      <c r="AF1255" s="92"/>
    </row>
    <row r="1256" spans="1:32" s="82" customFormat="1" ht="18.75" x14ac:dyDescent="0.25">
      <c r="A1256" s="103" t="s">
        <v>31</v>
      </c>
      <c r="B1256" s="164"/>
      <c r="C1256" s="125"/>
      <c r="D1256" s="125"/>
      <c r="E1256" s="125"/>
      <c r="F1256" s="125"/>
      <c r="G1256" s="125"/>
      <c r="H1256" s="125"/>
      <c r="I1256" s="125"/>
      <c r="J1256" s="125"/>
      <c r="K1256" s="125"/>
      <c r="L1256" s="125"/>
      <c r="M1256" s="125"/>
      <c r="N1256" s="133"/>
      <c r="O1256" s="133"/>
      <c r="P1256" s="125"/>
      <c r="Q1256" s="125"/>
      <c r="R1256" s="125"/>
      <c r="S1256" s="125"/>
      <c r="T1256" s="125"/>
      <c r="U1256" s="125"/>
      <c r="V1256" s="125"/>
      <c r="W1256" s="125"/>
      <c r="X1256" s="125"/>
      <c r="Y1256" s="125"/>
      <c r="Z1256" s="125"/>
      <c r="AA1256" s="125"/>
      <c r="AB1256" s="125"/>
      <c r="AC1256" s="125"/>
      <c r="AD1256" s="125"/>
      <c r="AE1256" s="161"/>
      <c r="AF1256" s="92"/>
    </row>
    <row r="1257" spans="1:32" ht="129.75" customHeight="1" x14ac:dyDescent="0.25">
      <c r="A1257" s="153" t="s">
        <v>554</v>
      </c>
      <c r="B1257" s="95">
        <f>B1258</f>
        <v>234.8</v>
      </c>
      <c r="C1257" s="169">
        <f>C1258</f>
        <v>234.8</v>
      </c>
      <c r="D1257" s="169">
        <f>D1258</f>
        <v>234.78</v>
      </c>
      <c r="E1257" s="169">
        <f t="shared" ref="E1257:AC1257" si="863">E1258</f>
        <v>234.78</v>
      </c>
      <c r="F1257" s="169">
        <f t="shared" si="863"/>
        <v>99.991482112436117</v>
      </c>
      <c r="G1257" s="169">
        <f t="shared" si="863"/>
        <v>99.991482112436117</v>
      </c>
      <c r="H1257" s="169">
        <f t="shared" si="863"/>
        <v>0</v>
      </c>
      <c r="I1257" s="169">
        <f t="shared" si="863"/>
        <v>0</v>
      </c>
      <c r="J1257" s="169">
        <f t="shared" si="863"/>
        <v>0</v>
      </c>
      <c r="K1257" s="169">
        <f t="shared" si="863"/>
        <v>0</v>
      </c>
      <c r="L1257" s="169">
        <f t="shared" si="863"/>
        <v>0</v>
      </c>
      <c r="M1257" s="169">
        <f t="shared" si="863"/>
        <v>0</v>
      </c>
      <c r="N1257" s="169">
        <f t="shared" si="863"/>
        <v>0</v>
      </c>
      <c r="O1257" s="169">
        <f t="shared" si="863"/>
        <v>0</v>
      </c>
      <c r="P1257" s="169">
        <f t="shared" si="863"/>
        <v>234.8</v>
      </c>
      <c r="Q1257" s="169">
        <f t="shared" si="863"/>
        <v>0</v>
      </c>
      <c r="R1257" s="169">
        <f t="shared" si="863"/>
        <v>0</v>
      </c>
      <c r="S1257" s="169">
        <f t="shared" si="863"/>
        <v>0</v>
      </c>
      <c r="T1257" s="169">
        <f t="shared" si="863"/>
        <v>0</v>
      </c>
      <c r="U1257" s="169">
        <f t="shared" si="863"/>
        <v>0</v>
      </c>
      <c r="V1257" s="95">
        <f t="shared" si="863"/>
        <v>0</v>
      </c>
      <c r="W1257" s="95">
        <f t="shared" si="863"/>
        <v>234.78</v>
      </c>
      <c r="X1257" s="95">
        <f t="shared" si="863"/>
        <v>0</v>
      </c>
      <c r="Y1257" s="95">
        <f t="shared" si="863"/>
        <v>0</v>
      </c>
      <c r="Z1257" s="95">
        <f t="shared" si="863"/>
        <v>0</v>
      </c>
      <c r="AA1257" s="95">
        <f t="shared" si="863"/>
        <v>0</v>
      </c>
      <c r="AB1257" s="95">
        <f t="shared" si="863"/>
        <v>0</v>
      </c>
      <c r="AC1257" s="95">
        <f t="shared" si="863"/>
        <v>0</v>
      </c>
      <c r="AD1257" s="169">
        <f>AD1258</f>
        <v>0</v>
      </c>
      <c r="AE1257" s="169">
        <f>AE1258</f>
        <v>0</v>
      </c>
      <c r="AF1257" s="348" t="s">
        <v>696</v>
      </c>
    </row>
    <row r="1258" spans="1:32" ht="18.75" x14ac:dyDescent="0.3">
      <c r="A1258" s="349" t="s">
        <v>27</v>
      </c>
      <c r="B1258" s="100">
        <f t="shared" ref="B1258:AE1258" si="864">B1260+B1259+B1261+B1262</f>
        <v>234.8</v>
      </c>
      <c r="C1258" s="125">
        <f t="shared" si="864"/>
        <v>234.8</v>
      </c>
      <c r="D1258" s="125">
        <f t="shared" si="864"/>
        <v>234.78</v>
      </c>
      <c r="E1258" s="125">
        <f t="shared" si="864"/>
        <v>234.78</v>
      </c>
      <c r="F1258" s="125">
        <f t="shared" si="864"/>
        <v>99.991482112436117</v>
      </c>
      <c r="G1258" s="100">
        <f t="shared" si="864"/>
        <v>99.991482112436117</v>
      </c>
      <c r="H1258" s="125">
        <f t="shared" si="864"/>
        <v>0</v>
      </c>
      <c r="I1258" s="125">
        <f t="shared" si="864"/>
        <v>0</v>
      </c>
      <c r="J1258" s="125">
        <f t="shared" si="864"/>
        <v>0</v>
      </c>
      <c r="K1258" s="125">
        <f t="shared" si="864"/>
        <v>0</v>
      </c>
      <c r="L1258" s="125">
        <f t="shared" si="864"/>
        <v>0</v>
      </c>
      <c r="M1258" s="125">
        <f t="shared" si="864"/>
        <v>0</v>
      </c>
      <c r="N1258" s="133">
        <f t="shared" si="864"/>
        <v>0</v>
      </c>
      <c r="O1258" s="133">
        <f t="shared" si="864"/>
        <v>0</v>
      </c>
      <c r="P1258" s="125">
        <f t="shared" si="864"/>
        <v>234.8</v>
      </c>
      <c r="Q1258" s="125">
        <f t="shared" si="864"/>
        <v>0</v>
      </c>
      <c r="R1258" s="125">
        <f t="shared" si="864"/>
        <v>0</v>
      </c>
      <c r="S1258" s="125">
        <f t="shared" si="864"/>
        <v>0</v>
      </c>
      <c r="T1258" s="125">
        <f t="shared" si="864"/>
        <v>0</v>
      </c>
      <c r="U1258" s="125">
        <f t="shared" si="864"/>
        <v>0</v>
      </c>
      <c r="V1258" s="125">
        <f t="shared" si="864"/>
        <v>0</v>
      </c>
      <c r="W1258" s="125">
        <f t="shared" si="864"/>
        <v>234.78</v>
      </c>
      <c r="X1258" s="125">
        <f t="shared" si="864"/>
        <v>0</v>
      </c>
      <c r="Y1258" s="125">
        <f t="shared" si="864"/>
        <v>0</v>
      </c>
      <c r="Z1258" s="125">
        <f t="shared" si="864"/>
        <v>0</v>
      </c>
      <c r="AA1258" s="125">
        <f t="shared" si="864"/>
        <v>0</v>
      </c>
      <c r="AB1258" s="125">
        <f t="shared" si="864"/>
        <v>0</v>
      </c>
      <c r="AC1258" s="125">
        <f t="shared" si="864"/>
        <v>0</v>
      </c>
      <c r="AD1258" s="125">
        <f t="shared" si="864"/>
        <v>0</v>
      </c>
      <c r="AE1258" s="125">
        <f t="shared" si="864"/>
        <v>0</v>
      </c>
      <c r="AF1258" s="215"/>
    </row>
    <row r="1259" spans="1:32" s="82" customFormat="1" ht="18.75" x14ac:dyDescent="0.25">
      <c r="A1259" s="235" t="s">
        <v>28</v>
      </c>
      <c r="B1259" s="123"/>
      <c r="C1259" s="125"/>
      <c r="D1259" s="125"/>
      <c r="E1259" s="125"/>
      <c r="F1259" s="125"/>
      <c r="G1259" s="161"/>
      <c r="H1259" s="125"/>
      <c r="I1259" s="125"/>
      <c r="J1259" s="125"/>
      <c r="K1259" s="125"/>
      <c r="L1259" s="125"/>
      <c r="M1259" s="125"/>
      <c r="N1259" s="133"/>
      <c r="O1259" s="133"/>
      <c r="P1259" s="125"/>
      <c r="Q1259" s="125"/>
      <c r="R1259" s="125"/>
      <c r="S1259" s="125"/>
      <c r="T1259" s="125"/>
      <c r="U1259" s="125"/>
      <c r="V1259" s="125"/>
      <c r="W1259" s="125"/>
      <c r="X1259" s="125"/>
      <c r="Y1259" s="125"/>
      <c r="Z1259" s="125"/>
      <c r="AA1259" s="125"/>
      <c r="AB1259" s="125"/>
      <c r="AC1259" s="125"/>
      <c r="AD1259" s="125"/>
      <c r="AE1259" s="135"/>
      <c r="AF1259" s="581"/>
    </row>
    <row r="1260" spans="1:32" s="82" customFormat="1" ht="18.75" x14ac:dyDescent="0.25">
      <c r="A1260" s="235" t="s">
        <v>29</v>
      </c>
      <c r="B1260" s="100">
        <f>H1260+J1260+L1260+N1260+P1260+R1260+T1260+V1260+X1260+Z1260+AB1260+AD1260</f>
        <v>234.8</v>
      </c>
      <c r="C1260" s="125">
        <f>L1260+N1260+P1260+R1260+T1260+V1260</f>
        <v>234.8</v>
      </c>
      <c r="D1260" s="125">
        <f>W1260</f>
        <v>234.78</v>
      </c>
      <c r="E1260" s="125">
        <f>I1260+K1260+M1260+O1260+Q1260+S1260+U1260+W1260+Y1260+AA1260+AC1260+AE1260+AG1260</f>
        <v>234.78</v>
      </c>
      <c r="F1260" s="125">
        <f>E1260/B1260*100</f>
        <v>99.991482112436117</v>
      </c>
      <c r="G1260" s="125">
        <f>E1260/C1260*100</f>
        <v>99.991482112436117</v>
      </c>
      <c r="H1260" s="125"/>
      <c r="I1260" s="125"/>
      <c r="J1260" s="125"/>
      <c r="K1260" s="125"/>
      <c r="L1260" s="125"/>
      <c r="M1260" s="125"/>
      <c r="N1260" s="133"/>
      <c r="O1260" s="133"/>
      <c r="P1260" s="125">
        <v>234.8</v>
      </c>
      <c r="Q1260" s="125"/>
      <c r="R1260" s="125"/>
      <c r="S1260" s="125"/>
      <c r="T1260" s="125"/>
      <c r="U1260" s="125"/>
      <c r="V1260" s="125"/>
      <c r="W1260" s="125">
        <v>234.78</v>
      </c>
      <c r="X1260" s="125"/>
      <c r="Y1260" s="125"/>
      <c r="Z1260" s="125"/>
      <c r="AA1260" s="125"/>
      <c r="AB1260" s="125"/>
      <c r="AC1260" s="125"/>
      <c r="AD1260" s="125"/>
      <c r="AE1260" s="125"/>
      <c r="AF1260" s="570"/>
    </row>
    <row r="1261" spans="1:32" s="82" customFormat="1" ht="18.75" x14ac:dyDescent="0.25">
      <c r="A1261" s="235" t="s">
        <v>30</v>
      </c>
      <c r="B1261" s="164"/>
      <c r="C1261" s="125"/>
      <c r="D1261" s="125"/>
      <c r="E1261" s="125"/>
      <c r="F1261" s="125"/>
      <c r="G1261" s="125"/>
      <c r="H1261" s="125"/>
      <c r="I1261" s="125"/>
      <c r="J1261" s="125"/>
      <c r="K1261" s="125"/>
      <c r="L1261" s="125"/>
      <c r="M1261" s="125"/>
      <c r="N1261" s="133"/>
      <c r="O1261" s="133"/>
      <c r="P1261" s="125"/>
      <c r="Q1261" s="125"/>
      <c r="R1261" s="125"/>
      <c r="S1261" s="125"/>
      <c r="T1261" s="125"/>
      <c r="U1261" s="125"/>
      <c r="V1261" s="125"/>
      <c r="W1261" s="125"/>
      <c r="X1261" s="125"/>
      <c r="Y1261" s="125"/>
      <c r="Z1261" s="125"/>
      <c r="AA1261" s="125"/>
      <c r="AB1261" s="125"/>
      <c r="AC1261" s="125"/>
      <c r="AD1261" s="125"/>
      <c r="AE1261" s="160"/>
      <c r="AF1261" s="92"/>
    </row>
    <row r="1262" spans="1:32" s="82" customFormat="1" ht="18.75" x14ac:dyDescent="0.25">
      <c r="A1262" s="103" t="s">
        <v>31</v>
      </c>
      <c r="B1262" s="164"/>
      <c r="C1262" s="125"/>
      <c r="D1262" s="125"/>
      <c r="E1262" s="125"/>
      <c r="F1262" s="125"/>
      <c r="G1262" s="125"/>
      <c r="H1262" s="125"/>
      <c r="I1262" s="125"/>
      <c r="J1262" s="125"/>
      <c r="K1262" s="125"/>
      <c r="L1262" s="125"/>
      <c r="M1262" s="125"/>
      <c r="N1262" s="133"/>
      <c r="O1262" s="133"/>
      <c r="P1262" s="125"/>
      <c r="Q1262" s="125"/>
      <c r="R1262" s="125"/>
      <c r="S1262" s="125"/>
      <c r="T1262" s="125"/>
      <c r="U1262" s="125"/>
      <c r="V1262" s="125"/>
      <c r="W1262" s="125"/>
      <c r="X1262" s="125"/>
      <c r="Y1262" s="125"/>
      <c r="Z1262" s="125"/>
      <c r="AA1262" s="125"/>
      <c r="AB1262" s="125"/>
      <c r="AC1262" s="125"/>
      <c r="AD1262" s="125"/>
      <c r="AE1262" s="161"/>
      <c r="AF1262" s="92"/>
    </row>
    <row r="1263" spans="1:32" s="82" customFormat="1" ht="75" x14ac:dyDescent="0.25">
      <c r="A1263" s="153" t="s">
        <v>375</v>
      </c>
      <c r="B1263" s="95">
        <f t="shared" ref="B1263:AC1263" si="865">B1264</f>
        <v>25156</v>
      </c>
      <c r="C1263" s="169">
        <f t="shared" si="865"/>
        <v>25156</v>
      </c>
      <c r="D1263" s="169">
        <f t="shared" si="865"/>
        <v>24381.73</v>
      </c>
      <c r="E1263" s="169">
        <f t="shared" si="865"/>
        <v>24381.73</v>
      </c>
      <c r="F1263" s="169">
        <f t="shared" si="865"/>
        <v>96.922125934170779</v>
      </c>
      <c r="G1263" s="169">
        <f t="shared" si="865"/>
        <v>96.922125934170779</v>
      </c>
      <c r="H1263" s="169">
        <f t="shared" si="865"/>
        <v>0</v>
      </c>
      <c r="I1263" s="169">
        <f t="shared" si="865"/>
        <v>0</v>
      </c>
      <c r="J1263" s="169">
        <f t="shared" si="865"/>
        <v>0</v>
      </c>
      <c r="K1263" s="169">
        <f t="shared" si="865"/>
        <v>0</v>
      </c>
      <c r="L1263" s="169">
        <f t="shared" si="865"/>
        <v>0</v>
      </c>
      <c r="M1263" s="169">
        <f t="shared" si="865"/>
        <v>0</v>
      </c>
      <c r="N1263" s="169">
        <f t="shared" si="865"/>
        <v>0</v>
      </c>
      <c r="O1263" s="169">
        <f t="shared" si="865"/>
        <v>0</v>
      </c>
      <c r="P1263" s="169">
        <f t="shared" si="865"/>
        <v>0</v>
      </c>
      <c r="Q1263" s="169">
        <f t="shared" si="865"/>
        <v>0</v>
      </c>
      <c r="R1263" s="169">
        <f t="shared" si="865"/>
        <v>0</v>
      </c>
      <c r="S1263" s="169">
        <f t="shared" si="865"/>
        <v>0</v>
      </c>
      <c r="T1263" s="169">
        <f t="shared" si="865"/>
        <v>0</v>
      </c>
      <c r="U1263" s="169">
        <f t="shared" si="865"/>
        <v>0</v>
      </c>
      <c r="V1263" s="95">
        <f t="shared" si="865"/>
        <v>2500</v>
      </c>
      <c r="W1263" s="95">
        <f t="shared" si="865"/>
        <v>2500</v>
      </c>
      <c r="X1263" s="95">
        <f t="shared" si="865"/>
        <v>4580</v>
      </c>
      <c r="Y1263" s="95">
        <f t="shared" si="865"/>
        <v>916.69</v>
      </c>
      <c r="Z1263" s="95">
        <f t="shared" si="865"/>
        <v>4580</v>
      </c>
      <c r="AA1263" s="95">
        <f t="shared" si="865"/>
        <v>8215.06</v>
      </c>
      <c r="AB1263" s="95">
        <f t="shared" si="865"/>
        <v>4580</v>
      </c>
      <c r="AC1263" s="95">
        <f t="shared" si="865"/>
        <v>0</v>
      </c>
      <c r="AD1263" s="169">
        <f>AD1264</f>
        <v>8916</v>
      </c>
      <c r="AE1263" s="169">
        <f>AE1264</f>
        <v>12749.98</v>
      </c>
      <c r="AF1263" s="98" t="s">
        <v>697</v>
      </c>
    </row>
    <row r="1264" spans="1:32" ht="18.75" x14ac:dyDescent="0.3">
      <c r="A1264" s="349" t="s">
        <v>27</v>
      </c>
      <c r="B1264" s="100">
        <f t="shared" ref="B1264:AE1264" si="866">B1266+B1265+B1267+B1268</f>
        <v>25156</v>
      </c>
      <c r="C1264" s="125">
        <f t="shared" si="866"/>
        <v>25156</v>
      </c>
      <c r="D1264" s="125">
        <f t="shared" si="866"/>
        <v>24381.73</v>
      </c>
      <c r="E1264" s="125">
        <f t="shared" si="866"/>
        <v>24381.73</v>
      </c>
      <c r="F1264" s="125">
        <f t="shared" si="866"/>
        <v>96.922125934170779</v>
      </c>
      <c r="G1264" s="125">
        <f t="shared" si="866"/>
        <v>96.922125934170779</v>
      </c>
      <c r="H1264" s="125">
        <f t="shared" si="866"/>
        <v>0</v>
      </c>
      <c r="I1264" s="125">
        <f t="shared" si="866"/>
        <v>0</v>
      </c>
      <c r="J1264" s="125">
        <f t="shared" si="866"/>
        <v>0</v>
      </c>
      <c r="K1264" s="125">
        <f t="shared" si="866"/>
        <v>0</v>
      </c>
      <c r="L1264" s="125">
        <f t="shared" si="866"/>
        <v>0</v>
      </c>
      <c r="M1264" s="125">
        <f t="shared" si="866"/>
        <v>0</v>
      </c>
      <c r="N1264" s="133">
        <f t="shared" si="866"/>
        <v>0</v>
      </c>
      <c r="O1264" s="133">
        <f t="shared" si="866"/>
        <v>0</v>
      </c>
      <c r="P1264" s="125">
        <f t="shared" si="866"/>
        <v>0</v>
      </c>
      <c r="Q1264" s="125">
        <f t="shared" si="866"/>
        <v>0</v>
      </c>
      <c r="R1264" s="125">
        <f t="shared" si="866"/>
        <v>0</v>
      </c>
      <c r="S1264" s="125">
        <f t="shared" si="866"/>
        <v>0</v>
      </c>
      <c r="T1264" s="125">
        <f t="shared" si="866"/>
        <v>0</v>
      </c>
      <c r="U1264" s="125">
        <f t="shared" si="866"/>
        <v>0</v>
      </c>
      <c r="V1264" s="125">
        <f t="shared" si="866"/>
        <v>2500</v>
      </c>
      <c r="W1264" s="125">
        <f t="shared" si="866"/>
        <v>2500</v>
      </c>
      <c r="X1264" s="125">
        <f t="shared" si="866"/>
        <v>4580</v>
      </c>
      <c r="Y1264" s="125">
        <f t="shared" si="866"/>
        <v>916.69</v>
      </c>
      <c r="Z1264" s="125">
        <f t="shared" si="866"/>
        <v>4580</v>
      </c>
      <c r="AA1264" s="125">
        <f t="shared" si="866"/>
        <v>8215.06</v>
      </c>
      <c r="AB1264" s="125">
        <f t="shared" si="866"/>
        <v>4580</v>
      </c>
      <c r="AC1264" s="125">
        <f t="shared" si="866"/>
        <v>0</v>
      </c>
      <c r="AD1264" s="125">
        <f t="shared" si="866"/>
        <v>8916</v>
      </c>
      <c r="AE1264" s="125">
        <f t="shared" si="866"/>
        <v>12749.98</v>
      </c>
      <c r="AF1264" s="92"/>
    </row>
    <row r="1265" spans="1:32" s="82" customFormat="1" ht="18.75" x14ac:dyDescent="0.25">
      <c r="A1265" s="235" t="s">
        <v>28</v>
      </c>
      <c r="B1265" s="123"/>
      <c r="C1265" s="125"/>
      <c r="D1265" s="125"/>
      <c r="E1265" s="125"/>
      <c r="F1265" s="125"/>
      <c r="G1265" s="125"/>
      <c r="H1265" s="125"/>
      <c r="I1265" s="125"/>
      <c r="J1265" s="125"/>
      <c r="K1265" s="125"/>
      <c r="L1265" s="125"/>
      <c r="M1265" s="125"/>
      <c r="N1265" s="133"/>
      <c r="O1265" s="133"/>
      <c r="P1265" s="125"/>
      <c r="Q1265" s="125"/>
      <c r="R1265" s="125"/>
      <c r="S1265" s="125"/>
      <c r="T1265" s="125"/>
      <c r="U1265" s="125"/>
      <c r="V1265" s="125"/>
      <c r="W1265" s="125"/>
      <c r="X1265" s="125"/>
      <c r="Y1265" s="125"/>
      <c r="Z1265" s="125"/>
      <c r="AA1265" s="125"/>
      <c r="AB1265" s="125"/>
      <c r="AC1265" s="125"/>
      <c r="AD1265" s="125"/>
      <c r="AE1265" s="160"/>
      <c r="AF1265" s="92"/>
    </row>
    <row r="1266" spans="1:32" s="82" customFormat="1" ht="18.75" x14ac:dyDescent="0.25">
      <c r="A1266" s="235" t="s">
        <v>29</v>
      </c>
      <c r="B1266" s="100"/>
      <c r="C1266" s="125"/>
      <c r="D1266" s="125"/>
      <c r="E1266" s="125"/>
      <c r="F1266" s="125"/>
      <c r="G1266" s="125"/>
      <c r="H1266" s="125"/>
      <c r="I1266" s="125"/>
      <c r="J1266" s="125"/>
      <c r="K1266" s="125"/>
      <c r="L1266" s="125"/>
      <c r="M1266" s="125"/>
      <c r="N1266" s="133"/>
      <c r="O1266" s="133"/>
      <c r="P1266" s="125"/>
      <c r="Q1266" s="125"/>
      <c r="R1266" s="125"/>
      <c r="S1266" s="125"/>
      <c r="T1266" s="125"/>
      <c r="U1266" s="125"/>
      <c r="V1266" s="125"/>
      <c r="W1266" s="125"/>
      <c r="X1266" s="125"/>
      <c r="Y1266" s="125"/>
      <c r="Z1266" s="125"/>
      <c r="AA1266" s="125"/>
      <c r="AB1266" s="125"/>
      <c r="AC1266" s="125"/>
      <c r="AD1266" s="125"/>
      <c r="AE1266" s="160"/>
      <c r="AF1266" s="92"/>
    </row>
    <row r="1267" spans="1:32" s="82" customFormat="1" ht="18.75" x14ac:dyDescent="0.25">
      <c r="A1267" s="103" t="s">
        <v>30</v>
      </c>
      <c r="B1267" s="123"/>
      <c r="C1267" s="125"/>
      <c r="D1267" s="125"/>
      <c r="E1267" s="125"/>
      <c r="F1267" s="125"/>
      <c r="G1267" s="125"/>
      <c r="H1267" s="125"/>
      <c r="I1267" s="125"/>
      <c r="J1267" s="125"/>
      <c r="K1267" s="125"/>
      <c r="L1267" s="125"/>
      <c r="M1267" s="125"/>
      <c r="N1267" s="133"/>
      <c r="O1267" s="133"/>
      <c r="P1267" s="125"/>
      <c r="Q1267" s="125"/>
      <c r="R1267" s="125"/>
      <c r="S1267" s="125"/>
      <c r="T1267" s="125"/>
      <c r="U1267" s="125"/>
      <c r="V1267" s="125"/>
      <c r="W1267" s="125"/>
      <c r="X1267" s="125"/>
      <c r="Y1267" s="125"/>
      <c r="Z1267" s="125"/>
      <c r="AA1267" s="125"/>
      <c r="AB1267" s="125"/>
      <c r="AC1267" s="125"/>
      <c r="AD1267" s="125"/>
      <c r="AE1267" s="160"/>
      <c r="AF1267" s="92"/>
    </row>
    <row r="1268" spans="1:32" s="82" customFormat="1" ht="18.75" x14ac:dyDescent="0.25">
      <c r="A1268" s="103" t="s">
        <v>31</v>
      </c>
      <c r="B1268" s="100">
        <f>H1268+J1268+L1268+N1268+P1268+R1268+T1268+V1268+X1268+Z1268+AB1268+AD1268</f>
        <v>25156</v>
      </c>
      <c r="C1268" s="125">
        <f>H1268+J1268+L1268+N1268+P1268+R1268+T1268+V1268+X1268+Z1268+AB1268+AD1268</f>
        <v>25156</v>
      </c>
      <c r="D1268" s="125">
        <f>W1268+Y1268+AA1268+AC1268+AE1268</f>
        <v>24381.73</v>
      </c>
      <c r="E1268" s="125">
        <f>I1268+K1268+M1268+O1268+Q1268+S1268+U1268+W1268+Y1268+AA1268+AC1268+AE1268+AG1268</f>
        <v>24381.73</v>
      </c>
      <c r="F1268" s="125">
        <f>E1268/B1268*100</f>
        <v>96.922125934170779</v>
      </c>
      <c r="G1268" s="125">
        <f>E1268/C1268*100</f>
        <v>96.922125934170779</v>
      </c>
      <c r="H1268" s="125"/>
      <c r="I1268" s="125"/>
      <c r="J1268" s="125"/>
      <c r="K1268" s="125"/>
      <c r="L1268" s="125"/>
      <c r="M1268" s="125"/>
      <c r="N1268" s="133"/>
      <c r="O1268" s="133"/>
      <c r="P1268" s="125"/>
      <c r="Q1268" s="125"/>
      <c r="R1268" s="125"/>
      <c r="S1268" s="125"/>
      <c r="T1268" s="125"/>
      <c r="U1268" s="125"/>
      <c r="V1268" s="125">
        <v>2500</v>
      </c>
      <c r="W1268" s="125">
        <v>2500</v>
      </c>
      <c r="X1268" s="125">
        <v>4580</v>
      </c>
      <c r="Y1268" s="125">
        <v>916.69</v>
      </c>
      <c r="Z1268" s="125">
        <v>4580</v>
      </c>
      <c r="AA1268" s="125">
        <v>8215.06</v>
      </c>
      <c r="AB1268" s="125">
        <v>4580</v>
      </c>
      <c r="AC1268" s="125"/>
      <c r="AD1268" s="125">
        <v>8916</v>
      </c>
      <c r="AE1268" s="160">
        <v>12749.98</v>
      </c>
      <c r="AF1268" s="92"/>
    </row>
    <row r="1269" spans="1:32" s="82" customFormat="1" ht="37.5" x14ac:dyDescent="0.25">
      <c r="A1269" s="142" t="s">
        <v>376</v>
      </c>
      <c r="B1269" s="89">
        <f>B1270</f>
        <v>491.8</v>
      </c>
      <c r="C1269" s="89">
        <f>C1270</f>
        <v>491.8</v>
      </c>
      <c r="D1269" s="89">
        <f t="shared" ref="D1269:AE1269" si="867">D1270</f>
        <v>491.67</v>
      </c>
      <c r="E1269" s="89">
        <f t="shared" si="867"/>
        <v>491.67</v>
      </c>
      <c r="F1269" s="89">
        <f t="shared" si="867"/>
        <v>99.973566490443261</v>
      </c>
      <c r="G1269" s="89">
        <f t="shared" si="867"/>
        <v>99.973566490443261</v>
      </c>
      <c r="H1269" s="89">
        <f t="shared" si="867"/>
        <v>0</v>
      </c>
      <c r="I1269" s="89">
        <f t="shared" si="867"/>
        <v>0</v>
      </c>
      <c r="J1269" s="89">
        <f t="shared" si="867"/>
        <v>0</v>
      </c>
      <c r="K1269" s="89">
        <f t="shared" si="867"/>
        <v>0</v>
      </c>
      <c r="L1269" s="89">
        <f t="shared" si="867"/>
        <v>0</v>
      </c>
      <c r="M1269" s="89">
        <f t="shared" si="867"/>
        <v>0</v>
      </c>
      <c r="N1269" s="89">
        <f t="shared" si="867"/>
        <v>491.8</v>
      </c>
      <c r="O1269" s="89">
        <f t="shared" si="867"/>
        <v>491.67</v>
      </c>
      <c r="P1269" s="89">
        <f t="shared" si="867"/>
        <v>0</v>
      </c>
      <c r="Q1269" s="89">
        <f t="shared" si="867"/>
        <v>0</v>
      </c>
      <c r="R1269" s="89">
        <f t="shared" si="867"/>
        <v>0</v>
      </c>
      <c r="S1269" s="89">
        <f t="shared" si="867"/>
        <v>0</v>
      </c>
      <c r="T1269" s="89">
        <f t="shared" si="867"/>
        <v>0</v>
      </c>
      <c r="U1269" s="89">
        <f t="shared" si="867"/>
        <v>0</v>
      </c>
      <c r="V1269" s="89">
        <f t="shared" si="867"/>
        <v>0</v>
      </c>
      <c r="W1269" s="89">
        <f t="shared" si="867"/>
        <v>0</v>
      </c>
      <c r="X1269" s="89">
        <f t="shared" si="867"/>
        <v>0</v>
      </c>
      <c r="Y1269" s="89">
        <f t="shared" si="867"/>
        <v>0</v>
      </c>
      <c r="Z1269" s="89">
        <f t="shared" si="867"/>
        <v>0</v>
      </c>
      <c r="AA1269" s="89">
        <f t="shared" si="867"/>
        <v>0</v>
      </c>
      <c r="AB1269" s="89">
        <f t="shared" si="867"/>
        <v>0</v>
      </c>
      <c r="AC1269" s="89">
        <f t="shared" si="867"/>
        <v>0</v>
      </c>
      <c r="AD1269" s="89">
        <f t="shared" si="867"/>
        <v>0</v>
      </c>
      <c r="AE1269" s="89">
        <f t="shared" si="867"/>
        <v>0</v>
      </c>
      <c r="AF1269" s="215"/>
    </row>
    <row r="1270" spans="1:32" ht="70.5" customHeight="1" x14ac:dyDescent="0.25">
      <c r="A1270" s="311" t="s">
        <v>377</v>
      </c>
      <c r="B1270" s="95">
        <f t="shared" ref="B1270:AC1270" si="868">B1271</f>
        <v>491.8</v>
      </c>
      <c r="C1270" s="95">
        <f t="shared" si="868"/>
        <v>491.8</v>
      </c>
      <c r="D1270" s="95">
        <f t="shared" si="868"/>
        <v>491.67</v>
      </c>
      <c r="E1270" s="95">
        <f t="shared" si="868"/>
        <v>491.67</v>
      </c>
      <c r="F1270" s="95">
        <f t="shared" si="868"/>
        <v>99.973566490443261</v>
      </c>
      <c r="G1270" s="95">
        <f t="shared" si="868"/>
        <v>99.973566490443261</v>
      </c>
      <c r="H1270" s="95">
        <f t="shared" si="868"/>
        <v>0</v>
      </c>
      <c r="I1270" s="95">
        <f t="shared" si="868"/>
        <v>0</v>
      </c>
      <c r="J1270" s="95">
        <f t="shared" si="868"/>
        <v>0</v>
      </c>
      <c r="K1270" s="95">
        <f t="shared" si="868"/>
        <v>0</v>
      </c>
      <c r="L1270" s="95">
        <f t="shared" si="868"/>
        <v>0</v>
      </c>
      <c r="M1270" s="95">
        <f t="shared" si="868"/>
        <v>0</v>
      </c>
      <c r="N1270" s="95">
        <f t="shared" si="868"/>
        <v>491.8</v>
      </c>
      <c r="O1270" s="95">
        <f t="shared" si="868"/>
        <v>491.67</v>
      </c>
      <c r="P1270" s="95">
        <f t="shared" si="868"/>
        <v>0</v>
      </c>
      <c r="Q1270" s="95">
        <f t="shared" si="868"/>
        <v>0</v>
      </c>
      <c r="R1270" s="95">
        <f t="shared" si="868"/>
        <v>0</v>
      </c>
      <c r="S1270" s="95">
        <f t="shared" si="868"/>
        <v>0</v>
      </c>
      <c r="T1270" s="95">
        <f t="shared" si="868"/>
        <v>0</v>
      </c>
      <c r="U1270" s="95">
        <f t="shared" si="868"/>
        <v>0</v>
      </c>
      <c r="V1270" s="95">
        <f t="shared" si="868"/>
        <v>0</v>
      </c>
      <c r="W1270" s="95">
        <f t="shared" si="868"/>
        <v>0</v>
      </c>
      <c r="X1270" s="95">
        <f t="shared" si="868"/>
        <v>0</v>
      </c>
      <c r="Y1270" s="95">
        <f t="shared" si="868"/>
        <v>0</v>
      </c>
      <c r="Z1270" s="95">
        <f t="shared" si="868"/>
        <v>0</v>
      </c>
      <c r="AA1270" s="95">
        <f t="shared" si="868"/>
        <v>0</v>
      </c>
      <c r="AB1270" s="95">
        <f t="shared" si="868"/>
        <v>0</v>
      </c>
      <c r="AC1270" s="95">
        <f t="shared" si="868"/>
        <v>0</v>
      </c>
      <c r="AD1270" s="95">
        <f>AD1271</f>
        <v>0</v>
      </c>
      <c r="AE1270" s="95">
        <f>AE1271</f>
        <v>0</v>
      </c>
      <c r="AF1270" s="348" t="s">
        <v>698</v>
      </c>
    </row>
    <row r="1271" spans="1:32" ht="18.75" x14ac:dyDescent="0.25">
      <c r="A1271" s="582" t="s">
        <v>27</v>
      </c>
      <c r="B1271" s="100">
        <f t="shared" ref="B1271:AE1271" si="869">B1273+B1272+B1274+B1275</f>
        <v>491.8</v>
      </c>
      <c r="C1271" s="100">
        <f t="shared" si="869"/>
        <v>491.8</v>
      </c>
      <c r="D1271" s="100">
        <f t="shared" si="869"/>
        <v>491.67</v>
      </c>
      <c r="E1271" s="100">
        <f t="shared" si="869"/>
        <v>491.67</v>
      </c>
      <c r="F1271" s="100">
        <f t="shared" si="869"/>
        <v>99.973566490443261</v>
      </c>
      <c r="G1271" s="100">
        <f t="shared" si="869"/>
        <v>99.973566490443261</v>
      </c>
      <c r="H1271" s="100">
        <f t="shared" si="869"/>
        <v>0</v>
      </c>
      <c r="I1271" s="100">
        <f t="shared" si="869"/>
        <v>0</v>
      </c>
      <c r="J1271" s="100">
        <f t="shared" si="869"/>
        <v>0</v>
      </c>
      <c r="K1271" s="100">
        <f t="shared" si="869"/>
        <v>0</v>
      </c>
      <c r="L1271" s="100">
        <f t="shared" si="869"/>
        <v>0</v>
      </c>
      <c r="M1271" s="100">
        <f t="shared" si="869"/>
        <v>0</v>
      </c>
      <c r="N1271" s="101">
        <f t="shared" si="869"/>
        <v>491.8</v>
      </c>
      <c r="O1271" s="101">
        <f t="shared" si="869"/>
        <v>491.67</v>
      </c>
      <c r="P1271" s="100">
        <f t="shared" si="869"/>
        <v>0</v>
      </c>
      <c r="Q1271" s="100">
        <f t="shared" si="869"/>
        <v>0</v>
      </c>
      <c r="R1271" s="100">
        <f t="shared" si="869"/>
        <v>0</v>
      </c>
      <c r="S1271" s="100">
        <f t="shared" si="869"/>
        <v>0</v>
      </c>
      <c r="T1271" s="100">
        <f t="shared" si="869"/>
        <v>0</v>
      </c>
      <c r="U1271" s="100">
        <f t="shared" si="869"/>
        <v>0</v>
      </c>
      <c r="V1271" s="100">
        <f t="shared" si="869"/>
        <v>0</v>
      </c>
      <c r="W1271" s="100">
        <f t="shared" si="869"/>
        <v>0</v>
      </c>
      <c r="X1271" s="100">
        <f t="shared" si="869"/>
        <v>0</v>
      </c>
      <c r="Y1271" s="100">
        <f t="shared" si="869"/>
        <v>0</v>
      </c>
      <c r="Z1271" s="100">
        <f t="shared" si="869"/>
        <v>0</v>
      </c>
      <c r="AA1271" s="100">
        <f t="shared" si="869"/>
        <v>0</v>
      </c>
      <c r="AB1271" s="100">
        <f t="shared" si="869"/>
        <v>0</v>
      </c>
      <c r="AC1271" s="100">
        <f t="shared" si="869"/>
        <v>0</v>
      </c>
      <c r="AD1271" s="100">
        <f t="shared" si="869"/>
        <v>0</v>
      </c>
      <c r="AE1271" s="125">
        <f t="shared" si="869"/>
        <v>0</v>
      </c>
      <c r="AF1271" s="215"/>
    </row>
    <row r="1272" spans="1:32" s="82" customFormat="1" ht="18.75" x14ac:dyDescent="0.25">
      <c r="A1272" s="583" t="s">
        <v>28</v>
      </c>
      <c r="B1272" s="584"/>
      <c r="C1272" s="125"/>
      <c r="D1272" s="125"/>
      <c r="E1272" s="125"/>
      <c r="F1272" s="125"/>
      <c r="G1272" s="125"/>
      <c r="H1272" s="125"/>
      <c r="I1272" s="125"/>
      <c r="J1272" s="125"/>
      <c r="K1272" s="125"/>
      <c r="L1272" s="125"/>
      <c r="M1272" s="125"/>
      <c r="N1272" s="133"/>
      <c r="O1272" s="133"/>
      <c r="P1272" s="125"/>
      <c r="Q1272" s="125"/>
      <c r="R1272" s="125"/>
      <c r="S1272" s="125"/>
      <c r="T1272" s="125"/>
      <c r="U1272" s="125"/>
      <c r="V1272" s="125"/>
      <c r="W1272" s="125"/>
      <c r="X1272" s="125"/>
      <c r="Y1272" s="125"/>
      <c r="Z1272" s="125"/>
      <c r="AA1272" s="125"/>
      <c r="AB1272" s="125"/>
      <c r="AC1272" s="125"/>
      <c r="AD1272" s="125"/>
      <c r="AE1272" s="135"/>
      <c r="AF1272" s="135"/>
    </row>
    <row r="1273" spans="1:32" s="82" customFormat="1" ht="18.75" x14ac:dyDescent="0.25">
      <c r="A1273" s="583" t="s">
        <v>29</v>
      </c>
      <c r="B1273" s="100">
        <f>H1273+J1273+L1273+N1273+P1273+R1273+T1273+V1273+X1273+Z1273+AB1273+AD1273</f>
        <v>491.8</v>
      </c>
      <c r="C1273" s="125">
        <f>H1273+J1273+L1273+N1273+P1273+R1273</f>
        <v>491.8</v>
      </c>
      <c r="D1273" s="125">
        <f>I1273+K1273+M1273+O1273</f>
        <v>491.67</v>
      </c>
      <c r="E1273" s="125">
        <f>I1273+K1273+M1273+O1273+Q1273+S1273+U1273+W1273+Y1273+AA1273+AC1273+AE1273+AG1273</f>
        <v>491.67</v>
      </c>
      <c r="F1273" s="125">
        <f>E1273/B1273*100</f>
        <v>99.973566490443261</v>
      </c>
      <c r="G1273" s="125">
        <f>E1273/C1273*100</f>
        <v>99.973566490443261</v>
      </c>
      <c r="H1273" s="125"/>
      <c r="I1273" s="125"/>
      <c r="J1273" s="125"/>
      <c r="K1273" s="125"/>
      <c r="L1273" s="125"/>
      <c r="M1273" s="125"/>
      <c r="N1273" s="133">
        <v>491.8</v>
      </c>
      <c r="O1273" s="133">
        <v>491.67</v>
      </c>
      <c r="P1273" s="125"/>
      <c r="Q1273" s="125"/>
      <c r="R1273" s="125"/>
      <c r="S1273" s="125"/>
      <c r="T1273" s="125"/>
      <c r="U1273" s="125"/>
      <c r="V1273" s="125"/>
      <c r="W1273" s="125"/>
      <c r="X1273" s="125"/>
      <c r="Y1273" s="125"/>
      <c r="Z1273" s="125"/>
      <c r="AA1273" s="125"/>
      <c r="AB1273" s="125"/>
      <c r="AC1273" s="125"/>
      <c r="AD1273" s="125"/>
      <c r="AE1273" s="125"/>
      <c r="AF1273" s="346"/>
    </row>
    <row r="1274" spans="1:32" s="82" customFormat="1" ht="18.75" x14ac:dyDescent="0.25">
      <c r="A1274" s="583" t="s">
        <v>30</v>
      </c>
      <c r="B1274" s="164"/>
      <c r="C1274" s="125"/>
      <c r="D1274" s="125"/>
      <c r="E1274" s="125"/>
      <c r="F1274" s="125"/>
      <c r="G1274" s="125"/>
      <c r="H1274" s="125"/>
      <c r="I1274" s="125"/>
      <c r="J1274" s="125"/>
      <c r="K1274" s="125"/>
      <c r="L1274" s="125"/>
      <c r="M1274" s="125"/>
      <c r="N1274" s="133"/>
      <c r="O1274" s="133"/>
      <c r="P1274" s="125"/>
      <c r="Q1274" s="125"/>
      <c r="R1274" s="125"/>
      <c r="S1274" s="125"/>
      <c r="T1274" s="125"/>
      <c r="U1274" s="125"/>
      <c r="V1274" s="125"/>
      <c r="W1274" s="125"/>
      <c r="X1274" s="125"/>
      <c r="Y1274" s="125"/>
      <c r="Z1274" s="125"/>
      <c r="AA1274" s="125"/>
      <c r="AB1274" s="125"/>
      <c r="AC1274" s="125"/>
      <c r="AD1274" s="125"/>
      <c r="AE1274" s="89"/>
      <c r="AF1274" s="92"/>
    </row>
    <row r="1275" spans="1:32" s="82" customFormat="1" ht="18.75" x14ac:dyDescent="0.25">
      <c r="A1275" s="103" t="s">
        <v>31</v>
      </c>
      <c r="B1275" s="164"/>
      <c r="C1275" s="125"/>
      <c r="D1275" s="125"/>
      <c r="E1275" s="125"/>
      <c r="F1275" s="125"/>
      <c r="G1275" s="125"/>
      <c r="H1275" s="125"/>
      <c r="I1275" s="125"/>
      <c r="J1275" s="125"/>
      <c r="K1275" s="125"/>
      <c r="L1275" s="125"/>
      <c r="M1275" s="125"/>
      <c r="N1275" s="133"/>
      <c r="O1275" s="133"/>
      <c r="P1275" s="125"/>
      <c r="Q1275" s="125"/>
      <c r="R1275" s="125"/>
      <c r="S1275" s="125"/>
      <c r="T1275" s="125"/>
      <c r="U1275" s="125"/>
      <c r="V1275" s="125"/>
      <c r="W1275" s="125"/>
      <c r="X1275" s="125"/>
      <c r="Y1275" s="125"/>
      <c r="Z1275" s="125"/>
      <c r="AA1275" s="125"/>
      <c r="AB1275" s="125"/>
      <c r="AC1275" s="125"/>
      <c r="AD1275" s="125"/>
      <c r="AE1275" s="161"/>
      <c r="AF1275" s="92"/>
    </row>
    <row r="1276" spans="1:32" s="82" customFormat="1" ht="56.25" x14ac:dyDescent="0.25">
      <c r="A1276" s="142" t="s">
        <v>378</v>
      </c>
      <c r="B1276" s="89">
        <f>B1277</f>
        <v>240.5</v>
      </c>
      <c r="C1276" s="89">
        <f>C1277</f>
        <v>240.5</v>
      </c>
      <c r="D1276" s="89">
        <f t="shared" ref="D1276:G1276" si="870">D1277</f>
        <v>110.53</v>
      </c>
      <c r="E1276" s="89">
        <f>E1277</f>
        <v>110.53</v>
      </c>
      <c r="F1276" s="89">
        <f t="shared" si="870"/>
        <v>45.95841995841996</v>
      </c>
      <c r="G1276" s="89">
        <f t="shared" si="870"/>
        <v>45.95841995841996</v>
      </c>
      <c r="H1276" s="89">
        <f>H1277</f>
        <v>0</v>
      </c>
      <c r="I1276" s="89">
        <f t="shared" ref="I1276:AE1277" si="871">I1277</f>
        <v>0</v>
      </c>
      <c r="J1276" s="89">
        <f t="shared" si="871"/>
        <v>0</v>
      </c>
      <c r="K1276" s="89">
        <f t="shared" si="871"/>
        <v>0</v>
      </c>
      <c r="L1276" s="89">
        <f t="shared" si="871"/>
        <v>0</v>
      </c>
      <c r="M1276" s="89">
        <f t="shared" si="871"/>
        <v>0</v>
      </c>
      <c r="N1276" s="89">
        <f t="shared" si="871"/>
        <v>110.53</v>
      </c>
      <c r="O1276" s="89">
        <f t="shared" si="871"/>
        <v>0</v>
      </c>
      <c r="P1276" s="89">
        <f t="shared" si="871"/>
        <v>7.0000000000000007E-2</v>
      </c>
      <c r="Q1276" s="89">
        <f t="shared" si="871"/>
        <v>110.53</v>
      </c>
      <c r="R1276" s="89">
        <f t="shared" si="871"/>
        <v>0</v>
      </c>
      <c r="S1276" s="89">
        <f t="shared" si="871"/>
        <v>0</v>
      </c>
      <c r="T1276" s="89">
        <f t="shared" si="871"/>
        <v>0</v>
      </c>
      <c r="U1276" s="89">
        <f t="shared" si="871"/>
        <v>0</v>
      </c>
      <c r="V1276" s="89">
        <f t="shared" si="871"/>
        <v>0</v>
      </c>
      <c r="W1276" s="89">
        <f t="shared" si="871"/>
        <v>0</v>
      </c>
      <c r="X1276" s="89">
        <f t="shared" si="871"/>
        <v>0</v>
      </c>
      <c r="Y1276" s="89">
        <f t="shared" si="871"/>
        <v>0</v>
      </c>
      <c r="Z1276" s="89">
        <f t="shared" si="871"/>
        <v>0</v>
      </c>
      <c r="AA1276" s="89">
        <f t="shared" si="871"/>
        <v>0</v>
      </c>
      <c r="AB1276" s="89">
        <f t="shared" si="871"/>
        <v>0</v>
      </c>
      <c r="AC1276" s="89">
        <f t="shared" si="871"/>
        <v>0</v>
      </c>
      <c r="AD1276" s="89">
        <f t="shared" si="871"/>
        <v>129.9</v>
      </c>
      <c r="AE1276" s="89">
        <f t="shared" si="871"/>
        <v>0</v>
      </c>
      <c r="AF1276" s="215"/>
    </row>
    <row r="1277" spans="1:32" ht="175.5" customHeight="1" x14ac:dyDescent="0.25">
      <c r="A1277" s="162" t="s">
        <v>379</v>
      </c>
      <c r="B1277" s="95">
        <f t="shared" ref="B1277:L1277" si="872">B1278</f>
        <v>240.5</v>
      </c>
      <c r="C1277" s="95">
        <f t="shared" si="872"/>
        <v>240.5</v>
      </c>
      <c r="D1277" s="95">
        <f t="shared" si="872"/>
        <v>110.53</v>
      </c>
      <c r="E1277" s="95">
        <f t="shared" si="872"/>
        <v>110.53</v>
      </c>
      <c r="F1277" s="95">
        <f t="shared" si="872"/>
        <v>45.95841995841996</v>
      </c>
      <c r="G1277" s="95">
        <f t="shared" si="872"/>
        <v>45.95841995841996</v>
      </c>
      <c r="H1277" s="95">
        <f t="shared" si="872"/>
        <v>0</v>
      </c>
      <c r="I1277" s="95">
        <f t="shared" si="872"/>
        <v>0</v>
      </c>
      <c r="J1277" s="95">
        <f t="shared" si="872"/>
        <v>0</v>
      </c>
      <c r="K1277" s="95">
        <f t="shared" si="872"/>
        <v>0</v>
      </c>
      <c r="L1277" s="95">
        <f t="shared" si="872"/>
        <v>0</v>
      </c>
      <c r="M1277" s="95">
        <f t="shared" si="871"/>
        <v>0</v>
      </c>
      <c r="N1277" s="95">
        <f t="shared" si="871"/>
        <v>110.53</v>
      </c>
      <c r="O1277" s="95">
        <f t="shared" si="871"/>
        <v>0</v>
      </c>
      <c r="P1277" s="95">
        <f t="shared" si="871"/>
        <v>7.0000000000000007E-2</v>
      </c>
      <c r="Q1277" s="95">
        <f t="shared" si="871"/>
        <v>110.53</v>
      </c>
      <c r="R1277" s="95">
        <f t="shared" si="871"/>
        <v>0</v>
      </c>
      <c r="S1277" s="95">
        <f t="shared" si="871"/>
        <v>0</v>
      </c>
      <c r="T1277" s="95">
        <f t="shared" si="871"/>
        <v>0</v>
      </c>
      <c r="U1277" s="95">
        <f t="shared" si="871"/>
        <v>0</v>
      </c>
      <c r="V1277" s="95">
        <f t="shared" si="871"/>
        <v>0</v>
      </c>
      <c r="W1277" s="95">
        <f t="shared" si="871"/>
        <v>0</v>
      </c>
      <c r="X1277" s="95">
        <f t="shared" si="871"/>
        <v>0</v>
      </c>
      <c r="Y1277" s="95">
        <f t="shared" si="871"/>
        <v>0</v>
      </c>
      <c r="Z1277" s="95">
        <f t="shared" si="871"/>
        <v>0</v>
      </c>
      <c r="AA1277" s="95">
        <f t="shared" si="871"/>
        <v>0</v>
      </c>
      <c r="AB1277" s="95">
        <f t="shared" si="871"/>
        <v>0</v>
      </c>
      <c r="AC1277" s="95">
        <f t="shared" si="871"/>
        <v>0</v>
      </c>
      <c r="AD1277" s="95">
        <f>AD1278</f>
        <v>129.9</v>
      </c>
      <c r="AE1277" s="95">
        <f>AE1278</f>
        <v>0</v>
      </c>
      <c r="AF1277" s="348" t="s">
        <v>699</v>
      </c>
    </row>
    <row r="1278" spans="1:32" ht="18.75" x14ac:dyDescent="0.25">
      <c r="A1278" s="582" t="s">
        <v>27</v>
      </c>
      <c r="B1278" s="100">
        <f t="shared" ref="B1278:AE1278" si="873">B1280+B1279+B1281+B1282</f>
        <v>240.5</v>
      </c>
      <c r="C1278" s="100">
        <f t="shared" si="873"/>
        <v>240.5</v>
      </c>
      <c r="D1278" s="100">
        <f t="shared" si="873"/>
        <v>110.53</v>
      </c>
      <c r="E1278" s="100">
        <f t="shared" si="873"/>
        <v>110.53</v>
      </c>
      <c r="F1278" s="100">
        <f t="shared" si="873"/>
        <v>45.95841995841996</v>
      </c>
      <c r="G1278" s="100">
        <f t="shared" si="873"/>
        <v>45.95841995841996</v>
      </c>
      <c r="H1278" s="100">
        <f t="shared" si="873"/>
        <v>0</v>
      </c>
      <c r="I1278" s="100">
        <f t="shared" si="873"/>
        <v>0</v>
      </c>
      <c r="J1278" s="100">
        <f t="shared" si="873"/>
        <v>0</v>
      </c>
      <c r="K1278" s="100">
        <f t="shared" si="873"/>
        <v>0</v>
      </c>
      <c r="L1278" s="100">
        <f t="shared" si="873"/>
        <v>0</v>
      </c>
      <c r="M1278" s="100">
        <f t="shared" si="873"/>
        <v>0</v>
      </c>
      <c r="N1278" s="101">
        <f t="shared" si="873"/>
        <v>110.53</v>
      </c>
      <c r="O1278" s="101">
        <f t="shared" si="873"/>
        <v>0</v>
      </c>
      <c r="P1278" s="100">
        <f t="shared" si="873"/>
        <v>7.0000000000000007E-2</v>
      </c>
      <c r="Q1278" s="100">
        <f t="shared" si="873"/>
        <v>110.53</v>
      </c>
      <c r="R1278" s="100">
        <f t="shared" si="873"/>
        <v>0</v>
      </c>
      <c r="S1278" s="100">
        <f t="shared" si="873"/>
        <v>0</v>
      </c>
      <c r="T1278" s="100">
        <f t="shared" si="873"/>
        <v>0</v>
      </c>
      <c r="U1278" s="100">
        <f t="shared" si="873"/>
        <v>0</v>
      </c>
      <c r="V1278" s="100">
        <f t="shared" si="873"/>
        <v>0</v>
      </c>
      <c r="W1278" s="100">
        <f t="shared" si="873"/>
        <v>0</v>
      </c>
      <c r="X1278" s="100">
        <f t="shared" si="873"/>
        <v>0</v>
      </c>
      <c r="Y1278" s="100">
        <f t="shared" si="873"/>
        <v>0</v>
      </c>
      <c r="Z1278" s="100">
        <f t="shared" si="873"/>
        <v>0</v>
      </c>
      <c r="AA1278" s="100">
        <f t="shared" si="873"/>
        <v>0</v>
      </c>
      <c r="AB1278" s="100">
        <f t="shared" si="873"/>
        <v>0</v>
      </c>
      <c r="AC1278" s="100">
        <f t="shared" si="873"/>
        <v>0</v>
      </c>
      <c r="AD1278" s="100">
        <f t="shared" si="873"/>
        <v>129.9</v>
      </c>
      <c r="AE1278" s="125">
        <f t="shared" si="873"/>
        <v>0</v>
      </c>
      <c r="AF1278" s="215"/>
    </row>
    <row r="1279" spans="1:32" s="82" customFormat="1" ht="18.75" x14ac:dyDescent="0.25">
      <c r="A1279" s="583" t="s">
        <v>28</v>
      </c>
      <c r="B1279" s="584"/>
      <c r="C1279" s="125"/>
      <c r="D1279" s="125"/>
      <c r="E1279" s="125"/>
      <c r="F1279" s="125"/>
      <c r="G1279" s="125"/>
      <c r="H1279" s="125"/>
      <c r="I1279" s="125"/>
      <c r="J1279" s="125"/>
      <c r="K1279" s="125"/>
      <c r="L1279" s="125"/>
      <c r="M1279" s="125"/>
      <c r="N1279" s="133"/>
      <c r="O1279" s="133"/>
      <c r="P1279" s="125"/>
      <c r="Q1279" s="125"/>
      <c r="R1279" s="125"/>
      <c r="S1279" s="125"/>
      <c r="T1279" s="125"/>
      <c r="U1279" s="125"/>
      <c r="V1279" s="125"/>
      <c r="W1279" s="125"/>
      <c r="X1279" s="125"/>
      <c r="Y1279" s="125"/>
      <c r="Z1279" s="125"/>
      <c r="AA1279" s="125"/>
      <c r="AB1279" s="125"/>
      <c r="AC1279" s="125"/>
      <c r="AD1279" s="125"/>
      <c r="AE1279" s="135"/>
      <c r="AF1279" s="135"/>
    </row>
    <row r="1280" spans="1:32" s="82" customFormat="1" ht="18.75" x14ac:dyDescent="0.25">
      <c r="A1280" s="583" t="s">
        <v>29</v>
      </c>
      <c r="B1280" s="100">
        <f>H1280+J1280+L1280+N1280+P1280+R1280+T1280+V1280+X1280+Z1280+AB1280+AD1280</f>
        <v>240.5</v>
      </c>
      <c r="C1280" s="125">
        <f>H1280+J1280+L1280+N1280+P1280+R1280+AD1280</f>
        <v>240.5</v>
      </c>
      <c r="D1280" s="125">
        <f>M1280+O1280+Q1280+S1280</f>
        <v>110.53</v>
      </c>
      <c r="E1280" s="125">
        <f>I1280+K1280+M1280+O1280+Q1280+S1280+U1280+W1280+Y1280+AA1280+AC1280+AE1280+AG1280</f>
        <v>110.53</v>
      </c>
      <c r="F1280" s="125">
        <f>E1280/B1280*100</f>
        <v>45.95841995841996</v>
      </c>
      <c r="G1280" s="125">
        <f>E1280/C1280*100</f>
        <v>45.95841995841996</v>
      </c>
      <c r="H1280" s="125"/>
      <c r="I1280" s="125"/>
      <c r="J1280" s="125"/>
      <c r="K1280" s="125"/>
      <c r="L1280" s="125"/>
      <c r="M1280" s="125"/>
      <c r="N1280" s="133">
        <v>110.53</v>
      </c>
      <c r="O1280" s="133"/>
      <c r="P1280" s="125">
        <v>7.0000000000000007E-2</v>
      </c>
      <c r="Q1280" s="125">
        <v>110.53</v>
      </c>
      <c r="R1280" s="125"/>
      <c r="S1280" s="125"/>
      <c r="T1280" s="125"/>
      <c r="U1280" s="125"/>
      <c r="V1280" s="125"/>
      <c r="W1280" s="125"/>
      <c r="X1280" s="125"/>
      <c r="Y1280" s="125"/>
      <c r="Z1280" s="125"/>
      <c r="AA1280" s="125"/>
      <c r="AB1280" s="125"/>
      <c r="AC1280" s="125"/>
      <c r="AD1280" s="125">
        <v>129.9</v>
      </c>
      <c r="AE1280" s="125">
        <f>AE1281+AE1343+AE1369</f>
        <v>0</v>
      </c>
      <c r="AF1280" s="346"/>
    </row>
    <row r="1281" spans="1:34" s="82" customFormat="1" ht="18.75" x14ac:dyDescent="0.25">
      <c r="A1281" s="583" t="s">
        <v>30</v>
      </c>
      <c r="B1281" s="164"/>
      <c r="C1281" s="125"/>
      <c r="D1281" s="125"/>
      <c r="E1281" s="125"/>
      <c r="F1281" s="125"/>
      <c r="G1281" s="125"/>
      <c r="H1281" s="125"/>
      <c r="I1281" s="125"/>
      <c r="J1281" s="125"/>
      <c r="K1281" s="125"/>
      <c r="L1281" s="125"/>
      <c r="M1281" s="125"/>
      <c r="N1281" s="133"/>
      <c r="O1281" s="133"/>
      <c r="P1281" s="125"/>
      <c r="Q1281" s="125"/>
      <c r="R1281" s="125"/>
      <c r="S1281" s="125"/>
      <c r="T1281" s="125"/>
      <c r="U1281" s="125"/>
      <c r="V1281" s="125"/>
      <c r="W1281" s="125"/>
      <c r="X1281" s="125"/>
      <c r="Y1281" s="125"/>
      <c r="Z1281" s="125"/>
      <c r="AA1281" s="125"/>
      <c r="AB1281" s="125"/>
      <c r="AC1281" s="125"/>
      <c r="AD1281" s="125"/>
      <c r="AE1281" s="89"/>
      <c r="AF1281" s="92"/>
    </row>
    <row r="1282" spans="1:34" s="82" customFormat="1" ht="18.75" x14ac:dyDescent="0.25">
      <c r="A1282" s="103" t="s">
        <v>31</v>
      </c>
      <c r="B1282" s="164"/>
      <c r="C1282" s="125"/>
      <c r="D1282" s="125"/>
      <c r="E1282" s="125"/>
      <c r="F1282" s="125"/>
      <c r="G1282" s="125"/>
      <c r="H1282" s="125"/>
      <c r="I1282" s="125"/>
      <c r="J1282" s="125"/>
      <c r="K1282" s="125"/>
      <c r="L1282" s="125"/>
      <c r="M1282" s="125"/>
      <c r="N1282" s="133"/>
      <c r="O1282" s="133"/>
      <c r="P1282" s="125"/>
      <c r="Q1282" s="125"/>
      <c r="R1282" s="125"/>
      <c r="S1282" s="125"/>
      <c r="T1282" s="125"/>
      <c r="U1282" s="125"/>
      <c r="V1282" s="125"/>
      <c r="W1282" s="125"/>
      <c r="X1282" s="125"/>
      <c r="Y1282" s="125"/>
      <c r="Z1282" s="125"/>
      <c r="AA1282" s="125"/>
      <c r="AB1282" s="125"/>
      <c r="AC1282" s="125"/>
      <c r="AD1282" s="125"/>
      <c r="AE1282" s="161"/>
      <c r="AF1282" s="92"/>
    </row>
    <row r="1283" spans="1:34" s="82" customFormat="1" ht="75" x14ac:dyDescent="0.25">
      <c r="A1283" s="142" t="s">
        <v>380</v>
      </c>
      <c r="B1283" s="89">
        <f>B1302</f>
        <v>231.3</v>
      </c>
      <c r="C1283" s="89">
        <f t="shared" ref="C1283:E1283" si="874">C1302</f>
        <v>231.3</v>
      </c>
      <c r="D1283" s="89">
        <f t="shared" si="874"/>
        <v>231.29</v>
      </c>
      <c r="E1283" s="89">
        <f t="shared" si="874"/>
        <v>231.29</v>
      </c>
      <c r="F1283" s="89">
        <f t="shared" ref="F1283:G1283" si="875">F1284+F1290+F1296+F1302</f>
        <v>99.995676610462596</v>
      </c>
      <c r="G1283" s="89">
        <f t="shared" si="875"/>
        <v>100</v>
      </c>
      <c r="H1283" s="89">
        <f t="shared" ref="H1283:AD1283" si="876">H1302</f>
        <v>0</v>
      </c>
      <c r="I1283" s="89">
        <f t="shared" si="876"/>
        <v>0</v>
      </c>
      <c r="J1283" s="89">
        <f t="shared" si="876"/>
        <v>0</v>
      </c>
      <c r="K1283" s="89">
        <f t="shared" si="876"/>
        <v>0</v>
      </c>
      <c r="L1283" s="89">
        <f t="shared" si="876"/>
        <v>0</v>
      </c>
      <c r="M1283" s="89">
        <f t="shared" si="876"/>
        <v>0</v>
      </c>
      <c r="N1283" s="89">
        <f t="shared" si="876"/>
        <v>0</v>
      </c>
      <c r="O1283" s="89">
        <f t="shared" si="876"/>
        <v>0</v>
      </c>
      <c r="P1283" s="89">
        <f t="shared" si="876"/>
        <v>0</v>
      </c>
      <c r="Q1283" s="89">
        <f t="shared" si="876"/>
        <v>0</v>
      </c>
      <c r="R1283" s="89">
        <f t="shared" si="876"/>
        <v>0</v>
      </c>
      <c r="S1283" s="89">
        <f t="shared" si="876"/>
        <v>0</v>
      </c>
      <c r="T1283" s="89">
        <f t="shared" si="876"/>
        <v>0</v>
      </c>
      <c r="U1283" s="89">
        <f t="shared" si="876"/>
        <v>0</v>
      </c>
      <c r="V1283" s="89">
        <f t="shared" si="876"/>
        <v>0</v>
      </c>
      <c r="W1283" s="89">
        <f t="shared" si="876"/>
        <v>0</v>
      </c>
      <c r="X1283" s="89">
        <f t="shared" si="876"/>
        <v>131.9</v>
      </c>
      <c r="Y1283" s="89">
        <f t="shared" si="876"/>
        <v>11.04</v>
      </c>
      <c r="Z1283" s="89">
        <f t="shared" si="876"/>
        <v>99.4</v>
      </c>
      <c r="AA1283" s="89">
        <f t="shared" si="876"/>
        <v>99.4</v>
      </c>
      <c r="AB1283" s="89">
        <f t="shared" si="876"/>
        <v>0</v>
      </c>
      <c r="AC1283" s="89">
        <f t="shared" si="876"/>
        <v>0</v>
      </c>
      <c r="AD1283" s="89">
        <f t="shared" si="876"/>
        <v>0</v>
      </c>
      <c r="AE1283" s="89">
        <f>AE1302</f>
        <v>120.85</v>
      </c>
      <c r="AF1283" s="226" t="s">
        <v>700</v>
      </c>
    </row>
    <row r="1284" spans="1:34" ht="37.5" x14ac:dyDescent="0.3">
      <c r="A1284" s="209" t="s">
        <v>381</v>
      </c>
      <c r="B1284" s="95">
        <f t="shared" ref="B1284:AD1284" si="877">B1285</f>
        <v>0</v>
      </c>
      <c r="C1284" s="95">
        <f t="shared" si="877"/>
        <v>0</v>
      </c>
      <c r="D1284" s="95">
        <f>D1285</f>
        <v>0</v>
      </c>
      <c r="E1284" s="95">
        <f t="shared" si="877"/>
        <v>0</v>
      </c>
      <c r="F1284" s="95">
        <f t="shared" si="877"/>
        <v>0</v>
      </c>
      <c r="G1284" s="95">
        <f t="shared" si="877"/>
        <v>0</v>
      </c>
      <c r="H1284" s="95">
        <f t="shared" si="877"/>
        <v>0</v>
      </c>
      <c r="I1284" s="95">
        <f t="shared" si="877"/>
        <v>0</v>
      </c>
      <c r="J1284" s="95">
        <f t="shared" si="877"/>
        <v>0</v>
      </c>
      <c r="K1284" s="95">
        <f t="shared" si="877"/>
        <v>0</v>
      </c>
      <c r="L1284" s="95">
        <f t="shared" si="877"/>
        <v>0</v>
      </c>
      <c r="M1284" s="95">
        <f t="shared" si="877"/>
        <v>0</v>
      </c>
      <c r="N1284" s="95">
        <f t="shared" si="877"/>
        <v>0</v>
      </c>
      <c r="O1284" s="95">
        <f t="shared" si="877"/>
        <v>0</v>
      </c>
      <c r="P1284" s="95">
        <f t="shared" si="877"/>
        <v>0</v>
      </c>
      <c r="Q1284" s="95">
        <f t="shared" si="877"/>
        <v>0</v>
      </c>
      <c r="R1284" s="95">
        <f t="shared" si="877"/>
        <v>0</v>
      </c>
      <c r="S1284" s="95">
        <f t="shared" si="877"/>
        <v>0</v>
      </c>
      <c r="T1284" s="95">
        <f t="shared" si="877"/>
        <v>0</v>
      </c>
      <c r="U1284" s="95">
        <f t="shared" si="877"/>
        <v>0</v>
      </c>
      <c r="V1284" s="95">
        <f t="shared" si="877"/>
        <v>0</v>
      </c>
      <c r="W1284" s="95">
        <f t="shared" si="877"/>
        <v>0</v>
      </c>
      <c r="X1284" s="95">
        <f t="shared" si="877"/>
        <v>0</v>
      </c>
      <c r="Y1284" s="95">
        <f t="shared" si="877"/>
        <v>0</v>
      </c>
      <c r="Z1284" s="95">
        <f t="shared" si="877"/>
        <v>0</v>
      </c>
      <c r="AA1284" s="95">
        <f t="shared" si="877"/>
        <v>0</v>
      </c>
      <c r="AB1284" s="95">
        <f t="shared" si="877"/>
        <v>0</v>
      </c>
      <c r="AC1284" s="95">
        <f t="shared" si="877"/>
        <v>0</v>
      </c>
      <c r="AD1284" s="95">
        <f t="shared" si="877"/>
        <v>0</v>
      </c>
      <c r="AE1284" s="95">
        <f>AE1285+AE1286</f>
        <v>120.85</v>
      </c>
      <c r="AF1284" s="95"/>
      <c r="AG1284" s="22"/>
      <c r="AH1284" s="22"/>
    </row>
    <row r="1285" spans="1:34" ht="18.75" x14ac:dyDescent="0.3">
      <c r="A1285" s="137" t="s">
        <v>27</v>
      </c>
      <c r="B1285" s="100">
        <f t="shared" ref="B1285:AE1285" si="878">B1287+B1286+B1288+B1289</f>
        <v>0</v>
      </c>
      <c r="C1285" s="125">
        <f t="shared" si="878"/>
        <v>0</v>
      </c>
      <c r="D1285" s="125">
        <f t="shared" si="878"/>
        <v>0</v>
      </c>
      <c r="E1285" s="125">
        <f t="shared" si="878"/>
        <v>0</v>
      </c>
      <c r="F1285" s="125">
        <f t="shared" si="878"/>
        <v>0</v>
      </c>
      <c r="G1285" s="125">
        <f t="shared" si="878"/>
        <v>0</v>
      </c>
      <c r="H1285" s="125">
        <f t="shared" si="878"/>
        <v>0</v>
      </c>
      <c r="I1285" s="125">
        <f t="shared" si="878"/>
        <v>0</v>
      </c>
      <c r="J1285" s="125">
        <f t="shared" si="878"/>
        <v>0</v>
      </c>
      <c r="K1285" s="125">
        <f t="shared" si="878"/>
        <v>0</v>
      </c>
      <c r="L1285" s="125">
        <f t="shared" si="878"/>
        <v>0</v>
      </c>
      <c r="M1285" s="125">
        <f t="shared" si="878"/>
        <v>0</v>
      </c>
      <c r="N1285" s="133">
        <f t="shared" si="878"/>
        <v>0</v>
      </c>
      <c r="O1285" s="133">
        <f t="shared" si="878"/>
        <v>0</v>
      </c>
      <c r="P1285" s="125">
        <f t="shared" si="878"/>
        <v>0</v>
      </c>
      <c r="Q1285" s="125">
        <f t="shared" si="878"/>
        <v>0</v>
      </c>
      <c r="R1285" s="125">
        <f t="shared" si="878"/>
        <v>0</v>
      </c>
      <c r="S1285" s="125">
        <f t="shared" si="878"/>
        <v>0</v>
      </c>
      <c r="T1285" s="125">
        <f t="shared" si="878"/>
        <v>0</v>
      </c>
      <c r="U1285" s="125">
        <f t="shared" si="878"/>
        <v>0</v>
      </c>
      <c r="V1285" s="125">
        <f t="shared" si="878"/>
        <v>0</v>
      </c>
      <c r="W1285" s="125">
        <f t="shared" si="878"/>
        <v>0</v>
      </c>
      <c r="X1285" s="125">
        <f t="shared" si="878"/>
        <v>0</v>
      </c>
      <c r="Y1285" s="125">
        <f t="shared" si="878"/>
        <v>0</v>
      </c>
      <c r="Z1285" s="125">
        <f t="shared" si="878"/>
        <v>0</v>
      </c>
      <c r="AA1285" s="125">
        <f t="shared" si="878"/>
        <v>0</v>
      </c>
      <c r="AB1285" s="125">
        <f t="shared" si="878"/>
        <v>0</v>
      </c>
      <c r="AC1285" s="125">
        <f t="shared" si="878"/>
        <v>0</v>
      </c>
      <c r="AD1285" s="125">
        <f t="shared" si="878"/>
        <v>0</v>
      </c>
      <c r="AE1285" s="125">
        <f t="shared" si="878"/>
        <v>120.85</v>
      </c>
      <c r="AF1285" s="92"/>
    </row>
    <row r="1286" spans="1:34" s="82" customFormat="1" ht="18.75" x14ac:dyDescent="0.25">
      <c r="A1286" s="103" t="s">
        <v>28</v>
      </c>
      <c r="B1286" s="100"/>
      <c r="C1286" s="125"/>
      <c r="D1286" s="125"/>
      <c r="E1286" s="125"/>
      <c r="F1286" s="125"/>
      <c r="G1286" s="125"/>
      <c r="H1286" s="125"/>
      <c r="I1286" s="125"/>
      <c r="J1286" s="125"/>
      <c r="K1286" s="125"/>
      <c r="L1286" s="125"/>
      <c r="M1286" s="125"/>
      <c r="N1286" s="133"/>
      <c r="O1286" s="133"/>
      <c r="P1286" s="125"/>
      <c r="Q1286" s="125"/>
      <c r="R1286" s="125"/>
      <c r="S1286" s="125"/>
      <c r="T1286" s="125"/>
      <c r="U1286" s="125"/>
      <c r="V1286" s="125">
        <v>0</v>
      </c>
      <c r="W1286" s="125"/>
      <c r="X1286" s="125"/>
      <c r="Y1286" s="125"/>
      <c r="Z1286" s="125">
        <v>0</v>
      </c>
      <c r="AA1286" s="125"/>
      <c r="AB1286" s="125"/>
      <c r="AC1286" s="125"/>
      <c r="AD1286" s="125"/>
      <c r="AE1286" s="160"/>
      <c r="AF1286" s="92"/>
    </row>
    <row r="1287" spans="1:34" s="82" customFormat="1" ht="18.75" x14ac:dyDescent="0.25">
      <c r="A1287" s="103" t="s">
        <v>29</v>
      </c>
      <c r="B1287" s="585"/>
      <c r="C1287" s="166"/>
      <c r="D1287" s="166"/>
      <c r="E1287" s="166"/>
      <c r="F1287" s="166"/>
      <c r="G1287" s="166"/>
      <c r="H1287" s="481"/>
      <c r="I1287" s="481"/>
      <c r="J1287" s="481"/>
      <c r="K1287" s="481"/>
      <c r="L1287" s="481"/>
      <c r="M1287" s="481"/>
      <c r="N1287" s="586"/>
      <c r="O1287" s="586"/>
      <c r="P1287" s="481"/>
      <c r="Q1287" s="481"/>
      <c r="R1287" s="481"/>
      <c r="S1287" s="481"/>
      <c r="T1287" s="166"/>
      <c r="U1287" s="166"/>
      <c r="V1287" s="166"/>
      <c r="W1287" s="166"/>
      <c r="X1287" s="166"/>
      <c r="Y1287" s="166"/>
      <c r="Z1287" s="166"/>
      <c r="AA1287" s="166"/>
      <c r="AB1287" s="166"/>
      <c r="AC1287" s="166"/>
      <c r="AD1287" s="166"/>
      <c r="AE1287" s="160">
        <v>120.85</v>
      </c>
      <c r="AF1287" s="92"/>
    </row>
    <row r="1288" spans="1:34" s="82" customFormat="1" ht="18.75" x14ac:dyDescent="0.25">
      <c r="A1288" s="103" t="s">
        <v>30</v>
      </c>
      <c r="B1288" s="123"/>
      <c r="C1288" s="125"/>
      <c r="D1288" s="125"/>
      <c r="E1288" s="125"/>
      <c r="F1288" s="125"/>
      <c r="G1288" s="125"/>
      <c r="H1288" s="125"/>
      <c r="I1288" s="125"/>
      <c r="J1288" s="125"/>
      <c r="K1288" s="125"/>
      <c r="L1288" s="125"/>
      <c r="M1288" s="125"/>
      <c r="N1288" s="133"/>
      <c r="O1288" s="133"/>
      <c r="P1288" s="125"/>
      <c r="Q1288" s="125"/>
      <c r="R1288" s="125"/>
      <c r="S1288" s="125"/>
      <c r="T1288" s="125"/>
      <c r="U1288" s="125"/>
      <c r="V1288" s="125"/>
      <c r="W1288" s="125"/>
      <c r="X1288" s="125"/>
      <c r="Y1288" s="125"/>
      <c r="Z1288" s="125"/>
      <c r="AA1288" s="125"/>
      <c r="AB1288" s="125"/>
      <c r="AC1288" s="125"/>
      <c r="AD1288" s="125"/>
      <c r="AE1288" s="160"/>
      <c r="AF1288" s="92"/>
    </row>
    <row r="1289" spans="1:34" s="82" customFormat="1" ht="18.75" x14ac:dyDescent="0.25">
      <c r="A1289" s="103" t="s">
        <v>31</v>
      </c>
      <c r="B1289" s="123"/>
      <c r="C1289" s="125"/>
      <c r="D1289" s="125"/>
      <c r="E1289" s="125"/>
      <c r="F1289" s="125"/>
      <c r="G1289" s="125"/>
      <c r="H1289" s="125"/>
      <c r="I1289" s="125"/>
      <c r="J1289" s="125"/>
      <c r="K1289" s="125"/>
      <c r="L1289" s="125"/>
      <c r="M1289" s="125"/>
      <c r="N1289" s="133"/>
      <c r="O1289" s="133"/>
      <c r="P1289" s="125"/>
      <c r="Q1289" s="125"/>
      <c r="R1289" s="125"/>
      <c r="S1289" s="125"/>
      <c r="T1289" s="125"/>
      <c r="U1289" s="125"/>
      <c r="V1289" s="125"/>
      <c r="W1289" s="125"/>
      <c r="X1289" s="125"/>
      <c r="Y1289" s="125"/>
      <c r="Z1289" s="125"/>
      <c r="AA1289" s="125"/>
      <c r="AB1289" s="125"/>
      <c r="AC1289" s="125"/>
      <c r="AD1289" s="125"/>
      <c r="AE1289" s="125"/>
      <c r="AF1289" s="92"/>
    </row>
    <row r="1290" spans="1:34" ht="56.25" x14ac:dyDescent="0.25">
      <c r="A1290" s="153" t="s">
        <v>382</v>
      </c>
      <c r="B1290" s="95">
        <f t="shared" ref="B1290:AD1290" si="879">B1291</f>
        <v>0</v>
      </c>
      <c r="C1290" s="95">
        <f t="shared" si="879"/>
        <v>0</v>
      </c>
      <c r="D1290" s="95">
        <f>D1291</f>
        <v>0</v>
      </c>
      <c r="E1290" s="95">
        <f t="shared" si="879"/>
        <v>0</v>
      </c>
      <c r="F1290" s="95">
        <f t="shared" si="879"/>
        <v>0</v>
      </c>
      <c r="G1290" s="95">
        <f t="shared" si="879"/>
        <v>0</v>
      </c>
      <c r="H1290" s="95">
        <f t="shared" si="879"/>
        <v>0</v>
      </c>
      <c r="I1290" s="95">
        <f t="shared" si="879"/>
        <v>0</v>
      </c>
      <c r="J1290" s="95">
        <f t="shared" si="879"/>
        <v>0</v>
      </c>
      <c r="K1290" s="95">
        <f t="shared" si="879"/>
        <v>0</v>
      </c>
      <c r="L1290" s="95">
        <f t="shared" si="879"/>
        <v>0</v>
      </c>
      <c r="M1290" s="95">
        <f t="shared" si="879"/>
        <v>0</v>
      </c>
      <c r="N1290" s="95">
        <f t="shared" si="879"/>
        <v>0</v>
      </c>
      <c r="O1290" s="95">
        <f t="shared" si="879"/>
        <v>0</v>
      </c>
      <c r="P1290" s="95">
        <f t="shared" si="879"/>
        <v>0</v>
      </c>
      <c r="Q1290" s="95">
        <f t="shared" si="879"/>
        <v>0</v>
      </c>
      <c r="R1290" s="95">
        <f t="shared" si="879"/>
        <v>0</v>
      </c>
      <c r="S1290" s="95">
        <f t="shared" si="879"/>
        <v>0</v>
      </c>
      <c r="T1290" s="95">
        <f t="shared" si="879"/>
        <v>0</v>
      </c>
      <c r="U1290" s="95">
        <f t="shared" si="879"/>
        <v>0</v>
      </c>
      <c r="V1290" s="95">
        <f t="shared" si="879"/>
        <v>0</v>
      </c>
      <c r="W1290" s="95">
        <f t="shared" si="879"/>
        <v>0</v>
      </c>
      <c r="X1290" s="95">
        <f t="shared" si="879"/>
        <v>0</v>
      </c>
      <c r="Y1290" s="95">
        <f t="shared" si="879"/>
        <v>0</v>
      </c>
      <c r="Z1290" s="95">
        <f t="shared" si="879"/>
        <v>0</v>
      </c>
      <c r="AA1290" s="95">
        <f t="shared" si="879"/>
        <v>0</v>
      </c>
      <c r="AB1290" s="95">
        <f t="shared" si="879"/>
        <v>0</v>
      </c>
      <c r="AC1290" s="95">
        <f t="shared" si="879"/>
        <v>0</v>
      </c>
      <c r="AD1290" s="100">
        <f t="shared" si="879"/>
        <v>0</v>
      </c>
      <c r="AE1290" s="125">
        <f>AE1291+AE1292</f>
        <v>0</v>
      </c>
      <c r="AF1290" s="351"/>
    </row>
    <row r="1291" spans="1:34" ht="18.75" x14ac:dyDescent="0.25">
      <c r="A1291" s="332" t="s">
        <v>27</v>
      </c>
      <c r="B1291" s="100">
        <f t="shared" ref="B1291:AE1291" si="880">B1293+B1292+B1294+B1295</f>
        <v>0</v>
      </c>
      <c r="C1291" s="100">
        <f t="shared" si="880"/>
        <v>0</v>
      </c>
      <c r="D1291" s="100">
        <f t="shared" si="880"/>
        <v>0</v>
      </c>
      <c r="E1291" s="100">
        <f t="shared" si="880"/>
        <v>0</v>
      </c>
      <c r="F1291" s="100">
        <f t="shared" si="880"/>
        <v>0</v>
      </c>
      <c r="G1291" s="100">
        <f t="shared" si="880"/>
        <v>0</v>
      </c>
      <c r="H1291" s="100">
        <f t="shared" si="880"/>
        <v>0</v>
      </c>
      <c r="I1291" s="100">
        <f t="shared" si="880"/>
        <v>0</v>
      </c>
      <c r="J1291" s="100">
        <f t="shared" si="880"/>
        <v>0</v>
      </c>
      <c r="K1291" s="100">
        <f t="shared" si="880"/>
        <v>0</v>
      </c>
      <c r="L1291" s="100">
        <f t="shared" si="880"/>
        <v>0</v>
      </c>
      <c r="M1291" s="100">
        <f t="shared" si="880"/>
        <v>0</v>
      </c>
      <c r="N1291" s="101">
        <f t="shared" si="880"/>
        <v>0</v>
      </c>
      <c r="O1291" s="101">
        <f t="shared" si="880"/>
        <v>0</v>
      </c>
      <c r="P1291" s="100">
        <f t="shared" si="880"/>
        <v>0</v>
      </c>
      <c r="Q1291" s="100">
        <f t="shared" si="880"/>
        <v>0</v>
      </c>
      <c r="R1291" s="100">
        <f t="shared" si="880"/>
        <v>0</v>
      </c>
      <c r="S1291" s="100">
        <f t="shared" si="880"/>
        <v>0</v>
      </c>
      <c r="T1291" s="100">
        <f t="shared" si="880"/>
        <v>0</v>
      </c>
      <c r="U1291" s="100">
        <f t="shared" si="880"/>
        <v>0</v>
      </c>
      <c r="V1291" s="100">
        <f t="shared" si="880"/>
        <v>0</v>
      </c>
      <c r="W1291" s="100">
        <f t="shared" si="880"/>
        <v>0</v>
      </c>
      <c r="X1291" s="100">
        <f t="shared" si="880"/>
        <v>0</v>
      </c>
      <c r="Y1291" s="100">
        <f t="shared" si="880"/>
        <v>0</v>
      </c>
      <c r="Z1291" s="100">
        <f t="shared" si="880"/>
        <v>0</v>
      </c>
      <c r="AA1291" s="100">
        <f t="shared" si="880"/>
        <v>0</v>
      </c>
      <c r="AB1291" s="100">
        <f t="shared" si="880"/>
        <v>0</v>
      </c>
      <c r="AC1291" s="100">
        <f t="shared" si="880"/>
        <v>0</v>
      </c>
      <c r="AD1291" s="100">
        <f t="shared" si="880"/>
        <v>0</v>
      </c>
      <c r="AE1291" s="125">
        <f t="shared" si="880"/>
        <v>0</v>
      </c>
      <c r="AF1291" s="92"/>
    </row>
    <row r="1292" spans="1:34" s="82" customFormat="1" ht="18.75" x14ac:dyDescent="0.25">
      <c r="A1292" s="235" t="s">
        <v>28</v>
      </c>
      <c r="B1292" s="100"/>
      <c r="C1292" s="125"/>
      <c r="D1292" s="125"/>
      <c r="E1292" s="125"/>
      <c r="F1292" s="125"/>
      <c r="G1292" s="125"/>
      <c r="H1292" s="125"/>
      <c r="I1292" s="125"/>
      <c r="J1292" s="125"/>
      <c r="K1292" s="125"/>
      <c r="L1292" s="125"/>
      <c r="M1292" s="125"/>
      <c r="N1292" s="133"/>
      <c r="O1292" s="133"/>
      <c r="P1292" s="125"/>
      <c r="Q1292" s="125"/>
      <c r="R1292" s="125"/>
      <c r="S1292" s="125"/>
      <c r="T1292" s="125"/>
      <c r="U1292" s="125"/>
      <c r="V1292" s="125">
        <v>0</v>
      </c>
      <c r="W1292" s="125"/>
      <c r="X1292" s="125"/>
      <c r="Y1292" s="125"/>
      <c r="Z1292" s="125">
        <v>0</v>
      </c>
      <c r="AA1292" s="125"/>
      <c r="AB1292" s="125"/>
      <c r="AC1292" s="125"/>
      <c r="AD1292" s="125"/>
      <c r="AE1292" s="160"/>
      <c r="AF1292" s="92"/>
    </row>
    <row r="1293" spans="1:34" s="82" customFormat="1" ht="18.75" x14ac:dyDescent="0.25">
      <c r="A1293" s="103" t="s">
        <v>29</v>
      </c>
      <c r="B1293" s="585"/>
      <c r="C1293" s="166"/>
      <c r="D1293" s="166"/>
      <c r="E1293" s="166"/>
      <c r="F1293" s="166"/>
      <c r="G1293" s="166"/>
      <c r="H1293" s="481"/>
      <c r="I1293" s="481"/>
      <c r="J1293" s="481"/>
      <c r="K1293" s="481"/>
      <c r="L1293" s="481"/>
      <c r="M1293" s="481"/>
      <c r="N1293" s="586"/>
      <c r="O1293" s="586"/>
      <c r="P1293" s="481"/>
      <c r="Q1293" s="481"/>
      <c r="R1293" s="481"/>
      <c r="S1293" s="481"/>
      <c r="T1293" s="166"/>
      <c r="U1293" s="166"/>
      <c r="V1293" s="166"/>
      <c r="W1293" s="166"/>
      <c r="X1293" s="166"/>
      <c r="Y1293" s="166"/>
      <c r="Z1293" s="166"/>
      <c r="AA1293" s="166"/>
      <c r="AB1293" s="166"/>
      <c r="AC1293" s="166"/>
      <c r="AD1293" s="166"/>
      <c r="AE1293" s="160"/>
      <c r="AF1293" s="92"/>
    </row>
    <row r="1294" spans="1:34" s="82" customFormat="1" ht="18.75" x14ac:dyDescent="0.25">
      <c r="A1294" s="103" t="s">
        <v>30</v>
      </c>
      <c r="B1294" s="164"/>
      <c r="C1294" s="125"/>
      <c r="D1294" s="125"/>
      <c r="E1294" s="125"/>
      <c r="F1294" s="125"/>
      <c r="G1294" s="125"/>
      <c r="H1294" s="125"/>
      <c r="I1294" s="125"/>
      <c r="J1294" s="125"/>
      <c r="K1294" s="125"/>
      <c r="L1294" s="125"/>
      <c r="M1294" s="125"/>
      <c r="N1294" s="133"/>
      <c r="O1294" s="133"/>
      <c r="P1294" s="125"/>
      <c r="Q1294" s="125"/>
      <c r="R1294" s="125"/>
      <c r="S1294" s="125"/>
      <c r="T1294" s="125"/>
      <c r="U1294" s="125"/>
      <c r="V1294" s="125"/>
      <c r="W1294" s="125"/>
      <c r="X1294" s="125"/>
      <c r="Y1294" s="125"/>
      <c r="Z1294" s="125"/>
      <c r="AA1294" s="125"/>
      <c r="AB1294" s="125"/>
      <c r="AC1294" s="125"/>
      <c r="AD1294" s="125"/>
      <c r="AE1294" s="160"/>
      <c r="AF1294" s="92"/>
    </row>
    <row r="1295" spans="1:34" s="82" customFormat="1" ht="18.75" x14ac:dyDescent="0.25">
      <c r="A1295" s="103" t="s">
        <v>31</v>
      </c>
      <c r="B1295" s="164"/>
      <c r="C1295" s="125"/>
      <c r="D1295" s="125"/>
      <c r="E1295" s="125"/>
      <c r="F1295" s="125"/>
      <c r="G1295" s="125"/>
      <c r="H1295" s="125"/>
      <c r="I1295" s="125"/>
      <c r="J1295" s="125"/>
      <c r="K1295" s="125"/>
      <c r="L1295" s="125"/>
      <c r="M1295" s="125"/>
      <c r="N1295" s="133"/>
      <c r="O1295" s="133"/>
      <c r="P1295" s="125"/>
      <c r="Q1295" s="125"/>
      <c r="R1295" s="125"/>
      <c r="S1295" s="125"/>
      <c r="T1295" s="125"/>
      <c r="U1295" s="125"/>
      <c r="V1295" s="125"/>
      <c r="W1295" s="125"/>
      <c r="X1295" s="125"/>
      <c r="Y1295" s="125"/>
      <c r="Z1295" s="125"/>
      <c r="AA1295" s="125"/>
      <c r="AB1295" s="125"/>
      <c r="AC1295" s="125"/>
      <c r="AD1295" s="125"/>
      <c r="AE1295" s="125"/>
      <c r="AF1295" s="92"/>
    </row>
    <row r="1296" spans="1:34" s="82" customFormat="1" ht="37.5" x14ac:dyDescent="0.25">
      <c r="A1296" s="153" t="s">
        <v>383</v>
      </c>
      <c r="B1296" s="95">
        <f t="shared" ref="B1296:AE1296" si="881">B1297</f>
        <v>0</v>
      </c>
      <c r="C1296" s="95">
        <f t="shared" si="881"/>
        <v>0</v>
      </c>
      <c r="D1296" s="95">
        <f t="shared" si="881"/>
        <v>0</v>
      </c>
      <c r="E1296" s="95">
        <f t="shared" si="881"/>
        <v>0</v>
      </c>
      <c r="F1296" s="95">
        <f t="shared" si="881"/>
        <v>0</v>
      </c>
      <c r="G1296" s="95">
        <f t="shared" si="881"/>
        <v>0</v>
      </c>
      <c r="H1296" s="95">
        <f t="shared" si="881"/>
        <v>0</v>
      </c>
      <c r="I1296" s="95">
        <f t="shared" si="881"/>
        <v>0</v>
      </c>
      <c r="J1296" s="95">
        <f t="shared" si="881"/>
        <v>0</v>
      </c>
      <c r="K1296" s="95">
        <f t="shared" si="881"/>
        <v>0</v>
      </c>
      <c r="L1296" s="95">
        <f t="shared" si="881"/>
        <v>0</v>
      </c>
      <c r="M1296" s="95">
        <f t="shared" si="881"/>
        <v>0</v>
      </c>
      <c r="N1296" s="95">
        <f t="shared" si="881"/>
        <v>0</v>
      </c>
      <c r="O1296" s="95">
        <f t="shared" si="881"/>
        <v>0</v>
      </c>
      <c r="P1296" s="95">
        <f t="shared" si="881"/>
        <v>0</v>
      </c>
      <c r="Q1296" s="95">
        <f t="shared" si="881"/>
        <v>0</v>
      </c>
      <c r="R1296" s="95">
        <f t="shared" si="881"/>
        <v>0</v>
      </c>
      <c r="S1296" s="95">
        <f t="shared" si="881"/>
        <v>0</v>
      </c>
      <c r="T1296" s="95">
        <f t="shared" si="881"/>
        <v>0</v>
      </c>
      <c r="U1296" s="95">
        <f t="shared" si="881"/>
        <v>0</v>
      </c>
      <c r="V1296" s="95">
        <f t="shared" si="881"/>
        <v>0</v>
      </c>
      <c r="W1296" s="95">
        <f t="shared" si="881"/>
        <v>0</v>
      </c>
      <c r="X1296" s="95">
        <f t="shared" si="881"/>
        <v>0</v>
      </c>
      <c r="Y1296" s="95">
        <f t="shared" si="881"/>
        <v>0</v>
      </c>
      <c r="Z1296" s="95">
        <f t="shared" si="881"/>
        <v>0</v>
      </c>
      <c r="AA1296" s="95">
        <f t="shared" si="881"/>
        <v>0</v>
      </c>
      <c r="AB1296" s="95">
        <f t="shared" si="881"/>
        <v>0</v>
      </c>
      <c r="AC1296" s="95">
        <f t="shared" si="881"/>
        <v>0</v>
      </c>
      <c r="AD1296" s="100">
        <f t="shared" si="881"/>
        <v>0</v>
      </c>
      <c r="AE1296" s="100">
        <f t="shared" si="881"/>
        <v>0</v>
      </c>
      <c r="AF1296" s="98"/>
    </row>
    <row r="1297" spans="1:32" ht="18.75" x14ac:dyDescent="0.3">
      <c r="A1297" s="137" t="s">
        <v>27</v>
      </c>
      <c r="B1297" s="100">
        <f t="shared" ref="B1297:AE1297" si="882">B1299+B1298+B1300+B1301</f>
        <v>0</v>
      </c>
      <c r="C1297" s="100">
        <f t="shared" si="882"/>
        <v>0</v>
      </c>
      <c r="D1297" s="100">
        <f t="shared" si="882"/>
        <v>0</v>
      </c>
      <c r="E1297" s="100">
        <f t="shared" si="882"/>
        <v>0</v>
      </c>
      <c r="F1297" s="100">
        <f t="shared" si="882"/>
        <v>0</v>
      </c>
      <c r="G1297" s="100">
        <f t="shared" si="882"/>
        <v>0</v>
      </c>
      <c r="H1297" s="100">
        <f t="shared" si="882"/>
        <v>0</v>
      </c>
      <c r="I1297" s="100">
        <f t="shared" si="882"/>
        <v>0</v>
      </c>
      <c r="J1297" s="100">
        <f t="shared" si="882"/>
        <v>0</v>
      </c>
      <c r="K1297" s="100">
        <f t="shared" si="882"/>
        <v>0</v>
      </c>
      <c r="L1297" s="100">
        <f t="shared" si="882"/>
        <v>0</v>
      </c>
      <c r="M1297" s="100">
        <f t="shared" si="882"/>
        <v>0</v>
      </c>
      <c r="N1297" s="101">
        <f t="shared" si="882"/>
        <v>0</v>
      </c>
      <c r="O1297" s="101">
        <f t="shared" si="882"/>
        <v>0</v>
      </c>
      <c r="P1297" s="100">
        <f t="shared" si="882"/>
        <v>0</v>
      </c>
      <c r="Q1297" s="100">
        <f t="shared" si="882"/>
        <v>0</v>
      </c>
      <c r="R1297" s="100">
        <f t="shared" si="882"/>
        <v>0</v>
      </c>
      <c r="S1297" s="100">
        <f t="shared" si="882"/>
        <v>0</v>
      </c>
      <c r="T1297" s="100">
        <f t="shared" si="882"/>
        <v>0</v>
      </c>
      <c r="U1297" s="100">
        <f t="shared" si="882"/>
        <v>0</v>
      </c>
      <c r="V1297" s="100">
        <f t="shared" si="882"/>
        <v>0</v>
      </c>
      <c r="W1297" s="100">
        <f t="shared" si="882"/>
        <v>0</v>
      </c>
      <c r="X1297" s="100">
        <f t="shared" si="882"/>
        <v>0</v>
      </c>
      <c r="Y1297" s="100">
        <f t="shared" si="882"/>
        <v>0</v>
      </c>
      <c r="Z1297" s="100">
        <f t="shared" si="882"/>
        <v>0</v>
      </c>
      <c r="AA1297" s="100">
        <f t="shared" si="882"/>
        <v>0</v>
      </c>
      <c r="AB1297" s="100">
        <f t="shared" si="882"/>
        <v>0</v>
      </c>
      <c r="AC1297" s="100">
        <f t="shared" si="882"/>
        <v>0</v>
      </c>
      <c r="AD1297" s="100">
        <f t="shared" si="882"/>
        <v>0</v>
      </c>
      <c r="AE1297" s="125">
        <f t="shared" si="882"/>
        <v>0</v>
      </c>
      <c r="AF1297" s="92"/>
    </row>
    <row r="1298" spans="1:32" s="82" customFormat="1" ht="18.75" x14ac:dyDescent="0.25">
      <c r="A1298" s="103" t="s">
        <v>28</v>
      </c>
      <c r="B1298" s="100"/>
      <c r="C1298" s="125"/>
      <c r="D1298" s="125"/>
      <c r="E1298" s="125"/>
      <c r="F1298" s="125"/>
      <c r="G1298" s="125"/>
      <c r="H1298" s="125"/>
      <c r="I1298" s="125"/>
      <c r="J1298" s="125"/>
      <c r="K1298" s="125">
        <v>0</v>
      </c>
      <c r="L1298" s="125"/>
      <c r="M1298" s="125"/>
      <c r="N1298" s="133"/>
      <c r="O1298" s="133"/>
      <c r="P1298" s="125"/>
      <c r="Q1298" s="125"/>
      <c r="R1298" s="125"/>
      <c r="S1298" s="125"/>
      <c r="T1298" s="125"/>
      <c r="U1298" s="125"/>
      <c r="V1298" s="125">
        <v>0</v>
      </c>
      <c r="W1298" s="125"/>
      <c r="X1298" s="125"/>
      <c r="Y1298" s="125"/>
      <c r="Z1298" s="125">
        <v>0</v>
      </c>
      <c r="AA1298" s="125"/>
      <c r="AB1298" s="125"/>
      <c r="AC1298" s="125"/>
      <c r="AD1298" s="125"/>
      <c r="AE1298" s="160"/>
      <c r="AF1298" s="92"/>
    </row>
    <row r="1299" spans="1:32" s="82" customFormat="1" ht="18.75" x14ac:dyDescent="0.25">
      <c r="A1299" s="103" t="s">
        <v>29</v>
      </c>
      <c r="B1299" s="215"/>
      <c r="C1299" s="166"/>
      <c r="D1299" s="166"/>
      <c r="E1299" s="166"/>
      <c r="F1299" s="166"/>
      <c r="G1299" s="166"/>
      <c r="H1299" s="481"/>
      <c r="I1299" s="481"/>
      <c r="J1299" s="481"/>
      <c r="K1299" s="481"/>
      <c r="L1299" s="481"/>
      <c r="M1299" s="481"/>
      <c r="N1299" s="586"/>
      <c r="O1299" s="586"/>
      <c r="P1299" s="481"/>
      <c r="Q1299" s="481"/>
      <c r="R1299" s="481"/>
      <c r="S1299" s="481"/>
      <c r="T1299" s="166"/>
      <c r="U1299" s="166"/>
      <c r="V1299" s="166"/>
      <c r="W1299" s="166"/>
      <c r="X1299" s="166"/>
      <c r="Y1299" s="166"/>
      <c r="Z1299" s="166"/>
      <c r="AA1299" s="166"/>
      <c r="AB1299" s="166"/>
      <c r="AC1299" s="166"/>
      <c r="AD1299" s="166"/>
      <c r="AE1299" s="160"/>
      <c r="AF1299" s="92"/>
    </row>
    <row r="1300" spans="1:32" s="82" customFormat="1" ht="18.75" x14ac:dyDescent="0.25">
      <c r="A1300" s="103" t="s">
        <v>30</v>
      </c>
      <c r="B1300" s="123"/>
      <c r="C1300" s="125"/>
      <c r="D1300" s="125"/>
      <c r="E1300" s="125"/>
      <c r="F1300" s="125"/>
      <c r="G1300" s="125"/>
      <c r="H1300" s="125"/>
      <c r="I1300" s="125"/>
      <c r="J1300" s="125"/>
      <c r="K1300" s="125"/>
      <c r="L1300" s="125"/>
      <c r="M1300" s="125"/>
      <c r="N1300" s="133"/>
      <c r="O1300" s="133"/>
      <c r="P1300" s="125"/>
      <c r="Q1300" s="125"/>
      <c r="R1300" s="125"/>
      <c r="S1300" s="125"/>
      <c r="T1300" s="125"/>
      <c r="U1300" s="125"/>
      <c r="V1300" s="125"/>
      <c r="W1300" s="125"/>
      <c r="X1300" s="125"/>
      <c r="Y1300" s="125"/>
      <c r="Z1300" s="125"/>
      <c r="AA1300" s="125"/>
      <c r="AB1300" s="125"/>
      <c r="AC1300" s="125"/>
      <c r="AD1300" s="125"/>
      <c r="AE1300" s="160"/>
      <c r="AF1300" s="92"/>
    </row>
    <row r="1301" spans="1:32" s="82" customFormat="1" ht="18.75" x14ac:dyDescent="0.25">
      <c r="A1301" s="103" t="s">
        <v>31</v>
      </c>
      <c r="B1301" s="123"/>
      <c r="C1301" s="125"/>
      <c r="D1301" s="125"/>
      <c r="E1301" s="125"/>
      <c r="F1301" s="125"/>
      <c r="G1301" s="125"/>
      <c r="H1301" s="125"/>
      <c r="I1301" s="125"/>
      <c r="J1301" s="125"/>
      <c r="K1301" s="125"/>
      <c r="L1301" s="125"/>
      <c r="M1301" s="125"/>
      <c r="N1301" s="133"/>
      <c r="O1301" s="133"/>
      <c r="P1301" s="125"/>
      <c r="Q1301" s="125"/>
      <c r="R1301" s="125"/>
      <c r="S1301" s="125"/>
      <c r="T1301" s="125"/>
      <c r="U1301" s="125"/>
      <c r="V1301" s="125"/>
      <c r="W1301" s="125"/>
      <c r="X1301" s="125"/>
      <c r="Y1301" s="125"/>
      <c r="Z1301" s="125"/>
      <c r="AA1301" s="125"/>
      <c r="AB1301" s="125"/>
      <c r="AC1301" s="125"/>
      <c r="AD1301" s="125"/>
      <c r="AE1301" s="125"/>
      <c r="AF1301" s="92"/>
    </row>
    <row r="1302" spans="1:32" s="82" customFormat="1" ht="37.5" x14ac:dyDescent="0.25">
      <c r="A1302" s="153" t="s">
        <v>384</v>
      </c>
      <c r="B1302" s="95">
        <f t="shared" ref="B1302:AC1302" si="883">B1303</f>
        <v>231.3</v>
      </c>
      <c r="C1302" s="95">
        <f t="shared" si="883"/>
        <v>231.3</v>
      </c>
      <c r="D1302" s="95">
        <f t="shared" si="883"/>
        <v>231.29</v>
      </c>
      <c r="E1302" s="95">
        <f t="shared" si="883"/>
        <v>231.29</v>
      </c>
      <c r="F1302" s="95">
        <f t="shared" si="883"/>
        <v>99.995676610462596</v>
      </c>
      <c r="G1302" s="95">
        <f t="shared" si="883"/>
        <v>100</v>
      </c>
      <c r="H1302" s="95">
        <f t="shared" si="883"/>
        <v>0</v>
      </c>
      <c r="I1302" s="95">
        <f t="shared" si="883"/>
        <v>0</v>
      </c>
      <c r="J1302" s="95">
        <f t="shared" si="883"/>
        <v>0</v>
      </c>
      <c r="K1302" s="95">
        <f t="shared" si="883"/>
        <v>0</v>
      </c>
      <c r="L1302" s="95">
        <f t="shared" si="883"/>
        <v>0</v>
      </c>
      <c r="M1302" s="95">
        <f t="shared" si="883"/>
        <v>0</v>
      </c>
      <c r="N1302" s="95">
        <f t="shared" si="883"/>
        <v>0</v>
      </c>
      <c r="O1302" s="95">
        <f t="shared" si="883"/>
        <v>0</v>
      </c>
      <c r="P1302" s="95">
        <f t="shared" si="883"/>
        <v>0</v>
      </c>
      <c r="Q1302" s="95">
        <f t="shared" si="883"/>
        <v>0</v>
      </c>
      <c r="R1302" s="95">
        <f t="shared" si="883"/>
        <v>0</v>
      </c>
      <c r="S1302" s="95">
        <f t="shared" si="883"/>
        <v>0</v>
      </c>
      <c r="T1302" s="95">
        <f t="shared" si="883"/>
        <v>0</v>
      </c>
      <c r="U1302" s="95">
        <f t="shared" si="883"/>
        <v>0</v>
      </c>
      <c r="V1302" s="95">
        <f t="shared" si="883"/>
        <v>0</v>
      </c>
      <c r="W1302" s="95">
        <f t="shared" si="883"/>
        <v>0</v>
      </c>
      <c r="X1302" s="95">
        <f t="shared" si="883"/>
        <v>131.9</v>
      </c>
      <c r="Y1302" s="95">
        <f t="shared" si="883"/>
        <v>11.04</v>
      </c>
      <c r="Z1302" s="95">
        <f t="shared" si="883"/>
        <v>99.4</v>
      </c>
      <c r="AA1302" s="95">
        <f t="shared" si="883"/>
        <v>99.4</v>
      </c>
      <c r="AB1302" s="95">
        <f t="shared" si="883"/>
        <v>0</v>
      </c>
      <c r="AC1302" s="95">
        <f t="shared" si="883"/>
        <v>0</v>
      </c>
      <c r="AD1302" s="95">
        <f>AD1303</f>
        <v>0</v>
      </c>
      <c r="AE1302" s="95">
        <f>AE1303</f>
        <v>120.85</v>
      </c>
      <c r="AF1302" s="98"/>
    </row>
    <row r="1303" spans="1:32" ht="18.75" x14ac:dyDescent="0.3">
      <c r="A1303" s="137" t="s">
        <v>27</v>
      </c>
      <c r="B1303" s="100">
        <f t="shared" ref="B1303:AE1303" si="884">B1305+B1304+B1306+B1307</f>
        <v>231.3</v>
      </c>
      <c r="C1303" s="100">
        <f t="shared" si="884"/>
        <v>231.3</v>
      </c>
      <c r="D1303" s="100">
        <f t="shared" si="884"/>
        <v>231.29</v>
      </c>
      <c r="E1303" s="100">
        <f t="shared" si="884"/>
        <v>231.29</v>
      </c>
      <c r="F1303" s="100">
        <f>E1303/B1303*100</f>
        <v>99.995676610462596</v>
      </c>
      <c r="G1303" s="100">
        <f>E1303/D1303*100</f>
        <v>100</v>
      </c>
      <c r="H1303" s="100">
        <f t="shared" si="884"/>
        <v>0</v>
      </c>
      <c r="I1303" s="100">
        <f t="shared" si="884"/>
        <v>0</v>
      </c>
      <c r="J1303" s="100">
        <f t="shared" si="884"/>
        <v>0</v>
      </c>
      <c r="K1303" s="100">
        <f t="shared" si="884"/>
        <v>0</v>
      </c>
      <c r="L1303" s="100">
        <f t="shared" si="884"/>
        <v>0</v>
      </c>
      <c r="M1303" s="100">
        <f t="shared" si="884"/>
        <v>0</v>
      </c>
      <c r="N1303" s="101">
        <f t="shared" si="884"/>
        <v>0</v>
      </c>
      <c r="O1303" s="101">
        <f t="shared" si="884"/>
        <v>0</v>
      </c>
      <c r="P1303" s="100">
        <f t="shared" si="884"/>
        <v>0</v>
      </c>
      <c r="Q1303" s="100">
        <f t="shared" si="884"/>
        <v>0</v>
      </c>
      <c r="R1303" s="100">
        <f t="shared" si="884"/>
        <v>0</v>
      </c>
      <c r="S1303" s="100">
        <f t="shared" si="884"/>
        <v>0</v>
      </c>
      <c r="T1303" s="100">
        <f t="shared" si="884"/>
        <v>0</v>
      </c>
      <c r="U1303" s="100">
        <f t="shared" si="884"/>
        <v>0</v>
      </c>
      <c r="V1303" s="100">
        <f t="shared" si="884"/>
        <v>0</v>
      </c>
      <c r="W1303" s="100">
        <f t="shared" si="884"/>
        <v>0</v>
      </c>
      <c r="X1303" s="100">
        <f t="shared" si="884"/>
        <v>131.9</v>
      </c>
      <c r="Y1303" s="100">
        <f t="shared" si="884"/>
        <v>11.04</v>
      </c>
      <c r="Z1303" s="100">
        <f t="shared" si="884"/>
        <v>99.4</v>
      </c>
      <c r="AA1303" s="100">
        <f t="shared" si="884"/>
        <v>99.4</v>
      </c>
      <c r="AB1303" s="100">
        <f t="shared" si="884"/>
        <v>0</v>
      </c>
      <c r="AC1303" s="100">
        <f t="shared" si="884"/>
        <v>0</v>
      </c>
      <c r="AD1303" s="100">
        <f t="shared" si="884"/>
        <v>0</v>
      </c>
      <c r="AE1303" s="125">
        <f t="shared" si="884"/>
        <v>120.85</v>
      </c>
      <c r="AF1303" s="92"/>
    </row>
    <row r="1304" spans="1:32" s="82" customFormat="1" ht="18.75" x14ac:dyDescent="0.25">
      <c r="A1304" s="103" t="s">
        <v>28</v>
      </c>
      <c r="B1304" s="100">
        <f>H1304+J1304+L1304+N1304+P1304+R1304+T1304+V1304+X1304+Z1304+AB1304+AD1304</f>
        <v>99.4</v>
      </c>
      <c r="C1304" s="157">
        <f>X1304+Z1304</f>
        <v>99.4</v>
      </c>
      <c r="D1304" s="576">
        <f>Y1304+AA1304</f>
        <v>99.4</v>
      </c>
      <c r="E1304" s="125">
        <f>I1304+K1304+M1304+O1304+Q1304+S1304+U1304+W1304+Y1304+AA1304+AC1304+AE1304+AG1304</f>
        <v>99.4</v>
      </c>
      <c r="F1304" s="125">
        <f>E1304/B1304*100</f>
        <v>100</v>
      </c>
      <c r="G1304" s="125">
        <f>E1304/C1304*100</f>
        <v>100</v>
      </c>
      <c r="H1304" s="125"/>
      <c r="I1304" s="125"/>
      <c r="J1304" s="125"/>
      <c r="K1304" s="125"/>
      <c r="L1304" s="125"/>
      <c r="M1304" s="125"/>
      <c r="N1304" s="133"/>
      <c r="O1304" s="133"/>
      <c r="P1304" s="125"/>
      <c r="Q1304" s="125"/>
      <c r="R1304" s="125"/>
      <c r="S1304" s="125"/>
      <c r="T1304" s="125"/>
      <c r="U1304" s="125"/>
      <c r="V1304" s="125"/>
      <c r="W1304" s="125"/>
      <c r="X1304" s="125"/>
      <c r="Y1304" s="125"/>
      <c r="Z1304" s="125">
        <v>99.4</v>
      </c>
      <c r="AA1304" s="125">
        <v>99.4</v>
      </c>
      <c r="AB1304" s="125"/>
      <c r="AC1304" s="125"/>
      <c r="AD1304" s="125"/>
      <c r="AE1304" s="160"/>
      <c r="AF1304" s="92"/>
    </row>
    <row r="1305" spans="1:32" s="82" customFormat="1" ht="18.75" x14ac:dyDescent="0.25">
      <c r="A1305" s="103" t="s">
        <v>29</v>
      </c>
      <c r="B1305" s="100">
        <f>H1305+J1305+L1305+N1305+P1305+R1305+T1305+V1305+X1305+Z1305+AB1305+AD1305</f>
        <v>131.9</v>
      </c>
      <c r="C1305" s="231">
        <f>X1305+Z1305</f>
        <v>131.9</v>
      </c>
      <c r="D1305" s="216">
        <f>E1305</f>
        <v>131.88999999999999</v>
      </c>
      <c r="E1305" s="125">
        <f>I1305+K1305+M1305+O1305+Q1305+S1305+U1305+W1305+Y1305+AA1305+AC1305+AE1305+AG1305</f>
        <v>131.88999999999999</v>
      </c>
      <c r="F1305" s="125">
        <f>E1305/B1305*100</f>
        <v>99.992418498862762</v>
      </c>
      <c r="G1305" s="125">
        <f>E1305/C1305*100</f>
        <v>99.992418498862762</v>
      </c>
      <c r="H1305" s="481"/>
      <c r="I1305" s="481"/>
      <c r="J1305" s="481"/>
      <c r="K1305" s="481"/>
      <c r="L1305" s="481"/>
      <c r="M1305" s="481"/>
      <c r="N1305" s="586"/>
      <c r="O1305" s="586"/>
      <c r="P1305" s="96"/>
      <c r="Q1305" s="96"/>
      <c r="R1305" s="96"/>
      <c r="S1305" s="96"/>
      <c r="T1305" s="96"/>
      <c r="U1305" s="166"/>
      <c r="V1305" s="231">
        <v>0</v>
      </c>
      <c r="W1305" s="231">
        <v>0</v>
      </c>
      <c r="X1305" s="100">
        <v>131.9</v>
      </c>
      <c r="Y1305" s="100">
        <v>11.04</v>
      </c>
      <c r="Z1305" s="100"/>
      <c r="AA1305" s="100"/>
      <c r="AB1305" s="100"/>
      <c r="AC1305" s="100"/>
      <c r="AD1305" s="100"/>
      <c r="AE1305" s="125">
        <v>120.85</v>
      </c>
      <c r="AF1305" s="92"/>
    </row>
    <row r="1306" spans="1:32" s="82" customFormat="1" ht="18.75" x14ac:dyDescent="0.25">
      <c r="A1306" s="103" t="s">
        <v>30</v>
      </c>
      <c r="B1306" s="123"/>
      <c r="C1306" s="125"/>
      <c r="D1306" s="125"/>
      <c r="E1306" s="125"/>
      <c r="F1306" s="125"/>
      <c r="G1306" s="125"/>
      <c r="H1306" s="125"/>
      <c r="I1306" s="125"/>
      <c r="J1306" s="125"/>
      <c r="K1306" s="125"/>
      <c r="L1306" s="125"/>
      <c r="M1306" s="125"/>
      <c r="N1306" s="133"/>
      <c r="O1306" s="133"/>
      <c r="P1306" s="125"/>
      <c r="Q1306" s="125"/>
      <c r="R1306" s="125"/>
      <c r="S1306" s="125"/>
      <c r="T1306" s="125"/>
      <c r="U1306" s="125"/>
      <c r="V1306" s="125"/>
      <c r="W1306" s="125"/>
      <c r="X1306" s="125"/>
      <c r="Y1306" s="125"/>
      <c r="Z1306" s="125"/>
      <c r="AA1306" s="125"/>
      <c r="AB1306" s="125"/>
      <c r="AC1306" s="125"/>
      <c r="AD1306" s="125"/>
      <c r="AE1306" s="160"/>
      <c r="AF1306" s="92"/>
    </row>
    <row r="1307" spans="1:32" s="82" customFormat="1" ht="18.75" x14ac:dyDescent="0.25">
      <c r="A1307" s="103" t="s">
        <v>31</v>
      </c>
      <c r="B1307" s="123"/>
      <c r="C1307" s="125"/>
      <c r="D1307" s="125"/>
      <c r="E1307" s="125"/>
      <c r="F1307" s="125"/>
      <c r="G1307" s="125"/>
      <c r="H1307" s="125"/>
      <c r="I1307" s="125"/>
      <c r="J1307" s="125"/>
      <c r="K1307" s="125"/>
      <c r="L1307" s="125"/>
      <c r="M1307" s="125"/>
      <c r="N1307" s="133"/>
      <c r="O1307" s="133"/>
      <c r="P1307" s="125"/>
      <c r="Q1307" s="125"/>
      <c r="R1307" s="125"/>
      <c r="S1307" s="125"/>
      <c r="T1307" s="125"/>
      <c r="U1307" s="125"/>
      <c r="V1307" s="125"/>
      <c r="W1307" s="125"/>
      <c r="X1307" s="125"/>
      <c r="Y1307" s="125"/>
      <c r="Z1307" s="125"/>
      <c r="AA1307" s="125"/>
      <c r="AB1307" s="125"/>
      <c r="AC1307" s="125"/>
      <c r="AD1307" s="125"/>
      <c r="AE1307" s="125"/>
      <c r="AF1307" s="92"/>
    </row>
    <row r="1308" spans="1:32" s="82" customFormat="1" ht="37.5" x14ac:dyDescent="0.25">
      <c r="A1308" s="142" t="s">
        <v>385</v>
      </c>
      <c r="B1308" s="89">
        <f>B1309+B1316</f>
        <v>358.7</v>
      </c>
      <c r="C1308" s="89">
        <f t="shared" ref="C1308:E1308" si="885">C1309+C1316</f>
        <v>358.7</v>
      </c>
      <c r="D1308" s="89">
        <f t="shared" si="885"/>
        <v>312.64</v>
      </c>
      <c r="E1308" s="89">
        <f t="shared" si="885"/>
        <v>312.64</v>
      </c>
      <c r="F1308" s="160">
        <f>E1308/B1308*100</f>
        <v>87.159185949261214</v>
      </c>
      <c r="G1308" s="160">
        <f>E1308/C1308*100</f>
        <v>87.159185949261214</v>
      </c>
      <c r="H1308" s="89">
        <f t="shared" ref="H1308:AD1308" si="886">H1309+H1316</f>
        <v>0</v>
      </c>
      <c r="I1308" s="89">
        <f t="shared" si="886"/>
        <v>0</v>
      </c>
      <c r="J1308" s="89">
        <f t="shared" si="886"/>
        <v>0</v>
      </c>
      <c r="K1308" s="89">
        <f t="shared" si="886"/>
        <v>0</v>
      </c>
      <c r="L1308" s="89">
        <f t="shared" si="886"/>
        <v>0</v>
      </c>
      <c r="M1308" s="89">
        <f t="shared" si="886"/>
        <v>0</v>
      </c>
      <c r="N1308" s="89">
        <f t="shared" si="886"/>
        <v>0</v>
      </c>
      <c r="O1308" s="89">
        <f t="shared" si="886"/>
        <v>0</v>
      </c>
      <c r="P1308" s="89">
        <f t="shared" si="886"/>
        <v>48</v>
      </c>
      <c r="Q1308" s="89">
        <f t="shared" si="886"/>
        <v>0</v>
      </c>
      <c r="R1308" s="89">
        <f t="shared" si="886"/>
        <v>75.7</v>
      </c>
      <c r="S1308" s="89">
        <f t="shared" si="886"/>
        <v>0</v>
      </c>
      <c r="T1308" s="89">
        <f t="shared" si="886"/>
        <v>0</v>
      </c>
      <c r="U1308" s="89">
        <f t="shared" si="886"/>
        <v>80.459999999999994</v>
      </c>
      <c r="V1308" s="89">
        <f t="shared" si="886"/>
        <v>0</v>
      </c>
      <c r="W1308" s="89">
        <f t="shared" si="886"/>
        <v>0</v>
      </c>
      <c r="X1308" s="89">
        <f t="shared" si="886"/>
        <v>0</v>
      </c>
      <c r="Y1308" s="89">
        <f t="shared" si="886"/>
        <v>0</v>
      </c>
      <c r="Z1308" s="89">
        <f t="shared" si="886"/>
        <v>0</v>
      </c>
      <c r="AA1308" s="89">
        <f t="shared" si="886"/>
        <v>0</v>
      </c>
      <c r="AB1308" s="89">
        <f t="shared" si="886"/>
        <v>135</v>
      </c>
      <c r="AC1308" s="89">
        <f t="shared" si="886"/>
        <v>97.47</v>
      </c>
      <c r="AD1308" s="89">
        <f t="shared" si="886"/>
        <v>100</v>
      </c>
      <c r="AE1308" s="89">
        <f>AE1309+AE1316</f>
        <v>134.71</v>
      </c>
      <c r="AF1308" s="92"/>
    </row>
    <row r="1309" spans="1:32" ht="75" x14ac:dyDescent="0.25">
      <c r="A1309" s="142" t="s">
        <v>386</v>
      </c>
      <c r="B1309" s="89">
        <f>B1310</f>
        <v>258.7</v>
      </c>
      <c r="C1309" s="89">
        <f>C1310</f>
        <v>258.7</v>
      </c>
      <c r="D1309" s="89">
        <f t="shared" ref="D1309:AC1310" si="887">D1310</f>
        <v>221.13</v>
      </c>
      <c r="E1309" s="89">
        <f t="shared" si="887"/>
        <v>221.13</v>
      </c>
      <c r="F1309" s="160">
        <f>E1309/B1309*100</f>
        <v>85.477386934673376</v>
      </c>
      <c r="G1309" s="160">
        <f>E1309/C1309*100</f>
        <v>85.477386934673376</v>
      </c>
      <c r="H1309" s="89">
        <f t="shared" si="887"/>
        <v>0</v>
      </c>
      <c r="I1309" s="89">
        <f t="shared" si="887"/>
        <v>0</v>
      </c>
      <c r="J1309" s="89">
        <f t="shared" si="887"/>
        <v>0</v>
      </c>
      <c r="K1309" s="89">
        <f t="shared" si="887"/>
        <v>0</v>
      </c>
      <c r="L1309" s="89">
        <f t="shared" si="887"/>
        <v>0</v>
      </c>
      <c r="M1309" s="89">
        <f t="shared" si="887"/>
        <v>0</v>
      </c>
      <c r="N1309" s="89">
        <f t="shared" si="887"/>
        <v>0</v>
      </c>
      <c r="O1309" s="89">
        <f t="shared" si="887"/>
        <v>0</v>
      </c>
      <c r="P1309" s="89">
        <f t="shared" si="887"/>
        <v>48</v>
      </c>
      <c r="Q1309" s="89">
        <f t="shared" si="887"/>
        <v>0</v>
      </c>
      <c r="R1309" s="89">
        <f t="shared" si="887"/>
        <v>75.7</v>
      </c>
      <c r="S1309" s="89">
        <f t="shared" si="887"/>
        <v>0</v>
      </c>
      <c r="T1309" s="89">
        <f t="shared" si="887"/>
        <v>0</v>
      </c>
      <c r="U1309" s="89">
        <f t="shared" si="887"/>
        <v>80.459999999999994</v>
      </c>
      <c r="V1309" s="89">
        <f t="shared" si="887"/>
        <v>0</v>
      </c>
      <c r="W1309" s="89">
        <f t="shared" si="887"/>
        <v>0</v>
      </c>
      <c r="X1309" s="89">
        <f t="shared" si="887"/>
        <v>0</v>
      </c>
      <c r="Y1309" s="89">
        <f t="shared" si="887"/>
        <v>0</v>
      </c>
      <c r="Z1309" s="89">
        <f t="shared" si="887"/>
        <v>0</v>
      </c>
      <c r="AA1309" s="89">
        <f t="shared" si="887"/>
        <v>0</v>
      </c>
      <c r="AB1309" s="89">
        <f t="shared" si="887"/>
        <v>135</v>
      </c>
      <c r="AC1309" s="89">
        <f t="shared" si="887"/>
        <v>97.47</v>
      </c>
      <c r="AD1309" s="89">
        <f t="shared" ref="AD1309:AE1309" si="888">AD1310</f>
        <v>0</v>
      </c>
      <c r="AE1309" s="89">
        <f t="shared" si="888"/>
        <v>43.2</v>
      </c>
      <c r="AF1309" s="226" t="s">
        <v>555</v>
      </c>
    </row>
    <row r="1310" spans="1:32" s="83" customFormat="1" ht="72" customHeight="1" x14ac:dyDescent="0.3">
      <c r="A1310" s="209" t="s">
        <v>387</v>
      </c>
      <c r="B1310" s="405">
        <f>B1311</f>
        <v>258.7</v>
      </c>
      <c r="C1310" s="405">
        <f t="shared" ref="C1310" si="889">C1311</f>
        <v>258.7</v>
      </c>
      <c r="D1310" s="405">
        <f t="shared" si="887"/>
        <v>221.13</v>
      </c>
      <c r="E1310" s="405">
        <f t="shared" si="887"/>
        <v>221.13</v>
      </c>
      <c r="F1310" s="405">
        <f t="shared" si="887"/>
        <v>85.477386934673376</v>
      </c>
      <c r="G1310" s="405">
        <f t="shared" si="887"/>
        <v>85.477386934673376</v>
      </c>
      <c r="H1310" s="405">
        <f t="shared" si="887"/>
        <v>0</v>
      </c>
      <c r="I1310" s="405">
        <f t="shared" si="887"/>
        <v>0</v>
      </c>
      <c r="J1310" s="405">
        <f t="shared" si="887"/>
        <v>0</v>
      </c>
      <c r="K1310" s="405">
        <f t="shared" si="887"/>
        <v>0</v>
      </c>
      <c r="L1310" s="405">
        <f t="shared" si="887"/>
        <v>0</v>
      </c>
      <c r="M1310" s="405">
        <f t="shared" si="887"/>
        <v>0</v>
      </c>
      <c r="N1310" s="405">
        <f t="shared" si="887"/>
        <v>0</v>
      </c>
      <c r="O1310" s="405">
        <f t="shared" si="887"/>
        <v>0</v>
      </c>
      <c r="P1310" s="405">
        <f t="shared" si="887"/>
        <v>48</v>
      </c>
      <c r="Q1310" s="405">
        <f t="shared" si="887"/>
        <v>0</v>
      </c>
      <c r="R1310" s="405">
        <f t="shared" si="887"/>
        <v>75.7</v>
      </c>
      <c r="S1310" s="405">
        <f t="shared" si="887"/>
        <v>0</v>
      </c>
      <c r="T1310" s="405">
        <f t="shared" si="887"/>
        <v>0</v>
      </c>
      <c r="U1310" s="405">
        <f t="shared" si="887"/>
        <v>80.459999999999994</v>
      </c>
      <c r="V1310" s="405">
        <f t="shared" si="887"/>
        <v>0</v>
      </c>
      <c r="W1310" s="405">
        <f t="shared" si="887"/>
        <v>0</v>
      </c>
      <c r="X1310" s="405">
        <f t="shared" si="887"/>
        <v>0</v>
      </c>
      <c r="Y1310" s="405">
        <f t="shared" si="887"/>
        <v>0</v>
      </c>
      <c r="Z1310" s="405">
        <f t="shared" si="887"/>
        <v>0</v>
      </c>
      <c r="AA1310" s="405">
        <f t="shared" si="887"/>
        <v>0</v>
      </c>
      <c r="AB1310" s="405">
        <f t="shared" si="887"/>
        <v>135</v>
      </c>
      <c r="AC1310" s="405">
        <f t="shared" si="887"/>
        <v>97.47</v>
      </c>
      <c r="AD1310" s="405">
        <f>AD1311</f>
        <v>0</v>
      </c>
      <c r="AE1310" s="405">
        <f>AE1311</f>
        <v>43.2</v>
      </c>
      <c r="AF1310" s="587" t="s">
        <v>701</v>
      </c>
    </row>
    <row r="1311" spans="1:32" s="83" customFormat="1" ht="81.75" customHeight="1" x14ac:dyDescent="0.25">
      <c r="A1311" s="92" t="s">
        <v>27</v>
      </c>
      <c r="B1311" s="100">
        <f t="shared" ref="B1311:AE1311" si="890">B1313+B1312+B1314+B1315</f>
        <v>258.7</v>
      </c>
      <c r="C1311" s="100">
        <f t="shared" si="890"/>
        <v>258.7</v>
      </c>
      <c r="D1311" s="100">
        <f t="shared" si="890"/>
        <v>221.13</v>
      </c>
      <c r="E1311" s="100">
        <f t="shared" si="890"/>
        <v>221.13</v>
      </c>
      <c r="F1311" s="125">
        <f>E1311/B1311*100</f>
        <v>85.477386934673376</v>
      </c>
      <c r="G1311" s="125">
        <f>E1311/C1311*100</f>
        <v>85.477386934673376</v>
      </c>
      <c r="H1311" s="100">
        <f t="shared" si="890"/>
        <v>0</v>
      </c>
      <c r="I1311" s="100">
        <f t="shared" si="890"/>
        <v>0</v>
      </c>
      <c r="J1311" s="100">
        <f t="shared" si="890"/>
        <v>0</v>
      </c>
      <c r="K1311" s="100">
        <f t="shared" si="890"/>
        <v>0</v>
      </c>
      <c r="L1311" s="100">
        <f t="shared" si="890"/>
        <v>0</v>
      </c>
      <c r="M1311" s="100">
        <f t="shared" si="890"/>
        <v>0</v>
      </c>
      <c r="N1311" s="101">
        <f t="shared" si="890"/>
        <v>0</v>
      </c>
      <c r="O1311" s="101">
        <f t="shared" si="890"/>
        <v>0</v>
      </c>
      <c r="P1311" s="100">
        <f t="shared" si="890"/>
        <v>48</v>
      </c>
      <c r="Q1311" s="100">
        <f t="shared" si="890"/>
        <v>0</v>
      </c>
      <c r="R1311" s="100">
        <f t="shared" si="890"/>
        <v>75.7</v>
      </c>
      <c r="S1311" s="100">
        <f t="shared" si="890"/>
        <v>0</v>
      </c>
      <c r="T1311" s="100">
        <f t="shared" si="890"/>
        <v>0</v>
      </c>
      <c r="U1311" s="100">
        <f t="shared" si="890"/>
        <v>80.459999999999994</v>
      </c>
      <c r="V1311" s="100">
        <f t="shared" si="890"/>
        <v>0</v>
      </c>
      <c r="W1311" s="100">
        <f t="shared" si="890"/>
        <v>0</v>
      </c>
      <c r="X1311" s="100">
        <f t="shared" si="890"/>
        <v>0</v>
      </c>
      <c r="Y1311" s="100">
        <f t="shared" si="890"/>
        <v>0</v>
      </c>
      <c r="Z1311" s="100">
        <f t="shared" si="890"/>
        <v>0</v>
      </c>
      <c r="AA1311" s="100">
        <f t="shared" si="890"/>
        <v>0</v>
      </c>
      <c r="AB1311" s="100">
        <f t="shared" si="890"/>
        <v>135</v>
      </c>
      <c r="AC1311" s="100">
        <f t="shared" si="890"/>
        <v>97.47</v>
      </c>
      <c r="AD1311" s="100">
        <f t="shared" si="890"/>
        <v>0</v>
      </c>
      <c r="AE1311" s="125">
        <f t="shared" si="890"/>
        <v>43.2</v>
      </c>
      <c r="AF1311" s="103" t="s">
        <v>702</v>
      </c>
    </row>
    <row r="1312" spans="1:32" ht="18.75" x14ac:dyDescent="0.3">
      <c r="A1312" s="168" t="s">
        <v>28</v>
      </c>
      <c r="B1312" s="426"/>
      <c r="C1312" s="125"/>
      <c r="D1312" s="125"/>
      <c r="E1312" s="125"/>
      <c r="F1312" s="125"/>
      <c r="G1312" s="125"/>
      <c r="H1312" s="125"/>
      <c r="I1312" s="125"/>
      <c r="J1312" s="125"/>
      <c r="K1312" s="125"/>
      <c r="L1312" s="125"/>
      <c r="M1312" s="125"/>
      <c r="N1312" s="133"/>
      <c r="O1312" s="133"/>
      <c r="P1312" s="125"/>
      <c r="Q1312" s="125"/>
      <c r="R1312" s="125"/>
      <c r="S1312" s="125"/>
      <c r="T1312" s="125"/>
      <c r="U1312" s="125"/>
      <c r="V1312" s="125"/>
      <c r="W1312" s="125"/>
      <c r="X1312" s="125"/>
      <c r="Y1312" s="125"/>
      <c r="Z1312" s="125"/>
      <c r="AA1312" s="125"/>
      <c r="AB1312" s="125"/>
      <c r="AC1312" s="125"/>
      <c r="AD1312" s="125"/>
      <c r="AE1312" s="160"/>
      <c r="AF1312" s="92"/>
    </row>
    <row r="1313" spans="1:32" ht="18.75" x14ac:dyDescent="0.25">
      <c r="A1313" s="103" t="s">
        <v>29</v>
      </c>
      <c r="B1313" s="100">
        <f>H1313+J1313+L1313+N1313+P1313+R1313+T1313+V1313+X1313+Z1313+AB1313+AD1313</f>
        <v>258.7</v>
      </c>
      <c r="C1313" s="125">
        <f>H1313+J1313+L1313+N1313+P1313+R1313+T1313+V1313+X1313+Z1313+AB1313</f>
        <v>258.7</v>
      </c>
      <c r="D1313" s="125">
        <f>E1313</f>
        <v>221.13</v>
      </c>
      <c r="E1313" s="125">
        <f>I1313+K1313+M1313+O1313+Q1313+S1313+U1313+W1313+Y1313+AA1313+AC1313+AE1313+AG1313</f>
        <v>221.13</v>
      </c>
      <c r="F1313" s="125">
        <f>E1313/B1313*100</f>
        <v>85.477386934673376</v>
      </c>
      <c r="G1313" s="125">
        <f>E1313/C1313*100</f>
        <v>85.477386934673376</v>
      </c>
      <c r="H1313" s="125"/>
      <c r="I1313" s="125"/>
      <c r="J1313" s="125"/>
      <c r="K1313" s="125"/>
      <c r="L1313" s="125"/>
      <c r="M1313" s="125"/>
      <c r="N1313" s="133"/>
      <c r="O1313" s="133"/>
      <c r="P1313" s="125">
        <v>48</v>
      </c>
      <c r="Q1313" s="125"/>
      <c r="R1313" s="125">
        <v>75.7</v>
      </c>
      <c r="S1313" s="125"/>
      <c r="T1313" s="125"/>
      <c r="U1313" s="125">
        <v>80.459999999999994</v>
      </c>
      <c r="V1313" s="125"/>
      <c r="W1313" s="125"/>
      <c r="X1313" s="125"/>
      <c r="Y1313" s="125"/>
      <c r="Z1313" s="125"/>
      <c r="AA1313" s="125"/>
      <c r="AB1313" s="125">
        <v>135</v>
      </c>
      <c r="AC1313" s="125">
        <v>97.47</v>
      </c>
      <c r="AD1313" s="125"/>
      <c r="AE1313" s="125">
        <v>43.2</v>
      </c>
      <c r="AF1313" s="92"/>
    </row>
    <row r="1314" spans="1:32" ht="18.75" x14ac:dyDescent="0.25">
      <c r="A1314" s="103" t="s">
        <v>30</v>
      </c>
      <c r="B1314" s="123"/>
      <c r="C1314" s="125"/>
      <c r="D1314" s="125"/>
      <c r="E1314" s="125"/>
      <c r="F1314" s="125"/>
      <c r="G1314" s="125"/>
      <c r="H1314" s="125"/>
      <c r="I1314" s="125"/>
      <c r="J1314" s="125"/>
      <c r="K1314" s="125"/>
      <c r="L1314" s="125"/>
      <c r="M1314" s="125"/>
      <c r="N1314" s="133"/>
      <c r="O1314" s="133"/>
      <c r="P1314" s="125"/>
      <c r="Q1314" s="125"/>
      <c r="R1314" s="125"/>
      <c r="S1314" s="125"/>
      <c r="T1314" s="125"/>
      <c r="U1314" s="125"/>
      <c r="V1314" s="125"/>
      <c r="W1314" s="125"/>
      <c r="X1314" s="125"/>
      <c r="Y1314" s="125"/>
      <c r="Z1314" s="125"/>
      <c r="AA1314" s="125"/>
      <c r="AB1314" s="125"/>
      <c r="AC1314" s="125"/>
      <c r="AD1314" s="125"/>
      <c r="AE1314" s="160"/>
      <c r="AF1314" s="92"/>
    </row>
    <row r="1315" spans="1:32" ht="18.75" x14ac:dyDescent="0.25">
      <c r="A1315" s="103" t="s">
        <v>31</v>
      </c>
      <c r="B1315" s="123"/>
      <c r="C1315" s="125"/>
      <c r="D1315" s="125"/>
      <c r="E1315" s="125"/>
      <c r="F1315" s="125"/>
      <c r="G1315" s="125"/>
      <c r="H1315" s="125"/>
      <c r="I1315" s="125"/>
      <c r="J1315" s="125"/>
      <c r="K1315" s="125"/>
      <c r="L1315" s="125"/>
      <c r="M1315" s="125"/>
      <c r="N1315" s="133"/>
      <c r="O1315" s="133"/>
      <c r="P1315" s="125"/>
      <c r="Q1315" s="125"/>
      <c r="R1315" s="125"/>
      <c r="S1315" s="125"/>
      <c r="T1315" s="125"/>
      <c r="U1315" s="125"/>
      <c r="V1315" s="125"/>
      <c r="W1315" s="125"/>
      <c r="X1315" s="125"/>
      <c r="Y1315" s="125"/>
      <c r="Z1315" s="125"/>
      <c r="AA1315" s="125"/>
      <c r="AB1315" s="125"/>
      <c r="AC1315" s="125"/>
      <c r="AD1315" s="125"/>
      <c r="AE1315" s="160"/>
      <c r="AF1315" s="92"/>
    </row>
    <row r="1316" spans="1:32" ht="18.75" x14ac:dyDescent="0.25">
      <c r="A1316" s="142" t="s">
        <v>388</v>
      </c>
      <c r="B1316" s="89">
        <f t="shared" ref="B1316:AE1317" si="891">B1317</f>
        <v>100</v>
      </c>
      <c r="C1316" s="89">
        <f t="shared" si="891"/>
        <v>100</v>
      </c>
      <c r="D1316" s="89">
        <f t="shared" si="891"/>
        <v>91.51</v>
      </c>
      <c r="E1316" s="89">
        <f t="shared" si="891"/>
        <v>91.51</v>
      </c>
      <c r="F1316" s="89">
        <f t="shared" si="891"/>
        <v>91.51</v>
      </c>
      <c r="G1316" s="89">
        <f t="shared" si="891"/>
        <v>197.75571279770159</v>
      </c>
      <c r="H1316" s="89">
        <f t="shared" si="891"/>
        <v>0</v>
      </c>
      <c r="I1316" s="89">
        <f t="shared" si="891"/>
        <v>0</v>
      </c>
      <c r="J1316" s="89">
        <f t="shared" si="891"/>
        <v>0</v>
      </c>
      <c r="K1316" s="89">
        <f t="shared" si="891"/>
        <v>0</v>
      </c>
      <c r="L1316" s="89">
        <f t="shared" si="891"/>
        <v>0</v>
      </c>
      <c r="M1316" s="89">
        <f t="shared" si="891"/>
        <v>0</v>
      </c>
      <c r="N1316" s="89">
        <f t="shared" si="891"/>
        <v>0</v>
      </c>
      <c r="O1316" s="89">
        <f t="shared" si="891"/>
        <v>0</v>
      </c>
      <c r="P1316" s="89">
        <f t="shared" si="891"/>
        <v>0</v>
      </c>
      <c r="Q1316" s="89">
        <f t="shared" si="891"/>
        <v>0</v>
      </c>
      <c r="R1316" s="89">
        <f t="shared" si="891"/>
        <v>0</v>
      </c>
      <c r="S1316" s="89">
        <f t="shared" si="891"/>
        <v>0</v>
      </c>
      <c r="T1316" s="89">
        <f t="shared" si="891"/>
        <v>0</v>
      </c>
      <c r="U1316" s="89">
        <f t="shared" si="891"/>
        <v>0</v>
      </c>
      <c r="V1316" s="89">
        <f t="shared" si="891"/>
        <v>0</v>
      </c>
      <c r="W1316" s="89">
        <f t="shared" si="891"/>
        <v>0</v>
      </c>
      <c r="X1316" s="89">
        <f t="shared" si="891"/>
        <v>0</v>
      </c>
      <c r="Y1316" s="89">
        <f t="shared" si="891"/>
        <v>0</v>
      </c>
      <c r="Z1316" s="89">
        <f t="shared" si="891"/>
        <v>0</v>
      </c>
      <c r="AA1316" s="89">
        <f t="shared" si="891"/>
        <v>0</v>
      </c>
      <c r="AB1316" s="89">
        <f t="shared" si="891"/>
        <v>0</v>
      </c>
      <c r="AC1316" s="89">
        <f t="shared" si="891"/>
        <v>0</v>
      </c>
      <c r="AD1316" s="89">
        <f t="shared" si="891"/>
        <v>100</v>
      </c>
      <c r="AE1316" s="89">
        <f t="shared" si="891"/>
        <v>91.51</v>
      </c>
      <c r="AF1316" s="92"/>
    </row>
    <row r="1317" spans="1:32" ht="75" x14ac:dyDescent="0.25">
      <c r="A1317" s="153" t="s">
        <v>389</v>
      </c>
      <c r="B1317" s="95">
        <f t="shared" si="891"/>
        <v>100</v>
      </c>
      <c r="C1317" s="169">
        <f t="shared" si="891"/>
        <v>100</v>
      </c>
      <c r="D1317" s="169">
        <f t="shared" si="891"/>
        <v>91.51</v>
      </c>
      <c r="E1317" s="169">
        <f t="shared" si="891"/>
        <v>91.51</v>
      </c>
      <c r="F1317" s="169">
        <f t="shared" si="891"/>
        <v>91.51</v>
      </c>
      <c r="G1317" s="169">
        <f t="shared" si="891"/>
        <v>197.75571279770159</v>
      </c>
      <c r="H1317" s="169">
        <f t="shared" si="891"/>
        <v>0</v>
      </c>
      <c r="I1317" s="169">
        <f t="shared" si="891"/>
        <v>0</v>
      </c>
      <c r="J1317" s="169">
        <f t="shared" si="891"/>
        <v>0</v>
      </c>
      <c r="K1317" s="169">
        <f t="shared" si="891"/>
        <v>0</v>
      </c>
      <c r="L1317" s="169">
        <f t="shared" si="891"/>
        <v>0</v>
      </c>
      <c r="M1317" s="169">
        <f t="shared" si="891"/>
        <v>0</v>
      </c>
      <c r="N1317" s="169">
        <f t="shared" si="891"/>
        <v>0</v>
      </c>
      <c r="O1317" s="169">
        <f t="shared" si="891"/>
        <v>0</v>
      </c>
      <c r="P1317" s="169">
        <f t="shared" si="891"/>
        <v>0</v>
      </c>
      <c r="Q1317" s="169">
        <f t="shared" si="891"/>
        <v>0</v>
      </c>
      <c r="R1317" s="169">
        <f t="shared" si="891"/>
        <v>0</v>
      </c>
      <c r="S1317" s="169">
        <f t="shared" si="891"/>
        <v>0</v>
      </c>
      <c r="T1317" s="169">
        <f t="shared" si="891"/>
        <v>0</v>
      </c>
      <c r="U1317" s="169">
        <f t="shared" si="891"/>
        <v>0</v>
      </c>
      <c r="V1317" s="169">
        <f t="shared" si="891"/>
        <v>0</v>
      </c>
      <c r="W1317" s="169">
        <f t="shared" si="891"/>
        <v>0</v>
      </c>
      <c r="X1317" s="169">
        <f t="shared" si="891"/>
        <v>0</v>
      </c>
      <c r="Y1317" s="169">
        <f t="shared" si="891"/>
        <v>0</v>
      </c>
      <c r="Z1317" s="169">
        <f t="shared" si="891"/>
        <v>0</v>
      </c>
      <c r="AA1317" s="169">
        <f t="shared" si="891"/>
        <v>0</v>
      </c>
      <c r="AB1317" s="169">
        <f t="shared" si="891"/>
        <v>0</v>
      </c>
      <c r="AC1317" s="169">
        <f t="shared" si="891"/>
        <v>0</v>
      </c>
      <c r="AD1317" s="169">
        <f t="shared" si="891"/>
        <v>100</v>
      </c>
      <c r="AE1317" s="169">
        <f t="shared" si="891"/>
        <v>91.51</v>
      </c>
      <c r="AF1317" s="98" t="s">
        <v>703</v>
      </c>
    </row>
    <row r="1318" spans="1:32" ht="18.75" x14ac:dyDescent="0.25">
      <c r="A1318" s="332" t="s">
        <v>27</v>
      </c>
      <c r="B1318" s="100">
        <f t="shared" ref="B1318:AE1318" si="892">B1320+B1319+B1321+B1322</f>
        <v>100</v>
      </c>
      <c r="C1318" s="100">
        <f t="shared" si="892"/>
        <v>100</v>
      </c>
      <c r="D1318" s="100">
        <f t="shared" si="892"/>
        <v>91.51</v>
      </c>
      <c r="E1318" s="100">
        <f t="shared" si="892"/>
        <v>91.51</v>
      </c>
      <c r="F1318" s="100">
        <f t="shared" si="892"/>
        <v>91.51</v>
      </c>
      <c r="G1318" s="100">
        <f t="shared" si="892"/>
        <v>197.75571279770159</v>
      </c>
      <c r="H1318" s="100">
        <f t="shared" si="892"/>
        <v>0</v>
      </c>
      <c r="I1318" s="100">
        <f t="shared" si="892"/>
        <v>0</v>
      </c>
      <c r="J1318" s="100">
        <f t="shared" si="892"/>
        <v>0</v>
      </c>
      <c r="K1318" s="100">
        <f t="shared" si="892"/>
        <v>0</v>
      </c>
      <c r="L1318" s="100">
        <f t="shared" si="892"/>
        <v>0</v>
      </c>
      <c r="M1318" s="100">
        <f t="shared" si="892"/>
        <v>0</v>
      </c>
      <c r="N1318" s="101">
        <f t="shared" si="892"/>
        <v>0</v>
      </c>
      <c r="O1318" s="101">
        <f t="shared" si="892"/>
        <v>0</v>
      </c>
      <c r="P1318" s="100">
        <f t="shared" si="892"/>
        <v>0</v>
      </c>
      <c r="Q1318" s="100">
        <f t="shared" si="892"/>
        <v>0</v>
      </c>
      <c r="R1318" s="100">
        <f t="shared" si="892"/>
        <v>0</v>
      </c>
      <c r="S1318" s="100">
        <f t="shared" si="892"/>
        <v>0</v>
      </c>
      <c r="T1318" s="100">
        <f t="shared" si="892"/>
        <v>0</v>
      </c>
      <c r="U1318" s="100">
        <f t="shared" si="892"/>
        <v>0</v>
      </c>
      <c r="V1318" s="100">
        <f t="shared" si="892"/>
        <v>0</v>
      </c>
      <c r="W1318" s="100">
        <f t="shared" si="892"/>
        <v>0</v>
      </c>
      <c r="X1318" s="100">
        <f t="shared" si="892"/>
        <v>0</v>
      </c>
      <c r="Y1318" s="100">
        <f t="shared" si="892"/>
        <v>0</v>
      </c>
      <c r="Z1318" s="100">
        <f t="shared" si="892"/>
        <v>0</v>
      </c>
      <c r="AA1318" s="100">
        <f t="shared" si="892"/>
        <v>0</v>
      </c>
      <c r="AB1318" s="100">
        <f t="shared" si="892"/>
        <v>0</v>
      </c>
      <c r="AC1318" s="100">
        <f t="shared" si="892"/>
        <v>0</v>
      </c>
      <c r="AD1318" s="100">
        <f t="shared" si="892"/>
        <v>100</v>
      </c>
      <c r="AE1318" s="100">
        <f t="shared" si="892"/>
        <v>91.51</v>
      </c>
      <c r="AF1318" s="92"/>
    </row>
    <row r="1319" spans="1:32" s="82" customFormat="1" ht="18.75" x14ac:dyDescent="0.25">
      <c r="A1319" s="235" t="s">
        <v>28</v>
      </c>
      <c r="B1319" s="100"/>
      <c r="C1319" s="125"/>
      <c r="D1319" s="125"/>
      <c r="E1319" s="125"/>
      <c r="F1319" s="125"/>
      <c r="G1319" s="125"/>
      <c r="H1319" s="125"/>
      <c r="I1319" s="125"/>
      <c r="J1319" s="125"/>
      <c r="K1319" s="125"/>
      <c r="L1319" s="125"/>
      <c r="M1319" s="125"/>
      <c r="N1319" s="133"/>
      <c r="O1319" s="133"/>
      <c r="P1319" s="125"/>
      <c r="Q1319" s="125"/>
      <c r="R1319" s="125"/>
      <c r="S1319" s="125"/>
      <c r="T1319" s="125"/>
      <c r="U1319" s="125"/>
      <c r="V1319" s="125"/>
      <c r="W1319" s="125"/>
      <c r="X1319" s="125"/>
      <c r="Y1319" s="125"/>
      <c r="Z1319" s="125"/>
      <c r="AA1319" s="125"/>
      <c r="AB1319" s="125"/>
      <c r="AC1319" s="125"/>
      <c r="AD1319" s="125"/>
      <c r="AE1319" s="125"/>
      <c r="AF1319" s="92"/>
    </row>
    <row r="1320" spans="1:32" s="82" customFormat="1" ht="18.75" x14ac:dyDescent="0.25">
      <c r="A1320" s="235" t="s">
        <v>29</v>
      </c>
      <c r="B1320" s="100">
        <f>H1320+J1320+L1320+N1320+P1320+R1320+T1320+V1320+X1320+Z1320+AB1320+AD1320</f>
        <v>100</v>
      </c>
      <c r="C1320" s="125">
        <f>AD1320</f>
        <v>100</v>
      </c>
      <c r="D1320" s="125">
        <f>AE1320</f>
        <v>91.51</v>
      </c>
      <c r="E1320" s="125">
        <f>AE1320</f>
        <v>91.51</v>
      </c>
      <c r="F1320" s="125">
        <f>E1320/B1320*100</f>
        <v>91.51</v>
      </c>
      <c r="G1320" s="100">
        <f t="shared" ref="G1320" si="893">G1322+G1321+G1323+G1324</f>
        <v>197.75571279770159</v>
      </c>
      <c r="H1320" s="125"/>
      <c r="I1320" s="125"/>
      <c r="J1320" s="125"/>
      <c r="K1320" s="125"/>
      <c r="L1320" s="125"/>
      <c r="M1320" s="125"/>
      <c r="N1320" s="133"/>
      <c r="O1320" s="133"/>
      <c r="P1320" s="125"/>
      <c r="Q1320" s="125"/>
      <c r="R1320" s="125"/>
      <c r="S1320" s="125"/>
      <c r="T1320" s="125"/>
      <c r="U1320" s="125"/>
      <c r="V1320" s="125"/>
      <c r="W1320" s="125"/>
      <c r="X1320" s="125"/>
      <c r="Y1320" s="125"/>
      <c r="Z1320" s="125"/>
      <c r="AA1320" s="125"/>
      <c r="AB1320" s="125"/>
      <c r="AC1320" s="125"/>
      <c r="AD1320" s="125">
        <v>100</v>
      </c>
      <c r="AE1320" s="125">
        <v>91.51</v>
      </c>
      <c r="AF1320" s="92"/>
    </row>
    <row r="1321" spans="1:32" s="82" customFormat="1" ht="18.75" x14ac:dyDescent="0.25">
      <c r="A1321" s="103" t="s">
        <v>30</v>
      </c>
      <c r="B1321" s="100"/>
      <c r="C1321" s="125"/>
      <c r="D1321" s="125"/>
      <c r="E1321" s="125"/>
      <c r="F1321" s="125"/>
      <c r="G1321" s="125"/>
      <c r="H1321" s="125"/>
      <c r="I1321" s="125"/>
      <c r="J1321" s="125"/>
      <c r="K1321" s="125"/>
      <c r="L1321" s="125"/>
      <c r="M1321" s="125"/>
      <c r="N1321" s="133"/>
      <c r="O1321" s="133"/>
      <c r="P1321" s="125"/>
      <c r="Q1321" s="125"/>
      <c r="R1321" s="125"/>
      <c r="S1321" s="125"/>
      <c r="T1321" s="125"/>
      <c r="U1321" s="125"/>
      <c r="V1321" s="125"/>
      <c r="W1321" s="125"/>
      <c r="X1321" s="125"/>
      <c r="Y1321" s="125"/>
      <c r="Z1321" s="125"/>
      <c r="AA1321" s="125"/>
      <c r="AB1321" s="125"/>
      <c r="AC1321" s="125"/>
      <c r="AD1321" s="125"/>
      <c r="AE1321" s="160"/>
      <c r="AF1321" s="92"/>
    </row>
    <row r="1322" spans="1:32" s="82" customFormat="1" ht="18.75" x14ac:dyDescent="0.25">
      <c r="A1322" s="103" t="s">
        <v>31</v>
      </c>
      <c r="B1322" s="164"/>
      <c r="C1322" s="125"/>
      <c r="D1322" s="125"/>
      <c r="E1322" s="125"/>
      <c r="F1322" s="125"/>
      <c r="G1322" s="125"/>
      <c r="H1322" s="125"/>
      <c r="I1322" s="125"/>
      <c r="J1322" s="125"/>
      <c r="K1322" s="125"/>
      <c r="L1322" s="125"/>
      <c r="M1322" s="125"/>
      <c r="N1322" s="133"/>
      <c r="O1322" s="133"/>
      <c r="P1322" s="125"/>
      <c r="Q1322" s="125"/>
      <c r="R1322" s="125"/>
      <c r="S1322" s="125"/>
      <c r="T1322" s="125"/>
      <c r="U1322" s="125"/>
      <c r="V1322" s="125"/>
      <c r="W1322" s="125"/>
      <c r="X1322" s="125"/>
      <c r="Y1322" s="125"/>
      <c r="Z1322" s="125"/>
      <c r="AA1322" s="125"/>
      <c r="AB1322" s="125"/>
      <c r="AC1322" s="125"/>
      <c r="AD1322" s="125"/>
      <c r="AE1322" s="160"/>
      <c r="AF1322" s="92"/>
    </row>
    <row r="1323" spans="1:32" s="82" customFormat="1" ht="75" x14ac:dyDescent="0.25">
      <c r="A1323" s="142" t="s">
        <v>390</v>
      </c>
      <c r="B1323" s="89">
        <f t="shared" ref="B1323:AD1325" si="894">B1324</f>
        <v>5934.0889999999999</v>
      </c>
      <c r="C1323" s="160">
        <f>C1324</f>
        <v>5934.0889999999999</v>
      </c>
      <c r="D1323" s="160">
        <f t="shared" si="894"/>
        <v>5867.5000000000009</v>
      </c>
      <c r="E1323" s="160">
        <f t="shared" si="894"/>
        <v>5867.5000000000009</v>
      </c>
      <c r="F1323" s="160">
        <f>E1323/B1323*100</f>
        <v>98.877856398850795</v>
      </c>
      <c r="G1323" s="160">
        <f>E1323/C1323*100</f>
        <v>98.877856398850795</v>
      </c>
      <c r="H1323" s="160">
        <f t="shared" si="894"/>
        <v>1205.8989999999999</v>
      </c>
      <c r="I1323" s="160">
        <f t="shared" si="894"/>
        <v>1134.56</v>
      </c>
      <c r="J1323" s="160">
        <f t="shared" si="894"/>
        <v>522.74</v>
      </c>
      <c r="K1323" s="160">
        <f t="shared" si="894"/>
        <v>587.24</v>
      </c>
      <c r="L1323" s="160">
        <f t="shared" si="894"/>
        <v>231.68</v>
      </c>
      <c r="M1323" s="160">
        <f t="shared" si="894"/>
        <v>181.92</v>
      </c>
      <c r="N1323" s="160">
        <f t="shared" si="894"/>
        <v>867.96</v>
      </c>
      <c r="O1323" s="160">
        <f t="shared" si="894"/>
        <v>900.84</v>
      </c>
      <c r="P1323" s="160">
        <f t="shared" si="894"/>
        <v>361.08</v>
      </c>
      <c r="Q1323" s="160">
        <f t="shared" si="894"/>
        <v>384.78</v>
      </c>
      <c r="R1323" s="160">
        <f t="shared" si="894"/>
        <v>376.03</v>
      </c>
      <c r="S1323" s="160">
        <f t="shared" si="894"/>
        <v>192.53</v>
      </c>
      <c r="T1323" s="160">
        <f t="shared" si="894"/>
        <v>702.43</v>
      </c>
      <c r="U1323" s="160">
        <f t="shared" si="894"/>
        <v>673.9</v>
      </c>
      <c r="V1323" s="160">
        <f t="shared" si="894"/>
        <v>562.27</v>
      </c>
      <c r="W1323" s="160">
        <f t="shared" si="894"/>
        <v>452.95</v>
      </c>
      <c r="X1323" s="160">
        <f t="shared" si="894"/>
        <v>143.80000000000001</v>
      </c>
      <c r="Y1323" s="160">
        <f t="shared" si="894"/>
        <v>264.13</v>
      </c>
      <c r="Z1323" s="160">
        <f t="shared" si="894"/>
        <v>361.7</v>
      </c>
      <c r="AA1323" s="160">
        <f t="shared" si="894"/>
        <v>396.64</v>
      </c>
      <c r="AB1323" s="160">
        <f t="shared" si="894"/>
        <v>220.8</v>
      </c>
      <c r="AC1323" s="160">
        <f t="shared" si="894"/>
        <v>230.62</v>
      </c>
      <c r="AD1323" s="160">
        <f t="shared" si="894"/>
        <v>377.7</v>
      </c>
      <c r="AE1323" s="160">
        <f t="shared" ref="AE1323:AE1324" si="895">AE1324</f>
        <v>467.39</v>
      </c>
      <c r="AF1323" s="92"/>
    </row>
    <row r="1324" spans="1:32" ht="75" x14ac:dyDescent="0.25">
      <c r="A1324" s="570" t="s">
        <v>391</v>
      </c>
      <c r="B1324" s="89">
        <f t="shared" si="894"/>
        <v>5934.0889999999999</v>
      </c>
      <c r="C1324" s="89">
        <f>C1325</f>
        <v>5934.0889999999999</v>
      </c>
      <c r="D1324" s="89">
        <f t="shared" si="894"/>
        <v>5867.5000000000009</v>
      </c>
      <c r="E1324" s="89">
        <f t="shared" si="894"/>
        <v>5867.5000000000009</v>
      </c>
      <c r="F1324" s="160">
        <f>E1324/B1324*100</f>
        <v>98.877856398850795</v>
      </c>
      <c r="G1324" s="160">
        <f>E1324/C1324*100</f>
        <v>98.877856398850795</v>
      </c>
      <c r="H1324" s="89">
        <f t="shared" si="894"/>
        <v>1205.8989999999999</v>
      </c>
      <c r="I1324" s="89">
        <f t="shared" si="894"/>
        <v>1134.56</v>
      </c>
      <c r="J1324" s="89">
        <f t="shared" si="894"/>
        <v>522.74</v>
      </c>
      <c r="K1324" s="89">
        <f t="shared" si="894"/>
        <v>587.24</v>
      </c>
      <c r="L1324" s="89">
        <f t="shared" si="894"/>
        <v>231.68</v>
      </c>
      <c r="M1324" s="89">
        <f t="shared" si="894"/>
        <v>181.92</v>
      </c>
      <c r="N1324" s="89">
        <f t="shared" si="894"/>
        <v>867.96</v>
      </c>
      <c r="O1324" s="89">
        <f t="shared" si="894"/>
        <v>900.84</v>
      </c>
      <c r="P1324" s="89">
        <f t="shared" si="894"/>
        <v>361.08</v>
      </c>
      <c r="Q1324" s="89">
        <f t="shared" si="894"/>
        <v>384.78</v>
      </c>
      <c r="R1324" s="89">
        <f t="shared" si="894"/>
        <v>376.03</v>
      </c>
      <c r="S1324" s="89">
        <f t="shared" si="894"/>
        <v>192.53</v>
      </c>
      <c r="T1324" s="89">
        <f t="shared" si="894"/>
        <v>702.43</v>
      </c>
      <c r="U1324" s="89">
        <f t="shared" si="894"/>
        <v>673.9</v>
      </c>
      <c r="V1324" s="89">
        <f t="shared" si="894"/>
        <v>562.27</v>
      </c>
      <c r="W1324" s="89">
        <f t="shared" si="894"/>
        <v>452.95</v>
      </c>
      <c r="X1324" s="89">
        <f t="shared" si="894"/>
        <v>143.80000000000001</v>
      </c>
      <c r="Y1324" s="89">
        <f t="shared" si="894"/>
        <v>264.13</v>
      </c>
      <c r="Z1324" s="89">
        <f t="shared" si="894"/>
        <v>361.7</v>
      </c>
      <c r="AA1324" s="89">
        <f t="shared" si="894"/>
        <v>396.64</v>
      </c>
      <c r="AB1324" s="89">
        <f t="shared" si="894"/>
        <v>220.8</v>
      </c>
      <c r="AC1324" s="89">
        <f t="shared" si="894"/>
        <v>230.62</v>
      </c>
      <c r="AD1324" s="89">
        <f t="shared" si="894"/>
        <v>377.7</v>
      </c>
      <c r="AE1324" s="89">
        <f t="shared" si="895"/>
        <v>467.39</v>
      </c>
      <c r="AF1324" s="92"/>
    </row>
    <row r="1325" spans="1:32" s="83" customFormat="1" ht="56.25" x14ac:dyDescent="0.3">
      <c r="A1325" s="460" t="s">
        <v>392</v>
      </c>
      <c r="B1325" s="405">
        <f t="shared" si="894"/>
        <v>5934.0889999999999</v>
      </c>
      <c r="C1325" s="405">
        <f t="shared" si="894"/>
        <v>5934.0889999999999</v>
      </c>
      <c r="D1325" s="405">
        <f t="shared" si="894"/>
        <v>5867.5000000000009</v>
      </c>
      <c r="E1325" s="405">
        <f t="shared" si="894"/>
        <v>5867.5000000000009</v>
      </c>
      <c r="F1325" s="405">
        <f t="shared" si="894"/>
        <v>98.877856398850795</v>
      </c>
      <c r="G1325" s="405">
        <f t="shared" si="894"/>
        <v>98.877856398850795</v>
      </c>
      <c r="H1325" s="405">
        <f t="shared" si="894"/>
        <v>1205.8989999999999</v>
      </c>
      <c r="I1325" s="405">
        <f t="shared" si="894"/>
        <v>1134.56</v>
      </c>
      <c r="J1325" s="405">
        <f t="shared" si="894"/>
        <v>522.74</v>
      </c>
      <c r="K1325" s="405">
        <f t="shared" si="894"/>
        <v>587.24</v>
      </c>
      <c r="L1325" s="405">
        <f t="shared" si="894"/>
        <v>231.68</v>
      </c>
      <c r="M1325" s="405">
        <f t="shared" si="894"/>
        <v>181.92</v>
      </c>
      <c r="N1325" s="405">
        <f t="shared" si="894"/>
        <v>867.96</v>
      </c>
      <c r="O1325" s="405">
        <f t="shared" si="894"/>
        <v>900.84</v>
      </c>
      <c r="P1325" s="405">
        <f t="shared" si="894"/>
        <v>361.08</v>
      </c>
      <c r="Q1325" s="405">
        <f t="shared" si="894"/>
        <v>384.78</v>
      </c>
      <c r="R1325" s="405">
        <f t="shared" si="894"/>
        <v>376.03</v>
      </c>
      <c r="S1325" s="405">
        <f t="shared" si="894"/>
        <v>192.53</v>
      </c>
      <c r="T1325" s="405">
        <f t="shared" si="894"/>
        <v>702.43</v>
      </c>
      <c r="U1325" s="405">
        <f t="shared" si="894"/>
        <v>673.9</v>
      </c>
      <c r="V1325" s="405">
        <f t="shared" si="894"/>
        <v>562.27</v>
      </c>
      <c r="W1325" s="405">
        <f t="shared" si="894"/>
        <v>452.95</v>
      </c>
      <c r="X1325" s="405">
        <f t="shared" si="894"/>
        <v>143.80000000000001</v>
      </c>
      <c r="Y1325" s="405">
        <f t="shared" si="894"/>
        <v>264.13</v>
      </c>
      <c r="Z1325" s="405">
        <f t="shared" si="894"/>
        <v>361.7</v>
      </c>
      <c r="AA1325" s="405">
        <f t="shared" si="894"/>
        <v>396.64</v>
      </c>
      <c r="AB1325" s="405">
        <f t="shared" si="894"/>
        <v>220.8</v>
      </c>
      <c r="AC1325" s="405">
        <f t="shared" si="894"/>
        <v>230.62</v>
      </c>
      <c r="AD1325" s="405">
        <f>AD1326</f>
        <v>377.7</v>
      </c>
      <c r="AE1325" s="564">
        <f>AE1326</f>
        <v>467.39</v>
      </c>
      <c r="AF1325" s="209"/>
    </row>
    <row r="1326" spans="1:32" s="83" customFormat="1" ht="18.75" x14ac:dyDescent="0.3">
      <c r="A1326" s="349" t="s">
        <v>27</v>
      </c>
      <c r="B1326" s="154">
        <f t="shared" ref="B1326:AE1326" si="896">B1328+B1327+B1329+B1330</f>
        <v>5934.0889999999999</v>
      </c>
      <c r="C1326" s="154">
        <f t="shared" si="896"/>
        <v>5934.0889999999999</v>
      </c>
      <c r="D1326" s="154">
        <f t="shared" si="896"/>
        <v>5867.5000000000009</v>
      </c>
      <c r="E1326" s="154">
        <f t="shared" si="896"/>
        <v>5867.5000000000009</v>
      </c>
      <c r="F1326" s="154">
        <f t="shared" si="896"/>
        <v>98.877856398850795</v>
      </c>
      <c r="G1326" s="154">
        <f t="shared" si="896"/>
        <v>98.877856398850795</v>
      </c>
      <c r="H1326" s="154">
        <f t="shared" si="896"/>
        <v>1205.8989999999999</v>
      </c>
      <c r="I1326" s="154">
        <f t="shared" si="896"/>
        <v>1134.56</v>
      </c>
      <c r="J1326" s="154">
        <f t="shared" si="896"/>
        <v>522.74</v>
      </c>
      <c r="K1326" s="154">
        <f t="shared" si="896"/>
        <v>587.24</v>
      </c>
      <c r="L1326" s="154">
        <f t="shared" si="896"/>
        <v>231.68</v>
      </c>
      <c r="M1326" s="154">
        <f t="shared" si="896"/>
        <v>181.92</v>
      </c>
      <c r="N1326" s="155">
        <f t="shared" si="896"/>
        <v>867.96</v>
      </c>
      <c r="O1326" s="155">
        <f t="shared" si="896"/>
        <v>900.84</v>
      </c>
      <c r="P1326" s="154">
        <f t="shared" si="896"/>
        <v>361.08</v>
      </c>
      <c r="Q1326" s="154">
        <f t="shared" si="896"/>
        <v>384.78</v>
      </c>
      <c r="R1326" s="154">
        <f t="shared" si="896"/>
        <v>376.03</v>
      </c>
      <c r="S1326" s="154">
        <f t="shared" si="896"/>
        <v>192.53</v>
      </c>
      <c r="T1326" s="154">
        <f t="shared" si="896"/>
        <v>702.43</v>
      </c>
      <c r="U1326" s="154">
        <f t="shared" si="896"/>
        <v>673.9</v>
      </c>
      <c r="V1326" s="154">
        <f t="shared" si="896"/>
        <v>562.27</v>
      </c>
      <c r="W1326" s="154">
        <f t="shared" si="896"/>
        <v>452.95</v>
      </c>
      <c r="X1326" s="154">
        <f t="shared" si="896"/>
        <v>143.80000000000001</v>
      </c>
      <c r="Y1326" s="154">
        <f t="shared" si="896"/>
        <v>264.13</v>
      </c>
      <c r="Z1326" s="154">
        <f t="shared" si="896"/>
        <v>361.7</v>
      </c>
      <c r="AA1326" s="154">
        <f t="shared" si="896"/>
        <v>396.64</v>
      </c>
      <c r="AB1326" s="154">
        <f t="shared" si="896"/>
        <v>220.8</v>
      </c>
      <c r="AC1326" s="154">
        <f t="shared" si="896"/>
        <v>230.62</v>
      </c>
      <c r="AD1326" s="154">
        <f t="shared" si="896"/>
        <v>377.7</v>
      </c>
      <c r="AE1326" s="338">
        <f t="shared" si="896"/>
        <v>467.39</v>
      </c>
      <c r="AF1326" s="137"/>
    </row>
    <row r="1327" spans="1:32" s="83" customFormat="1" ht="18.75" x14ac:dyDescent="0.3">
      <c r="A1327" s="448" t="s">
        <v>28</v>
      </c>
      <c r="B1327" s="426"/>
      <c r="C1327" s="338"/>
      <c r="D1327" s="338"/>
      <c r="E1327" s="338">
        <f>I1327+K1327+M1327+O1327+Q1327+S1327+U1327+W1327+Y1327+AA1327+AC1327+AE1327+AG1327</f>
        <v>0</v>
      </c>
      <c r="F1327" s="338"/>
      <c r="G1327" s="338"/>
      <c r="H1327" s="338"/>
      <c r="I1327" s="338"/>
      <c r="J1327" s="338"/>
      <c r="K1327" s="338"/>
      <c r="L1327" s="338"/>
      <c r="M1327" s="338"/>
      <c r="N1327" s="337"/>
      <c r="O1327" s="337"/>
      <c r="P1327" s="338"/>
      <c r="Q1327" s="338"/>
      <c r="R1327" s="338"/>
      <c r="S1327" s="338"/>
      <c r="T1327" s="338"/>
      <c r="U1327" s="338"/>
      <c r="V1327" s="338"/>
      <c r="W1327" s="338"/>
      <c r="X1327" s="338"/>
      <c r="Y1327" s="338"/>
      <c r="Z1327" s="338"/>
      <c r="AA1327" s="338"/>
      <c r="AB1327" s="338"/>
      <c r="AC1327" s="338"/>
      <c r="AD1327" s="338"/>
      <c r="AE1327" s="421"/>
      <c r="AF1327" s="137"/>
    </row>
    <row r="1328" spans="1:32" s="83" customFormat="1" ht="18.75" x14ac:dyDescent="0.3">
      <c r="A1328" s="448" t="s">
        <v>29</v>
      </c>
      <c r="B1328" s="154">
        <f>H1328+J1328+L1328+N1328+P1328+R1328+T1328+V1328+X1328+Z1328+AB1328+AD1328</f>
        <v>5934.0889999999999</v>
      </c>
      <c r="C1328" s="338">
        <f>H1328+J1328+L1328+N1328+P1328+R1328+T1328+V1328+X1328+Z1328+AB1328+AD1328</f>
        <v>5934.0889999999999</v>
      </c>
      <c r="D1328" s="338">
        <f>E1328</f>
        <v>5867.5000000000009</v>
      </c>
      <c r="E1328" s="338">
        <f>I1328+K1328+M1328+O1328+Q1328+S1328+U1328+W1328+Y1328+AA1328+AC1328+AE1328+AG1328</f>
        <v>5867.5000000000009</v>
      </c>
      <c r="F1328" s="338">
        <f>E1328/B1328*100</f>
        <v>98.877856398850795</v>
      </c>
      <c r="G1328" s="338">
        <f>E1328/C1328*100</f>
        <v>98.877856398850795</v>
      </c>
      <c r="H1328" s="338">
        <v>1205.8989999999999</v>
      </c>
      <c r="I1328" s="338">
        <v>1134.56</v>
      </c>
      <c r="J1328" s="338">
        <v>522.74</v>
      </c>
      <c r="K1328" s="338">
        <v>587.24</v>
      </c>
      <c r="L1328" s="338">
        <v>231.68</v>
      </c>
      <c r="M1328" s="338">
        <v>181.92</v>
      </c>
      <c r="N1328" s="337">
        <v>867.96</v>
      </c>
      <c r="O1328" s="337">
        <v>900.84</v>
      </c>
      <c r="P1328" s="338">
        <v>361.08</v>
      </c>
      <c r="Q1328" s="338">
        <v>384.78</v>
      </c>
      <c r="R1328" s="338">
        <v>376.03</v>
      </c>
      <c r="S1328" s="338">
        <v>192.53</v>
      </c>
      <c r="T1328" s="338">
        <v>702.43</v>
      </c>
      <c r="U1328" s="338">
        <v>673.9</v>
      </c>
      <c r="V1328" s="338">
        <v>562.27</v>
      </c>
      <c r="W1328" s="338">
        <v>452.95</v>
      </c>
      <c r="X1328" s="338">
        <v>143.80000000000001</v>
      </c>
      <c r="Y1328" s="338">
        <v>264.13</v>
      </c>
      <c r="Z1328" s="338">
        <v>361.7</v>
      </c>
      <c r="AA1328" s="338">
        <v>396.64</v>
      </c>
      <c r="AB1328" s="338">
        <v>220.8</v>
      </c>
      <c r="AC1328" s="338">
        <v>230.62</v>
      </c>
      <c r="AD1328" s="338">
        <v>377.7</v>
      </c>
      <c r="AE1328" s="338">
        <v>467.39</v>
      </c>
      <c r="AF1328" s="137"/>
    </row>
    <row r="1329" spans="1:34" s="83" customFormat="1" ht="18.75" x14ac:dyDescent="0.3">
      <c r="A1329" s="168" t="s">
        <v>30</v>
      </c>
      <c r="B1329" s="426"/>
      <c r="C1329" s="338"/>
      <c r="D1329" s="338"/>
      <c r="E1329" s="338"/>
      <c r="F1329" s="338"/>
      <c r="G1329" s="338"/>
      <c r="H1329" s="338"/>
      <c r="I1329" s="338"/>
      <c r="J1329" s="338"/>
      <c r="K1329" s="338"/>
      <c r="L1329" s="338"/>
      <c r="M1329" s="338"/>
      <c r="N1329" s="337"/>
      <c r="O1329" s="337"/>
      <c r="P1329" s="338"/>
      <c r="Q1329" s="338"/>
      <c r="R1329" s="338"/>
      <c r="S1329" s="338"/>
      <c r="T1329" s="338"/>
      <c r="U1329" s="338"/>
      <c r="V1329" s="338"/>
      <c r="W1329" s="338"/>
      <c r="X1329" s="338"/>
      <c r="Y1329" s="338"/>
      <c r="Z1329" s="338"/>
      <c r="AA1329" s="338"/>
      <c r="AB1329" s="338"/>
      <c r="AC1329" s="338"/>
      <c r="AD1329" s="338"/>
      <c r="AE1329" s="421"/>
      <c r="AF1329" s="137"/>
    </row>
    <row r="1330" spans="1:34" ht="18.75" x14ac:dyDescent="0.3">
      <c r="A1330" s="168" t="s">
        <v>31</v>
      </c>
      <c r="B1330" s="426"/>
      <c r="C1330" s="125"/>
      <c r="D1330" s="125"/>
      <c r="E1330" s="125"/>
      <c r="F1330" s="125"/>
      <c r="G1330" s="125"/>
      <c r="H1330" s="125"/>
      <c r="I1330" s="125"/>
      <c r="J1330" s="125"/>
      <c r="K1330" s="125"/>
      <c r="L1330" s="125"/>
      <c r="M1330" s="125"/>
      <c r="N1330" s="133"/>
      <c r="O1330" s="133"/>
      <c r="P1330" s="125"/>
      <c r="Q1330" s="125"/>
      <c r="R1330" s="125"/>
      <c r="S1330" s="125"/>
      <c r="T1330" s="125"/>
      <c r="U1330" s="125"/>
      <c r="V1330" s="125"/>
      <c r="W1330" s="125"/>
      <c r="X1330" s="125"/>
      <c r="Y1330" s="125"/>
      <c r="Z1330" s="125"/>
      <c r="AA1330" s="125"/>
      <c r="AB1330" s="125"/>
      <c r="AC1330" s="125"/>
      <c r="AD1330" s="125"/>
      <c r="AE1330" s="160"/>
      <c r="AF1330" s="92"/>
    </row>
    <row r="1331" spans="1:34" s="82" customFormat="1" ht="18.75" x14ac:dyDescent="0.25">
      <c r="A1331" s="92" t="s">
        <v>62</v>
      </c>
      <c r="B1331" s="160">
        <f t="shared" ref="B1331:D1331" si="897">B1323+B1308+B1230</f>
        <v>59032.288999999997</v>
      </c>
      <c r="C1331" s="160">
        <f t="shared" si="897"/>
        <v>59032.288999999997</v>
      </c>
      <c r="D1331" s="160">
        <f t="shared" si="897"/>
        <v>56098.499999999993</v>
      </c>
      <c r="E1331" s="160">
        <f>E1323+E1308+E1230</f>
        <v>56098.499999999993</v>
      </c>
      <c r="F1331" s="160">
        <f>E1331/B1331*100</f>
        <v>95.030196101662256</v>
      </c>
      <c r="G1331" s="160">
        <f>E1331/C1331*100</f>
        <v>95.030196101662256</v>
      </c>
      <c r="H1331" s="160">
        <f>H1323+H1308+H1230</f>
        <v>2541.509</v>
      </c>
      <c r="I1331" s="160">
        <f t="shared" ref="I1331:AD1331" si="898">I1323+I1308+I1230</f>
        <v>2299.5100000000002</v>
      </c>
      <c r="J1331" s="160">
        <f t="shared" si="898"/>
        <v>2304.9399999999996</v>
      </c>
      <c r="K1331" s="160">
        <f t="shared" si="898"/>
        <v>2023.6299999999999</v>
      </c>
      <c r="L1331" s="160">
        <f t="shared" si="898"/>
        <v>3270.93</v>
      </c>
      <c r="M1331" s="160">
        <f t="shared" si="898"/>
        <v>1787.4</v>
      </c>
      <c r="N1331" s="160">
        <f t="shared" si="898"/>
        <v>4498.5600000000004</v>
      </c>
      <c r="O1331" s="160">
        <f t="shared" si="898"/>
        <v>2934.16</v>
      </c>
      <c r="P1331" s="160">
        <f t="shared" si="898"/>
        <v>3855.2000000000003</v>
      </c>
      <c r="Q1331" s="160">
        <f t="shared" si="898"/>
        <v>5350.33</v>
      </c>
      <c r="R1331" s="160">
        <f t="shared" si="898"/>
        <v>3999.06</v>
      </c>
      <c r="S1331" s="160">
        <f t="shared" si="898"/>
        <v>3180.6600000000003</v>
      </c>
      <c r="T1331" s="160">
        <f t="shared" si="898"/>
        <v>3986.81</v>
      </c>
      <c r="U1331" s="160">
        <f t="shared" si="898"/>
        <v>3712.3900000000003</v>
      </c>
      <c r="V1331" s="160">
        <f t="shared" si="898"/>
        <v>4958.9699999999993</v>
      </c>
      <c r="W1331" s="160">
        <f t="shared" si="898"/>
        <v>4838.83</v>
      </c>
      <c r="X1331" s="160">
        <f t="shared" si="898"/>
        <v>6573.94</v>
      </c>
      <c r="Y1331" s="160">
        <f t="shared" si="898"/>
        <v>2863.0200000000004</v>
      </c>
      <c r="Z1331" s="160">
        <f>Z1323+Z1308+Z1230</f>
        <v>6752.65</v>
      </c>
      <c r="AA1331" s="160">
        <f t="shared" si="898"/>
        <v>10092.269999999999</v>
      </c>
      <c r="AB1331" s="160">
        <f t="shared" si="898"/>
        <v>6066.75</v>
      </c>
      <c r="AC1331" s="160">
        <f t="shared" si="898"/>
        <v>1857.81</v>
      </c>
      <c r="AD1331" s="160">
        <f t="shared" si="898"/>
        <v>10222.970000000001</v>
      </c>
      <c r="AE1331" s="160">
        <f>AE1323+AE1308+AE1230</f>
        <v>15158.49</v>
      </c>
      <c r="AF1331" s="92"/>
      <c r="AG1331" s="51">
        <f>H1331+J1331+L1331+N1331+P1331+R1331+T1331+V1331+X1331+Z1331+AB1331+AD1331</f>
        <v>59032.289000000004</v>
      </c>
      <c r="AH1331" s="40">
        <f>AE1331+AC1331+AA1331+Y1331+W1331+U1331+S1331+Q1331+O1331+M1331+K1331+I1331</f>
        <v>56098.500000000007</v>
      </c>
    </row>
    <row r="1332" spans="1:34" s="82" customFormat="1" ht="18.75" x14ac:dyDescent="0.25">
      <c r="A1332" s="103" t="s">
        <v>28</v>
      </c>
      <c r="B1332" s="100">
        <f>H1332+J1332+L1332+N1332+P1332+R1332+T1332+V1332+X1332+Z1332+AB1332+AD1332</f>
        <v>99.4</v>
      </c>
      <c r="C1332" s="100">
        <f>H1332+J1332+L1332+N1332+P1332+R1332+T1332+V1332+X1332+Z1332+AB1332</f>
        <v>99.4</v>
      </c>
      <c r="D1332" s="100">
        <f>D1298+D1292+D1286+D1327+D1319+D1312+D1259+D1279+D1255+D1235+D1304+D1272</f>
        <v>99.4</v>
      </c>
      <c r="E1332" s="100">
        <f>E1298+E1292+E1286+E1327+E1319+E1312+E1259+E1279+E1255+E1235+E1304+E1272</f>
        <v>99.4</v>
      </c>
      <c r="F1332" s="125">
        <f>E1332/B1332*100</f>
        <v>100</v>
      </c>
      <c r="G1332" s="125">
        <f>E1332/C1332*100</f>
        <v>100</v>
      </c>
      <c r="H1332" s="100">
        <f>H1298+H1292+H1286+H1327+H1319+H1312+H1259+H1279+H1255+H1235+H1304+H1272</f>
        <v>0</v>
      </c>
      <c r="I1332" s="100">
        <f t="shared" ref="I1332:AE1332" si="899">I1298+I1292+I1286+I1327+I1319+I1312+I1259+I1279+I1255+I1235+I1304+I1272</f>
        <v>0</v>
      </c>
      <c r="J1332" s="100">
        <f t="shared" si="899"/>
        <v>0</v>
      </c>
      <c r="K1332" s="100">
        <f t="shared" si="899"/>
        <v>0</v>
      </c>
      <c r="L1332" s="100">
        <f t="shared" si="899"/>
        <v>0</v>
      </c>
      <c r="M1332" s="100">
        <f t="shared" si="899"/>
        <v>0</v>
      </c>
      <c r="N1332" s="100">
        <f t="shared" si="899"/>
        <v>0</v>
      </c>
      <c r="O1332" s="100">
        <f t="shared" si="899"/>
        <v>0</v>
      </c>
      <c r="P1332" s="100">
        <f t="shared" si="899"/>
        <v>0</v>
      </c>
      <c r="Q1332" s="100">
        <f t="shared" si="899"/>
        <v>0</v>
      </c>
      <c r="R1332" s="100">
        <f t="shared" si="899"/>
        <v>0</v>
      </c>
      <c r="S1332" s="100">
        <f t="shared" si="899"/>
        <v>0</v>
      </c>
      <c r="T1332" s="100">
        <f t="shared" si="899"/>
        <v>0</v>
      </c>
      <c r="U1332" s="100">
        <f t="shared" si="899"/>
        <v>0</v>
      </c>
      <c r="V1332" s="100">
        <f t="shared" si="899"/>
        <v>0</v>
      </c>
      <c r="W1332" s="100">
        <f t="shared" si="899"/>
        <v>0</v>
      </c>
      <c r="X1332" s="100">
        <f t="shared" si="899"/>
        <v>0</v>
      </c>
      <c r="Y1332" s="100">
        <f t="shared" si="899"/>
        <v>0</v>
      </c>
      <c r="Z1332" s="100">
        <f t="shared" si="899"/>
        <v>99.4</v>
      </c>
      <c r="AA1332" s="100">
        <f t="shared" si="899"/>
        <v>99.4</v>
      </c>
      <c r="AB1332" s="100">
        <f t="shared" si="899"/>
        <v>0</v>
      </c>
      <c r="AC1332" s="100">
        <f t="shared" si="899"/>
        <v>0</v>
      </c>
      <c r="AD1332" s="100">
        <f t="shared" si="899"/>
        <v>0</v>
      </c>
      <c r="AE1332" s="100">
        <f t="shared" si="899"/>
        <v>0</v>
      </c>
      <c r="AF1332" s="92"/>
      <c r="AG1332" s="51">
        <f>H1332+J1332+L1332+N1332+P1332+R1332+T1332+V1332+X1332+Z1332+AB1332+AD1332</f>
        <v>99.4</v>
      </c>
    </row>
    <row r="1333" spans="1:34" s="82" customFormat="1" ht="18.75" x14ac:dyDescent="0.25">
      <c r="A1333" s="103" t="s">
        <v>29</v>
      </c>
      <c r="B1333" s="100">
        <f>H1333+J1333+L1333+N1333+P1333+R1333+T1333+X1333+Z1333+AB1333+AD1333+V1333</f>
        <v>33776.889000000003</v>
      </c>
      <c r="C1333" s="100">
        <f>H1333+J1333+L1333+N1333+P1333+R1333+T1333+V1333+X1333+Z1333+AB1333+AD1333</f>
        <v>33776.889000000003</v>
      </c>
      <c r="D1333" s="100">
        <f>I1333+K1333+M1333+O1333+Q1333+S1333+U1333+W1333+Y1333+AA1333+AC1333+AE1333</f>
        <v>31617.37000000001</v>
      </c>
      <c r="E1333" s="100">
        <f>E1328+E1320+E1313+E1305+E1280+E1273+E1260+E1254+E1248+E1242</f>
        <v>31617.370000000003</v>
      </c>
      <c r="F1333" s="125">
        <f>E1333/B1333*100</f>
        <v>93.606518942582312</v>
      </c>
      <c r="G1333" s="125">
        <f>E1333/C1333*100</f>
        <v>93.606518942582312</v>
      </c>
      <c r="H1333" s="100">
        <f>H1328+H1320+H1313+H1305+H1280+H1273+H1260+H1254+H1248+H1242</f>
        <v>2541.509</v>
      </c>
      <c r="I1333" s="100">
        <f t="shared" ref="I1333:AD1333" si="900">I1328+I1320+I1313+I1305+I1280+I1273+I1260+I1254+I1248+I1242</f>
        <v>2299.5100000000002</v>
      </c>
      <c r="J1333" s="100">
        <f t="shared" si="900"/>
        <v>2304.94</v>
      </c>
      <c r="K1333" s="100">
        <f t="shared" si="900"/>
        <v>2023.63</v>
      </c>
      <c r="L1333" s="100">
        <f t="shared" si="900"/>
        <v>3270.9300000000003</v>
      </c>
      <c r="M1333" s="100">
        <f t="shared" si="900"/>
        <v>1787.4</v>
      </c>
      <c r="N1333" s="100">
        <f t="shared" si="900"/>
        <v>4498.5599999999995</v>
      </c>
      <c r="O1333" s="100">
        <f t="shared" si="900"/>
        <v>2934.16</v>
      </c>
      <c r="P1333" s="100">
        <f t="shared" si="900"/>
        <v>3855.2000000000003</v>
      </c>
      <c r="Q1333" s="100">
        <f t="shared" si="900"/>
        <v>5350.33</v>
      </c>
      <c r="R1333" s="100">
        <f t="shared" si="900"/>
        <v>3999.06</v>
      </c>
      <c r="S1333" s="100">
        <f t="shared" si="900"/>
        <v>3180.66</v>
      </c>
      <c r="T1333" s="100">
        <f t="shared" si="900"/>
        <v>3986.81</v>
      </c>
      <c r="U1333" s="100">
        <f t="shared" si="900"/>
        <v>3712.39</v>
      </c>
      <c r="V1333" s="100">
        <f t="shared" si="900"/>
        <v>2458.9699999999998</v>
      </c>
      <c r="W1333" s="100">
        <f t="shared" si="900"/>
        <v>2338.83</v>
      </c>
      <c r="X1333" s="100">
        <f t="shared" si="900"/>
        <v>1993.94</v>
      </c>
      <c r="Y1333" s="100">
        <f t="shared" si="900"/>
        <v>1946.33</v>
      </c>
      <c r="Z1333" s="100">
        <f t="shared" si="900"/>
        <v>2073.25</v>
      </c>
      <c r="AA1333" s="100">
        <f t="shared" si="900"/>
        <v>1777.81</v>
      </c>
      <c r="AB1333" s="100">
        <f t="shared" si="900"/>
        <v>1486.75</v>
      </c>
      <c r="AC1333" s="100">
        <f t="shared" si="900"/>
        <v>1857.81</v>
      </c>
      <c r="AD1333" s="100">
        <f t="shared" si="900"/>
        <v>1306.97</v>
      </c>
      <c r="AE1333" s="100">
        <f>AE1328+AE1320+AE1313+AE1305+AE1280+AE1273+AE1260+AE1254+AE1248+AE1242</f>
        <v>2408.5100000000002</v>
      </c>
      <c r="AF1333" s="92"/>
      <c r="AG1333" s="51">
        <f>H1333+J1333+L1333+N1333+P1333+R1333+T1333+V1333+X1333+Z1333+AB1333+AD1333</f>
        <v>33776.889000000003</v>
      </c>
    </row>
    <row r="1334" spans="1:34" s="82" customFormat="1" ht="18.75" x14ac:dyDescent="0.25">
      <c r="A1334" s="103" t="s">
        <v>30</v>
      </c>
      <c r="B1334" s="123"/>
      <c r="C1334" s="125"/>
      <c r="D1334" s="125"/>
      <c r="E1334" s="125"/>
      <c r="F1334" s="125"/>
      <c r="G1334" s="125"/>
      <c r="H1334" s="125"/>
      <c r="I1334" s="125"/>
      <c r="J1334" s="125"/>
      <c r="K1334" s="125"/>
      <c r="L1334" s="125"/>
      <c r="M1334" s="125"/>
      <c r="N1334" s="125"/>
      <c r="O1334" s="125"/>
      <c r="P1334" s="125"/>
      <c r="Q1334" s="125"/>
      <c r="R1334" s="125"/>
      <c r="S1334" s="125"/>
      <c r="T1334" s="125"/>
      <c r="U1334" s="125"/>
      <c r="V1334" s="125"/>
      <c r="W1334" s="125"/>
      <c r="X1334" s="125"/>
      <c r="Y1334" s="125"/>
      <c r="Z1334" s="125"/>
      <c r="AA1334" s="125"/>
      <c r="AB1334" s="125"/>
      <c r="AC1334" s="125"/>
      <c r="AD1334" s="125"/>
      <c r="AE1334" s="125"/>
      <c r="AF1334" s="92"/>
      <c r="AG1334" s="51">
        <f>H1334+J1334+L1334+N1334+P1334+R1334+T1334+V1334+X1334+Z1334+AB1334+AD1334</f>
        <v>0</v>
      </c>
    </row>
    <row r="1335" spans="1:34" s="82" customFormat="1" ht="18.75" x14ac:dyDescent="0.25">
      <c r="A1335" s="103" t="s">
        <v>31</v>
      </c>
      <c r="B1335" s="100">
        <f>H1335+J1335+L1335+N1335+P1335+R1335+T1335+V1335+X1335+Z1335+AB1335+AD1335</f>
        <v>25156</v>
      </c>
      <c r="C1335" s="125">
        <f>H1335+J1335+L1335+N1335+P1335+R1335+T1335+V1335+X1335+Z1335+AB1335+AD1335</f>
        <v>25156</v>
      </c>
      <c r="D1335" s="125">
        <f>W1335+Y1335+AA1335+AC1335+AE1335</f>
        <v>24381.73</v>
      </c>
      <c r="E1335" s="125">
        <f>E1268</f>
        <v>24381.73</v>
      </c>
      <c r="F1335" s="125">
        <f t="shared" ref="F1335:G1335" si="901">F1268</f>
        <v>96.922125934170779</v>
      </c>
      <c r="G1335" s="125">
        <f t="shared" si="901"/>
        <v>96.922125934170779</v>
      </c>
      <c r="H1335" s="125">
        <f>H1268</f>
        <v>0</v>
      </c>
      <c r="I1335" s="125">
        <f t="shared" ref="I1335:AE1335" si="902">I1268</f>
        <v>0</v>
      </c>
      <c r="J1335" s="125">
        <f t="shared" si="902"/>
        <v>0</v>
      </c>
      <c r="K1335" s="125">
        <f t="shared" si="902"/>
        <v>0</v>
      </c>
      <c r="L1335" s="125">
        <f t="shared" si="902"/>
        <v>0</v>
      </c>
      <c r="M1335" s="125">
        <f t="shared" si="902"/>
        <v>0</v>
      </c>
      <c r="N1335" s="125">
        <f t="shared" si="902"/>
        <v>0</v>
      </c>
      <c r="O1335" s="125">
        <f t="shared" si="902"/>
        <v>0</v>
      </c>
      <c r="P1335" s="125">
        <f t="shared" si="902"/>
        <v>0</v>
      </c>
      <c r="Q1335" s="125">
        <f t="shared" si="902"/>
        <v>0</v>
      </c>
      <c r="R1335" s="125">
        <f t="shared" si="902"/>
        <v>0</v>
      </c>
      <c r="S1335" s="125">
        <f t="shared" si="902"/>
        <v>0</v>
      </c>
      <c r="T1335" s="125">
        <f t="shared" si="902"/>
        <v>0</v>
      </c>
      <c r="U1335" s="125">
        <f t="shared" si="902"/>
        <v>0</v>
      </c>
      <c r="V1335" s="125">
        <f t="shared" si="902"/>
        <v>2500</v>
      </c>
      <c r="W1335" s="125">
        <f t="shared" si="902"/>
        <v>2500</v>
      </c>
      <c r="X1335" s="125">
        <f t="shared" si="902"/>
        <v>4580</v>
      </c>
      <c r="Y1335" s="125">
        <f t="shared" si="902"/>
        <v>916.69</v>
      </c>
      <c r="Z1335" s="125">
        <f t="shared" si="902"/>
        <v>4580</v>
      </c>
      <c r="AA1335" s="125">
        <f t="shared" si="902"/>
        <v>8215.06</v>
      </c>
      <c r="AB1335" s="125">
        <f t="shared" si="902"/>
        <v>4580</v>
      </c>
      <c r="AC1335" s="125">
        <f t="shared" si="902"/>
        <v>0</v>
      </c>
      <c r="AD1335" s="125">
        <f t="shared" si="902"/>
        <v>8916</v>
      </c>
      <c r="AE1335" s="125">
        <f t="shared" si="902"/>
        <v>12749.98</v>
      </c>
      <c r="AF1335" s="92"/>
      <c r="AG1335" s="51">
        <f>H1335+J1335+L1335+N1335+P1335+R1335+T1335+V1335+X1335+Z1335+AB1335+AD1335</f>
        <v>25156</v>
      </c>
    </row>
    <row r="1336" spans="1:34" ht="18.75" x14ac:dyDescent="0.25">
      <c r="A1336" s="449" t="s">
        <v>393</v>
      </c>
      <c r="B1336" s="588"/>
      <c r="C1336" s="588"/>
      <c r="D1336" s="588"/>
      <c r="E1336" s="588"/>
      <c r="F1336" s="588"/>
      <c r="G1336" s="588"/>
      <c r="H1336" s="588"/>
      <c r="I1336" s="588"/>
      <c r="J1336" s="588"/>
      <c r="K1336" s="588"/>
      <c r="L1336" s="588"/>
      <c r="M1336" s="588"/>
      <c r="N1336" s="588"/>
      <c r="O1336" s="588"/>
      <c r="P1336" s="588"/>
      <c r="Q1336" s="588"/>
      <c r="R1336" s="588"/>
      <c r="S1336" s="588"/>
      <c r="T1336" s="588"/>
      <c r="U1336" s="588"/>
      <c r="V1336" s="588"/>
      <c r="W1336" s="588"/>
      <c r="X1336" s="588"/>
      <c r="Y1336" s="588"/>
      <c r="Z1336" s="589"/>
      <c r="AA1336" s="589"/>
      <c r="AB1336" s="589"/>
      <c r="AC1336" s="589"/>
      <c r="AD1336" s="451"/>
      <c r="AE1336" s="451"/>
      <c r="AF1336" s="588"/>
    </row>
    <row r="1337" spans="1:34" s="82" customFormat="1" ht="56.25" x14ac:dyDescent="0.25">
      <c r="A1337" s="578" t="s">
        <v>394</v>
      </c>
      <c r="B1337" s="590">
        <f t="shared" ref="B1337:AD1337" si="903">B1339</f>
        <v>699.4</v>
      </c>
      <c r="C1337" s="590">
        <f t="shared" si="903"/>
        <v>699.4</v>
      </c>
      <c r="D1337" s="590">
        <f>D1339</f>
        <v>694.3</v>
      </c>
      <c r="E1337" s="590">
        <f t="shared" si="903"/>
        <v>694.3</v>
      </c>
      <c r="F1337" s="590">
        <f t="shared" si="903"/>
        <v>99.270803545896484</v>
      </c>
      <c r="G1337" s="590">
        <f t="shared" si="903"/>
        <v>99.270803545896484</v>
      </c>
      <c r="H1337" s="590">
        <f t="shared" si="903"/>
        <v>0</v>
      </c>
      <c r="I1337" s="590">
        <f t="shared" si="903"/>
        <v>0</v>
      </c>
      <c r="J1337" s="590">
        <f t="shared" si="903"/>
        <v>0</v>
      </c>
      <c r="K1337" s="590">
        <f t="shared" si="903"/>
        <v>0</v>
      </c>
      <c r="L1337" s="590">
        <f t="shared" si="903"/>
        <v>300</v>
      </c>
      <c r="M1337" s="590">
        <f t="shared" si="903"/>
        <v>0</v>
      </c>
      <c r="N1337" s="591">
        <f t="shared" si="903"/>
        <v>65</v>
      </c>
      <c r="O1337" s="591">
        <f t="shared" si="903"/>
        <v>0</v>
      </c>
      <c r="P1337" s="144">
        <f t="shared" si="903"/>
        <v>100</v>
      </c>
      <c r="Q1337" s="144">
        <f t="shared" si="903"/>
        <v>211</v>
      </c>
      <c r="R1337" s="144">
        <f t="shared" si="903"/>
        <v>0</v>
      </c>
      <c r="S1337" s="144">
        <f t="shared" si="903"/>
        <v>34.520000000000003</v>
      </c>
      <c r="T1337" s="144">
        <f t="shared" si="903"/>
        <v>0</v>
      </c>
      <c r="U1337" s="144">
        <f t="shared" si="903"/>
        <v>0</v>
      </c>
      <c r="V1337" s="144">
        <f t="shared" si="903"/>
        <v>65</v>
      </c>
      <c r="W1337" s="144">
        <f t="shared" si="903"/>
        <v>0</v>
      </c>
      <c r="X1337" s="144">
        <f t="shared" si="903"/>
        <v>90</v>
      </c>
      <c r="Y1337" s="144">
        <f t="shared" si="903"/>
        <v>0</v>
      </c>
      <c r="Z1337" s="144">
        <f t="shared" si="903"/>
        <v>0</v>
      </c>
      <c r="AA1337" s="144">
        <f t="shared" si="903"/>
        <v>205.76</v>
      </c>
      <c r="AB1337" s="144">
        <f t="shared" si="903"/>
        <v>79.400000000000006</v>
      </c>
      <c r="AC1337" s="144">
        <f t="shared" si="903"/>
        <v>89.46</v>
      </c>
      <c r="AD1337" s="144">
        <f t="shared" si="903"/>
        <v>0</v>
      </c>
      <c r="AE1337" s="160">
        <f>AE1339</f>
        <v>153.56</v>
      </c>
      <c r="AF1337" s="92"/>
    </row>
    <row r="1338" spans="1:34" s="82" customFormat="1" ht="18.75" x14ac:dyDescent="0.25">
      <c r="A1338" s="583" t="s">
        <v>66</v>
      </c>
      <c r="B1338" s="592"/>
      <c r="C1338" s="592"/>
      <c r="D1338" s="592"/>
      <c r="E1338" s="593"/>
      <c r="F1338" s="592"/>
      <c r="G1338" s="592"/>
      <c r="H1338" s="592"/>
      <c r="I1338" s="592"/>
      <c r="J1338" s="592"/>
      <c r="K1338" s="592"/>
      <c r="L1338" s="592"/>
      <c r="M1338" s="592"/>
      <c r="N1338" s="594"/>
      <c r="O1338" s="594"/>
      <c r="P1338" s="592"/>
      <c r="Q1338" s="592"/>
      <c r="R1338" s="592"/>
      <c r="S1338" s="592"/>
      <c r="T1338" s="592"/>
      <c r="U1338" s="592"/>
      <c r="V1338" s="592"/>
      <c r="W1338" s="592"/>
      <c r="X1338" s="592"/>
      <c r="Y1338" s="592"/>
      <c r="Z1338" s="592"/>
      <c r="AA1338" s="592"/>
      <c r="AB1338" s="592"/>
      <c r="AC1338" s="592"/>
      <c r="AD1338" s="592"/>
      <c r="AE1338" s="160"/>
      <c r="AF1338" s="92"/>
    </row>
    <row r="1339" spans="1:34" s="82" customFormat="1" ht="112.5" x14ac:dyDescent="0.25">
      <c r="A1339" s="162" t="s">
        <v>704</v>
      </c>
      <c r="B1339" s="595">
        <f t="shared" ref="B1339:AC1339" si="904">B1340</f>
        <v>699.4</v>
      </c>
      <c r="C1339" s="595">
        <f t="shared" si="904"/>
        <v>699.4</v>
      </c>
      <c r="D1339" s="595">
        <f>D1340</f>
        <v>694.3</v>
      </c>
      <c r="E1339" s="595">
        <f t="shared" si="904"/>
        <v>694.3</v>
      </c>
      <c r="F1339" s="595">
        <f t="shared" si="904"/>
        <v>99.270803545896484</v>
      </c>
      <c r="G1339" s="595">
        <f t="shared" si="904"/>
        <v>99.270803545896484</v>
      </c>
      <c r="H1339" s="595">
        <f t="shared" si="904"/>
        <v>0</v>
      </c>
      <c r="I1339" s="595">
        <f t="shared" si="904"/>
        <v>0</v>
      </c>
      <c r="J1339" s="595">
        <f t="shared" si="904"/>
        <v>0</v>
      </c>
      <c r="K1339" s="595">
        <f t="shared" si="904"/>
        <v>0</v>
      </c>
      <c r="L1339" s="595">
        <f t="shared" si="904"/>
        <v>300</v>
      </c>
      <c r="M1339" s="595">
        <f t="shared" si="904"/>
        <v>0</v>
      </c>
      <c r="N1339" s="595">
        <f t="shared" si="904"/>
        <v>65</v>
      </c>
      <c r="O1339" s="595">
        <f t="shared" si="904"/>
        <v>0</v>
      </c>
      <c r="P1339" s="595">
        <f t="shared" si="904"/>
        <v>100</v>
      </c>
      <c r="Q1339" s="595">
        <f t="shared" si="904"/>
        <v>211</v>
      </c>
      <c r="R1339" s="595">
        <f t="shared" si="904"/>
        <v>0</v>
      </c>
      <c r="S1339" s="595">
        <f t="shared" si="904"/>
        <v>34.520000000000003</v>
      </c>
      <c r="T1339" s="595">
        <f>T1340</f>
        <v>0</v>
      </c>
      <c r="U1339" s="595">
        <f>U1340</f>
        <v>0</v>
      </c>
      <c r="V1339" s="595">
        <f t="shared" si="904"/>
        <v>65</v>
      </c>
      <c r="W1339" s="595">
        <f t="shared" si="904"/>
        <v>0</v>
      </c>
      <c r="X1339" s="595">
        <f t="shared" si="904"/>
        <v>90</v>
      </c>
      <c r="Y1339" s="595">
        <f t="shared" si="904"/>
        <v>0</v>
      </c>
      <c r="Z1339" s="595">
        <f t="shared" si="904"/>
        <v>0</v>
      </c>
      <c r="AA1339" s="595">
        <f t="shared" si="904"/>
        <v>205.76</v>
      </c>
      <c r="AB1339" s="595">
        <f t="shared" si="904"/>
        <v>79.400000000000006</v>
      </c>
      <c r="AC1339" s="595">
        <f t="shared" si="904"/>
        <v>89.46</v>
      </c>
      <c r="AD1339" s="595">
        <f>AD1340</f>
        <v>0</v>
      </c>
      <c r="AE1339" s="595">
        <f>AE1340</f>
        <v>153.56</v>
      </c>
      <c r="AF1339" s="98" t="s">
        <v>395</v>
      </c>
    </row>
    <row r="1340" spans="1:34" s="82" customFormat="1" ht="18.75" x14ac:dyDescent="0.25">
      <c r="A1340" s="92" t="s">
        <v>27</v>
      </c>
      <c r="B1340" s="596">
        <f t="shared" ref="B1340:AD1340" si="905">B1341+B1342+B1343+B1344</f>
        <v>699.4</v>
      </c>
      <c r="C1340" s="596">
        <f t="shared" si="905"/>
        <v>699.4</v>
      </c>
      <c r="D1340" s="596">
        <f>D1341+D1342+D1343+D1344</f>
        <v>694.3</v>
      </c>
      <c r="E1340" s="596">
        <f t="shared" si="905"/>
        <v>694.3</v>
      </c>
      <c r="F1340" s="596">
        <f t="shared" si="905"/>
        <v>99.270803545896484</v>
      </c>
      <c r="G1340" s="596">
        <f t="shared" si="905"/>
        <v>99.270803545896484</v>
      </c>
      <c r="H1340" s="596">
        <f t="shared" si="905"/>
        <v>0</v>
      </c>
      <c r="I1340" s="596">
        <f t="shared" si="905"/>
        <v>0</v>
      </c>
      <c r="J1340" s="596">
        <f t="shared" si="905"/>
        <v>0</v>
      </c>
      <c r="K1340" s="596">
        <f t="shared" si="905"/>
        <v>0</v>
      </c>
      <c r="L1340" s="596">
        <f t="shared" si="905"/>
        <v>300</v>
      </c>
      <c r="M1340" s="596">
        <f t="shared" si="905"/>
        <v>0</v>
      </c>
      <c r="N1340" s="597">
        <f t="shared" si="905"/>
        <v>65</v>
      </c>
      <c r="O1340" s="597">
        <f t="shared" si="905"/>
        <v>0</v>
      </c>
      <c r="P1340" s="596">
        <f t="shared" si="905"/>
        <v>100</v>
      </c>
      <c r="Q1340" s="596">
        <f t="shared" si="905"/>
        <v>211</v>
      </c>
      <c r="R1340" s="596">
        <f t="shared" si="905"/>
        <v>0</v>
      </c>
      <c r="S1340" s="596">
        <f t="shared" si="905"/>
        <v>34.520000000000003</v>
      </c>
      <c r="T1340" s="596">
        <f t="shared" si="905"/>
        <v>0</v>
      </c>
      <c r="U1340" s="596">
        <f t="shared" si="905"/>
        <v>0</v>
      </c>
      <c r="V1340" s="596">
        <f t="shared" si="905"/>
        <v>65</v>
      </c>
      <c r="W1340" s="596">
        <f t="shared" si="905"/>
        <v>0</v>
      </c>
      <c r="X1340" s="596">
        <f t="shared" si="905"/>
        <v>90</v>
      </c>
      <c r="Y1340" s="596">
        <f t="shared" si="905"/>
        <v>0</v>
      </c>
      <c r="Z1340" s="596">
        <f t="shared" si="905"/>
        <v>0</v>
      </c>
      <c r="AA1340" s="596">
        <f t="shared" si="905"/>
        <v>205.76</v>
      </c>
      <c r="AB1340" s="596">
        <f t="shared" si="905"/>
        <v>79.400000000000006</v>
      </c>
      <c r="AC1340" s="596">
        <f t="shared" si="905"/>
        <v>89.46</v>
      </c>
      <c r="AD1340" s="596">
        <f t="shared" si="905"/>
        <v>0</v>
      </c>
      <c r="AE1340" s="160">
        <f>AE1342</f>
        <v>153.56</v>
      </c>
      <c r="AF1340" s="92"/>
    </row>
    <row r="1341" spans="1:34" s="82" customFormat="1" ht="18.75" x14ac:dyDescent="0.25">
      <c r="A1341" s="103" t="s">
        <v>28</v>
      </c>
      <c r="B1341" s="596"/>
      <c r="C1341" s="596"/>
      <c r="D1341" s="596"/>
      <c r="E1341" s="598"/>
      <c r="F1341" s="596"/>
      <c r="G1341" s="596"/>
      <c r="H1341" s="596"/>
      <c r="I1341" s="596"/>
      <c r="J1341" s="596"/>
      <c r="K1341" s="596"/>
      <c r="L1341" s="596"/>
      <c r="M1341" s="596"/>
      <c r="N1341" s="597"/>
      <c r="O1341" s="597"/>
      <c r="P1341" s="596"/>
      <c r="Q1341" s="596"/>
      <c r="R1341" s="596"/>
      <c r="S1341" s="596"/>
      <c r="T1341" s="596"/>
      <c r="U1341" s="596"/>
      <c r="V1341" s="596"/>
      <c r="W1341" s="596"/>
      <c r="X1341" s="596"/>
      <c r="Y1341" s="596"/>
      <c r="Z1341" s="596"/>
      <c r="AA1341" s="596"/>
      <c r="AB1341" s="596"/>
      <c r="AC1341" s="596"/>
      <c r="AD1341" s="596"/>
      <c r="AE1341" s="160"/>
      <c r="AF1341" s="92"/>
    </row>
    <row r="1342" spans="1:34" s="82" customFormat="1" ht="18.75" x14ac:dyDescent="0.25">
      <c r="A1342" s="103" t="s">
        <v>29</v>
      </c>
      <c r="B1342" s="596">
        <f>H1342+J1342+L1342+N1342+P1342+R1342+T1342+V1342+X1342+Z1342+AB1342+AD1342</f>
        <v>699.4</v>
      </c>
      <c r="C1342" s="576">
        <f>H1342+J1342+L1342+N1342+P1342+R1342+T1342+V1342+X1342+Z1342+AB1342</f>
        <v>699.4</v>
      </c>
      <c r="D1342" s="125">
        <f>I1342+K1342+M1342+O1342+Q1342+S1342+AA1342+AC1342+U1342+W1342+Y1342+AE1342</f>
        <v>694.3</v>
      </c>
      <c r="E1342" s="125">
        <f>I1342+K1342+M1342+O1342+Q1342+S1342+U1342+W1342+Y1342+AA1342+AC1342+AE1342+AG1342</f>
        <v>694.3</v>
      </c>
      <c r="F1342" s="596">
        <f>E1342/B1342*100</f>
        <v>99.270803545896484</v>
      </c>
      <c r="G1342" s="596">
        <f>E1342/C1342*100</f>
        <v>99.270803545896484</v>
      </c>
      <c r="H1342" s="596"/>
      <c r="I1342" s="596"/>
      <c r="J1342" s="596"/>
      <c r="K1342" s="596"/>
      <c r="L1342" s="596">
        <v>300</v>
      </c>
      <c r="M1342" s="596">
        <v>0</v>
      </c>
      <c r="N1342" s="597">
        <v>65</v>
      </c>
      <c r="O1342" s="597"/>
      <c r="P1342" s="596">
        <v>100</v>
      </c>
      <c r="Q1342" s="596">
        <v>211</v>
      </c>
      <c r="R1342" s="596"/>
      <c r="S1342" s="596">
        <v>34.520000000000003</v>
      </c>
      <c r="T1342" s="596"/>
      <c r="U1342" s="596"/>
      <c r="V1342" s="596">
        <v>65</v>
      </c>
      <c r="W1342" s="596"/>
      <c r="X1342" s="596">
        <v>90</v>
      </c>
      <c r="Y1342" s="596"/>
      <c r="Z1342" s="596"/>
      <c r="AA1342" s="596">
        <v>205.76</v>
      </c>
      <c r="AB1342" s="596">
        <v>79.400000000000006</v>
      </c>
      <c r="AC1342" s="596">
        <v>89.46</v>
      </c>
      <c r="AD1342" s="596"/>
      <c r="AE1342" s="160">
        <v>153.56</v>
      </c>
      <c r="AF1342" s="92"/>
    </row>
    <row r="1343" spans="1:34" s="82" customFormat="1" ht="18.75" x14ac:dyDescent="0.25">
      <c r="A1343" s="103" t="s">
        <v>30</v>
      </c>
      <c r="B1343" s="596"/>
      <c r="C1343" s="596"/>
      <c r="D1343" s="596"/>
      <c r="E1343" s="598"/>
      <c r="F1343" s="596"/>
      <c r="G1343" s="596"/>
      <c r="H1343" s="596"/>
      <c r="I1343" s="596"/>
      <c r="J1343" s="596"/>
      <c r="K1343" s="596"/>
      <c r="L1343" s="596"/>
      <c r="M1343" s="596"/>
      <c r="N1343" s="597"/>
      <c r="O1343" s="597"/>
      <c r="P1343" s="596"/>
      <c r="Q1343" s="596"/>
      <c r="R1343" s="596"/>
      <c r="S1343" s="596"/>
      <c r="T1343" s="596"/>
      <c r="U1343" s="596"/>
      <c r="V1343" s="596"/>
      <c r="W1343" s="596"/>
      <c r="X1343" s="596"/>
      <c r="Y1343" s="596"/>
      <c r="Z1343" s="596"/>
      <c r="AA1343" s="596"/>
      <c r="AB1343" s="596"/>
      <c r="AC1343" s="596"/>
      <c r="AD1343" s="596"/>
      <c r="AE1343" s="89"/>
      <c r="AF1343" s="92"/>
    </row>
    <row r="1344" spans="1:34" s="82" customFormat="1" ht="18.75" x14ac:dyDescent="0.25">
      <c r="A1344" s="103" t="s">
        <v>31</v>
      </c>
      <c r="B1344" s="596"/>
      <c r="C1344" s="596"/>
      <c r="D1344" s="596"/>
      <c r="E1344" s="598"/>
      <c r="F1344" s="596"/>
      <c r="G1344" s="596"/>
      <c r="H1344" s="596"/>
      <c r="I1344" s="596"/>
      <c r="J1344" s="596"/>
      <c r="K1344" s="596"/>
      <c r="L1344" s="596"/>
      <c r="M1344" s="596"/>
      <c r="N1344" s="597"/>
      <c r="O1344" s="597"/>
      <c r="P1344" s="596"/>
      <c r="Q1344" s="596"/>
      <c r="R1344" s="596"/>
      <c r="S1344" s="596"/>
      <c r="T1344" s="596"/>
      <c r="U1344" s="596"/>
      <c r="V1344" s="596"/>
      <c r="W1344" s="596"/>
      <c r="X1344" s="596"/>
      <c r="Y1344" s="596"/>
      <c r="Z1344" s="596"/>
      <c r="AA1344" s="596"/>
      <c r="AB1344" s="596"/>
      <c r="AC1344" s="596"/>
      <c r="AD1344" s="596"/>
      <c r="AE1344" s="160"/>
      <c r="AF1344" s="92"/>
    </row>
    <row r="1345" spans="1:32" s="82" customFormat="1" ht="56.25" x14ac:dyDescent="0.25">
      <c r="A1345" s="578" t="s">
        <v>556</v>
      </c>
      <c r="B1345" s="590">
        <f t="shared" ref="B1345:AD1345" si="906">B1347+B1353</f>
        <v>3244.5199999999995</v>
      </c>
      <c r="C1345" s="590">
        <f t="shared" si="906"/>
        <v>3244.5199999999995</v>
      </c>
      <c r="D1345" s="590">
        <f>D1347+D1353</f>
        <v>2972.85</v>
      </c>
      <c r="E1345" s="590">
        <f t="shared" si="906"/>
        <v>2972.85</v>
      </c>
      <c r="F1345" s="160">
        <f>E1345/B1345*100</f>
        <v>91.626804581263187</v>
      </c>
      <c r="G1345" s="160">
        <f>E1345/C1345*100</f>
        <v>91.626804581263187</v>
      </c>
      <c r="H1345" s="590">
        <f t="shared" si="906"/>
        <v>499.08000000000004</v>
      </c>
      <c r="I1345" s="590">
        <f t="shared" si="906"/>
        <v>0</v>
      </c>
      <c r="J1345" s="590">
        <f t="shared" si="906"/>
        <v>40.99</v>
      </c>
      <c r="K1345" s="590">
        <f t="shared" si="906"/>
        <v>108.5</v>
      </c>
      <c r="L1345" s="590">
        <f t="shared" si="906"/>
        <v>40.99</v>
      </c>
      <c r="M1345" s="590">
        <f t="shared" si="906"/>
        <v>0</v>
      </c>
      <c r="N1345" s="591">
        <f t="shared" si="906"/>
        <v>495.86</v>
      </c>
      <c r="O1345" s="591">
        <f t="shared" si="906"/>
        <v>485.41</v>
      </c>
      <c r="P1345" s="144">
        <f t="shared" si="906"/>
        <v>50.3</v>
      </c>
      <c r="Q1345" s="144">
        <f t="shared" si="906"/>
        <v>43.74</v>
      </c>
      <c r="R1345" s="144">
        <f t="shared" si="906"/>
        <v>759.77</v>
      </c>
      <c r="S1345" s="144">
        <f t="shared" si="906"/>
        <v>135.83000000000001</v>
      </c>
      <c r="T1345" s="144">
        <f t="shared" si="906"/>
        <v>248.32</v>
      </c>
      <c r="U1345" s="144">
        <f t="shared" si="906"/>
        <v>441.79</v>
      </c>
      <c r="V1345" s="144">
        <f t="shared" si="906"/>
        <v>671.65</v>
      </c>
      <c r="W1345" s="144">
        <f t="shared" si="906"/>
        <v>63.88</v>
      </c>
      <c r="X1345" s="144">
        <f t="shared" si="906"/>
        <v>66.989999999999995</v>
      </c>
      <c r="Y1345" s="144">
        <f t="shared" si="906"/>
        <v>392.85</v>
      </c>
      <c r="Z1345" s="144">
        <f t="shared" si="906"/>
        <v>215.79000000000002</v>
      </c>
      <c r="AA1345" s="144">
        <f t="shared" si="906"/>
        <v>320.99</v>
      </c>
      <c r="AB1345" s="144">
        <f t="shared" si="906"/>
        <v>83.69</v>
      </c>
      <c r="AC1345" s="144">
        <f t="shared" si="906"/>
        <v>192.85000000000002</v>
      </c>
      <c r="AD1345" s="144">
        <f t="shared" si="906"/>
        <v>71.09</v>
      </c>
      <c r="AE1345" s="89">
        <f>AE1347+AE1353</f>
        <v>787.01</v>
      </c>
      <c r="AF1345" s="92"/>
    </row>
    <row r="1346" spans="1:32" s="82" customFormat="1" ht="18.75" x14ac:dyDescent="0.25">
      <c r="A1346" s="583" t="s">
        <v>66</v>
      </c>
      <c r="B1346" s="576"/>
      <c r="C1346" s="576"/>
      <c r="D1346" s="576"/>
      <c r="E1346" s="599"/>
      <c r="F1346" s="596"/>
      <c r="G1346" s="596"/>
      <c r="H1346" s="576"/>
      <c r="I1346" s="576"/>
      <c r="J1346" s="576"/>
      <c r="K1346" s="576"/>
      <c r="L1346" s="576"/>
      <c r="M1346" s="576"/>
      <c r="N1346" s="600"/>
      <c r="O1346" s="600"/>
      <c r="P1346" s="576"/>
      <c r="Q1346" s="576"/>
      <c r="R1346" s="576"/>
      <c r="S1346" s="576"/>
      <c r="T1346" s="576"/>
      <c r="U1346" s="576"/>
      <c r="V1346" s="576"/>
      <c r="W1346" s="576"/>
      <c r="X1346" s="576"/>
      <c r="Y1346" s="576"/>
      <c r="Z1346" s="576"/>
      <c r="AA1346" s="576"/>
      <c r="AB1346" s="576"/>
      <c r="AC1346" s="576"/>
      <c r="AD1346" s="576"/>
      <c r="AE1346" s="160"/>
      <c r="AF1346" s="92"/>
    </row>
    <row r="1347" spans="1:32" s="82" customFormat="1" ht="56.25" x14ac:dyDescent="0.25">
      <c r="A1347" s="162" t="s">
        <v>396</v>
      </c>
      <c r="B1347" s="601">
        <f t="shared" ref="B1347:AC1347" si="907">B1348</f>
        <v>1351.6</v>
      </c>
      <c r="C1347" s="601">
        <f t="shared" si="907"/>
        <v>1351.6</v>
      </c>
      <c r="D1347" s="601">
        <f>D1348</f>
        <v>1136.8499999999999</v>
      </c>
      <c r="E1347" s="601">
        <f t="shared" si="907"/>
        <v>1136.8499999999999</v>
      </c>
      <c r="F1347" s="601">
        <f t="shared" si="907"/>
        <v>84.111423498076348</v>
      </c>
      <c r="G1347" s="601">
        <f t="shared" si="907"/>
        <v>84.111423498076348</v>
      </c>
      <c r="H1347" s="601">
        <f t="shared" si="907"/>
        <v>262.60000000000002</v>
      </c>
      <c r="I1347" s="601">
        <f t="shared" si="907"/>
        <v>0</v>
      </c>
      <c r="J1347" s="601">
        <f t="shared" si="907"/>
        <v>0</v>
      </c>
      <c r="K1347" s="601">
        <f t="shared" si="907"/>
        <v>108.5</v>
      </c>
      <c r="L1347" s="601">
        <f t="shared" si="907"/>
        <v>0</v>
      </c>
      <c r="M1347" s="601">
        <f t="shared" si="907"/>
        <v>0</v>
      </c>
      <c r="N1347" s="601">
        <f t="shared" si="907"/>
        <v>299.87</v>
      </c>
      <c r="O1347" s="601">
        <f t="shared" si="907"/>
        <v>452.87</v>
      </c>
      <c r="P1347" s="601">
        <f t="shared" si="907"/>
        <v>0</v>
      </c>
      <c r="Q1347" s="601">
        <f t="shared" si="907"/>
        <v>0</v>
      </c>
      <c r="R1347" s="601">
        <f t="shared" si="907"/>
        <v>457.73</v>
      </c>
      <c r="S1347" s="601">
        <f t="shared" si="907"/>
        <v>14.3</v>
      </c>
      <c r="T1347" s="601">
        <f>T1348</f>
        <v>0</v>
      </c>
      <c r="U1347" s="601">
        <f>U1348</f>
        <v>302.67</v>
      </c>
      <c r="V1347" s="595">
        <f t="shared" si="907"/>
        <v>182.6</v>
      </c>
      <c r="W1347" s="595">
        <f t="shared" si="907"/>
        <v>60.39</v>
      </c>
      <c r="X1347" s="595">
        <f t="shared" si="907"/>
        <v>0</v>
      </c>
      <c r="Y1347" s="595">
        <f t="shared" si="907"/>
        <v>87.72</v>
      </c>
      <c r="Z1347" s="595">
        <f t="shared" si="907"/>
        <v>148.80000000000001</v>
      </c>
      <c r="AA1347" s="595">
        <f t="shared" si="907"/>
        <v>0</v>
      </c>
      <c r="AB1347" s="595">
        <f t="shared" si="907"/>
        <v>0</v>
      </c>
      <c r="AC1347" s="595">
        <f t="shared" si="907"/>
        <v>110.4</v>
      </c>
      <c r="AD1347" s="595">
        <f>AD1348</f>
        <v>0</v>
      </c>
      <c r="AE1347" s="595">
        <f>AE1348</f>
        <v>0</v>
      </c>
      <c r="AF1347" s="98"/>
    </row>
    <row r="1348" spans="1:32" s="82" customFormat="1" ht="18.75" x14ac:dyDescent="0.25">
      <c r="A1348" s="92" t="s">
        <v>27</v>
      </c>
      <c r="B1348" s="576">
        <f>B1350</f>
        <v>1351.6</v>
      </c>
      <c r="C1348" s="576">
        <f t="shared" ref="C1348:AE1348" si="908">C1350</f>
        <v>1351.6</v>
      </c>
      <c r="D1348" s="576">
        <f>D1350</f>
        <v>1136.8499999999999</v>
      </c>
      <c r="E1348" s="576">
        <f t="shared" si="908"/>
        <v>1136.8499999999999</v>
      </c>
      <c r="F1348" s="576">
        <f t="shared" si="908"/>
        <v>84.111423498076348</v>
      </c>
      <c r="G1348" s="576">
        <f t="shared" si="908"/>
        <v>84.111423498076348</v>
      </c>
      <c r="H1348" s="576">
        <f t="shared" si="908"/>
        <v>262.60000000000002</v>
      </c>
      <c r="I1348" s="576">
        <f t="shared" si="908"/>
        <v>0</v>
      </c>
      <c r="J1348" s="576">
        <f t="shared" si="908"/>
        <v>0</v>
      </c>
      <c r="K1348" s="576">
        <f t="shared" si="908"/>
        <v>108.5</v>
      </c>
      <c r="L1348" s="576">
        <f t="shared" si="908"/>
        <v>0</v>
      </c>
      <c r="M1348" s="576">
        <f t="shared" si="908"/>
        <v>0</v>
      </c>
      <c r="N1348" s="600">
        <f t="shared" si="908"/>
        <v>299.87</v>
      </c>
      <c r="O1348" s="600">
        <f t="shared" si="908"/>
        <v>452.87</v>
      </c>
      <c r="P1348" s="576">
        <f t="shared" si="908"/>
        <v>0</v>
      </c>
      <c r="Q1348" s="576">
        <f t="shared" si="908"/>
        <v>0</v>
      </c>
      <c r="R1348" s="576">
        <f t="shared" si="908"/>
        <v>457.73</v>
      </c>
      <c r="S1348" s="576">
        <f t="shared" si="908"/>
        <v>14.3</v>
      </c>
      <c r="T1348" s="576">
        <f t="shared" si="908"/>
        <v>0</v>
      </c>
      <c r="U1348" s="576">
        <f t="shared" si="908"/>
        <v>302.67</v>
      </c>
      <c r="V1348" s="576">
        <f t="shared" si="908"/>
        <v>182.6</v>
      </c>
      <c r="W1348" s="576">
        <f t="shared" si="908"/>
        <v>60.39</v>
      </c>
      <c r="X1348" s="576">
        <f t="shared" si="908"/>
        <v>0</v>
      </c>
      <c r="Y1348" s="576">
        <f t="shared" si="908"/>
        <v>87.72</v>
      </c>
      <c r="Z1348" s="576">
        <f t="shared" si="908"/>
        <v>148.80000000000001</v>
      </c>
      <c r="AA1348" s="576">
        <f t="shared" si="908"/>
        <v>0</v>
      </c>
      <c r="AB1348" s="576">
        <f t="shared" si="908"/>
        <v>0</v>
      </c>
      <c r="AC1348" s="576">
        <f t="shared" si="908"/>
        <v>110.4</v>
      </c>
      <c r="AD1348" s="576">
        <f t="shared" si="908"/>
        <v>0</v>
      </c>
      <c r="AE1348" s="576">
        <f t="shared" si="908"/>
        <v>0</v>
      </c>
      <c r="AF1348" s="92"/>
    </row>
    <row r="1349" spans="1:32" ht="18.75" x14ac:dyDescent="0.3">
      <c r="A1349" s="168" t="s">
        <v>28</v>
      </c>
      <c r="B1349" s="576"/>
      <c r="C1349" s="576"/>
      <c r="D1349" s="576"/>
      <c r="E1349" s="599"/>
      <c r="F1349" s="596"/>
      <c r="G1349" s="596"/>
      <c r="H1349" s="576"/>
      <c r="I1349" s="576"/>
      <c r="J1349" s="576"/>
      <c r="K1349" s="576"/>
      <c r="L1349" s="576"/>
      <c r="M1349" s="576"/>
      <c r="N1349" s="600"/>
      <c r="O1349" s="600"/>
      <c r="P1349" s="576"/>
      <c r="Q1349" s="576"/>
      <c r="R1349" s="576"/>
      <c r="S1349" s="576"/>
      <c r="T1349" s="576"/>
      <c r="U1349" s="576"/>
      <c r="V1349" s="576"/>
      <c r="W1349" s="576"/>
      <c r="X1349" s="576"/>
      <c r="Y1349" s="576"/>
      <c r="Z1349" s="576"/>
      <c r="AA1349" s="576"/>
      <c r="AB1349" s="576"/>
      <c r="AC1349" s="576"/>
      <c r="AD1349" s="576"/>
      <c r="AE1349" s="160"/>
      <c r="AF1349" s="92"/>
    </row>
    <row r="1350" spans="1:32" s="82" customFormat="1" ht="18.75" x14ac:dyDescent="0.25">
      <c r="A1350" s="103" t="s">
        <v>29</v>
      </c>
      <c r="B1350" s="596">
        <f>H1350+J1350+L1350+N1350+P1350+R1350+T1350+V1350+X1350+Z1350+AB1350+AD1350</f>
        <v>1351.6</v>
      </c>
      <c r="C1350" s="576">
        <f>H1350+J1350+L1350+N1350+P1350+R1350+T1350+V1350+Z1350</f>
        <v>1351.6</v>
      </c>
      <c r="D1350" s="576">
        <f>I1350+K1350+M1350+O1350+Q1350+S1350+U1350+W1350+Y1350+AA1350+AC1350</f>
        <v>1136.8499999999999</v>
      </c>
      <c r="E1350" s="599">
        <f>K1350+I1350+M1350+O1350+Q1350+S1350+U1350+W1350+Y1350+AA1350+AC1350+AE1350</f>
        <v>1136.8499999999999</v>
      </c>
      <c r="F1350" s="596">
        <f>E1350/B1350*100</f>
        <v>84.111423498076348</v>
      </c>
      <c r="G1350" s="596">
        <f>E1350/C1350*100</f>
        <v>84.111423498076348</v>
      </c>
      <c r="H1350" s="576">
        <v>262.60000000000002</v>
      </c>
      <c r="I1350" s="576"/>
      <c r="J1350" s="576">
        <v>0</v>
      </c>
      <c r="K1350" s="576">
        <v>108.5</v>
      </c>
      <c r="L1350" s="576"/>
      <c r="M1350" s="576"/>
      <c r="N1350" s="600">
        <v>299.87</v>
      </c>
      <c r="O1350" s="600">
        <v>452.87</v>
      </c>
      <c r="P1350" s="576">
        <v>0</v>
      </c>
      <c r="Q1350" s="576">
        <v>0</v>
      </c>
      <c r="R1350" s="576">
        <v>457.73</v>
      </c>
      <c r="S1350" s="576">
        <v>14.3</v>
      </c>
      <c r="T1350" s="576"/>
      <c r="U1350" s="576">
        <v>302.67</v>
      </c>
      <c r="V1350" s="576">
        <v>182.6</v>
      </c>
      <c r="W1350" s="576">
        <v>60.39</v>
      </c>
      <c r="X1350" s="576"/>
      <c r="Y1350" s="576">
        <v>87.72</v>
      </c>
      <c r="Z1350" s="576">
        <v>148.80000000000001</v>
      </c>
      <c r="AA1350" s="576"/>
      <c r="AB1350" s="576"/>
      <c r="AC1350" s="576">
        <v>110.4</v>
      </c>
      <c r="AD1350" s="576"/>
      <c r="AE1350" s="160"/>
      <c r="AF1350" s="92"/>
    </row>
    <row r="1351" spans="1:32" s="82" customFormat="1" ht="18.75" x14ac:dyDescent="0.25">
      <c r="A1351" s="103" t="s">
        <v>30</v>
      </c>
      <c r="B1351" s="576"/>
      <c r="C1351" s="576"/>
      <c r="D1351" s="576"/>
      <c r="E1351" s="599"/>
      <c r="F1351" s="596"/>
      <c r="G1351" s="596"/>
      <c r="H1351" s="576"/>
      <c r="I1351" s="576"/>
      <c r="J1351" s="576"/>
      <c r="K1351" s="576"/>
      <c r="L1351" s="576"/>
      <c r="M1351" s="576"/>
      <c r="N1351" s="600"/>
      <c r="O1351" s="600"/>
      <c r="P1351" s="576"/>
      <c r="Q1351" s="576"/>
      <c r="R1351" s="576"/>
      <c r="S1351" s="576"/>
      <c r="T1351" s="576"/>
      <c r="U1351" s="576"/>
      <c r="V1351" s="576"/>
      <c r="W1351" s="576"/>
      <c r="X1351" s="576"/>
      <c r="Y1351" s="576"/>
      <c r="Z1351" s="576"/>
      <c r="AA1351" s="576"/>
      <c r="AB1351" s="576"/>
      <c r="AC1351" s="576"/>
      <c r="AD1351" s="576"/>
      <c r="AE1351" s="100"/>
      <c r="AF1351" s="92"/>
    </row>
    <row r="1352" spans="1:32" s="82" customFormat="1" ht="18.75" x14ac:dyDescent="0.25">
      <c r="A1352" s="103" t="s">
        <v>31</v>
      </c>
      <c r="B1352" s="576"/>
      <c r="C1352" s="576"/>
      <c r="D1352" s="576"/>
      <c r="E1352" s="599"/>
      <c r="F1352" s="596"/>
      <c r="G1352" s="596"/>
      <c r="H1352" s="576"/>
      <c r="I1352" s="576"/>
      <c r="J1352" s="576"/>
      <c r="K1352" s="576"/>
      <c r="L1352" s="576"/>
      <c r="M1352" s="576"/>
      <c r="N1352" s="600"/>
      <c r="O1352" s="600"/>
      <c r="P1352" s="576"/>
      <c r="Q1352" s="576"/>
      <c r="R1352" s="576"/>
      <c r="S1352" s="576"/>
      <c r="T1352" s="576"/>
      <c r="U1352" s="576"/>
      <c r="V1352" s="576"/>
      <c r="W1352" s="576"/>
      <c r="X1352" s="576"/>
      <c r="Y1352" s="576"/>
      <c r="Z1352" s="576"/>
      <c r="AA1352" s="576"/>
      <c r="AB1352" s="576"/>
      <c r="AC1352" s="576"/>
      <c r="AD1352" s="576"/>
      <c r="AE1352" s="160"/>
      <c r="AF1352" s="92"/>
    </row>
    <row r="1353" spans="1:32" s="82" customFormat="1" ht="37.5" x14ac:dyDescent="0.25">
      <c r="A1353" s="162" t="s">
        <v>397</v>
      </c>
      <c r="B1353" s="601">
        <f t="shared" ref="B1353:AC1353" si="909">B1354</f>
        <v>1892.9199999999998</v>
      </c>
      <c r="C1353" s="601">
        <f t="shared" si="909"/>
        <v>1892.9199999999998</v>
      </c>
      <c r="D1353" s="601">
        <f>D1354</f>
        <v>1836</v>
      </c>
      <c r="E1353" s="601">
        <f t="shared" si="909"/>
        <v>1836</v>
      </c>
      <c r="F1353" s="601">
        <f t="shared" si="909"/>
        <v>96.993005515288559</v>
      </c>
      <c r="G1353" s="601">
        <f t="shared" si="909"/>
        <v>96.993005515288559</v>
      </c>
      <c r="H1353" s="601">
        <f t="shared" si="909"/>
        <v>236.48</v>
      </c>
      <c r="I1353" s="601">
        <f t="shared" si="909"/>
        <v>0</v>
      </c>
      <c r="J1353" s="601">
        <f t="shared" si="909"/>
        <v>40.99</v>
      </c>
      <c r="K1353" s="601">
        <f t="shared" si="909"/>
        <v>0</v>
      </c>
      <c r="L1353" s="601">
        <f t="shared" si="909"/>
        <v>40.99</v>
      </c>
      <c r="M1353" s="601">
        <f t="shared" si="909"/>
        <v>0</v>
      </c>
      <c r="N1353" s="601">
        <f t="shared" si="909"/>
        <v>195.99</v>
      </c>
      <c r="O1353" s="601">
        <f t="shared" si="909"/>
        <v>32.54</v>
      </c>
      <c r="P1353" s="601">
        <f t="shared" si="909"/>
        <v>50.3</v>
      </c>
      <c r="Q1353" s="601">
        <f t="shared" si="909"/>
        <v>43.74</v>
      </c>
      <c r="R1353" s="601">
        <f t="shared" si="909"/>
        <v>302.04000000000002</v>
      </c>
      <c r="S1353" s="601">
        <f t="shared" si="909"/>
        <v>121.53</v>
      </c>
      <c r="T1353" s="601">
        <f>T1354</f>
        <v>248.32</v>
      </c>
      <c r="U1353" s="601">
        <f>U1354</f>
        <v>139.12</v>
      </c>
      <c r="V1353" s="595">
        <f t="shared" si="909"/>
        <v>489.05</v>
      </c>
      <c r="W1353" s="595">
        <f t="shared" si="909"/>
        <v>3.49</v>
      </c>
      <c r="X1353" s="595">
        <f t="shared" si="909"/>
        <v>66.989999999999995</v>
      </c>
      <c r="Y1353" s="595">
        <f t="shared" si="909"/>
        <v>305.13</v>
      </c>
      <c r="Z1353" s="595">
        <f t="shared" si="909"/>
        <v>66.989999999999995</v>
      </c>
      <c r="AA1353" s="595">
        <f t="shared" si="909"/>
        <v>320.99</v>
      </c>
      <c r="AB1353" s="595">
        <f t="shared" si="909"/>
        <v>83.69</v>
      </c>
      <c r="AC1353" s="595">
        <f t="shared" si="909"/>
        <v>82.45</v>
      </c>
      <c r="AD1353" s="595">
        <f>AD1354</f>
        <v>71.09</v>
      </c>
      <c r="AE1353" s="595">
        <f>AE1354</f>
        <v>787.01</v>
      </c>
      <c r="AF1353" s="98" t="s">
        <v>398</v>
      </c>
    </row>
    <row r="1354" spans="1:32" ht="18.75" x14ac:dyDescent="0.3">
      <c r="A1354" s="137" t="s">
        <v>27</v>
      </c>
      <c r="B1354" s="576">
        <f t="shared" ref="B1354:AD1354" si="910">B1356</f>
        <v>1892.9199999999998</v>
      </c>
      <c r="C1354" s="576">
        <f t="shared" si="910"/>
        <v>1892.9199999999998</v>
      </c>
      <c r="D1354" s="576">
        <f>D1356</f>
        <v>1836</v>
      </c>
      <c r="E1354" s="576">
        <f t="shared" si="910"/>
        <v>1836</v>
      </c>
      <c r="F1354" s="576">
        <f t="shared" si="910"/>
        <v>96.993005515288559</v>
      </c>
      <c r="G1354" s="576">
        <f t="shared" si="910"/>
        <v>96.993005515288559</v>
      </c>
      <c r="H1354" s="576">
        <f t="shared" si="910"/>
        <v>236.48</v>
      </c>
      <c r="I1354" s="576">
        <f t="shared" si="910"/>
        <v>0</v>
      </c>
      <c r="J1354" s="576">
        <f t="shared" si="910"/>
        <v>40.99</v>
      </c>
      <c r="K1354" s="576">
        <f t="shared" si="910"/>
        <v>0</v>
      </c>
      <c r="L1354" s="576">
        <f t="shared" si="910"/>
        <v>40.99</v>
      </c>
      <c r="M1354" s="576">
        <f t="shared" si="910"/>
        <v>0</v>
      </c>
      <c r="N1354" s="600">
        <f t="shared" si="910"/>
        <v>195.99</v>
      </c>
      <c r="O1354" s="600">
        <f t="shared" si="910"/>
        <v>32.54</v>
      </c>
      <c r="P1354" s="576">
        <f t="shared" si="910"/>
        <v>50.3</v>
      </c>
      <c r="Q1354" s="576">
        <f t="shared" si="910"/>
        <v>43.74</v>
      </c>
      <c r="R1354" s="576">
        <f t="shared" si="910"/>
        <v>302.04000000000002</v>
      </c>
      <c r="S1354" s="576">
        <f t="shared" si="910"/>
        <v>121.53</v>
      </c>
      <c r="T1354" s="576">
        <f t="shared" si="910"/>
        <v>248.32</v>
      </c>
      <c r="U1354" s="576">
        <f t="shared" si="910"/>
        <v>139.12</v>
      </c>
      <c r="V1354" s="576">
        <f t="shared" si="910"/>
        <v>489.05</v>
      </c>
      <c r="W1354" s="576">
        <f t="shared" si="910"/>
        <v>3.49</v>
      </c>
      <c r="X1354" s="576">
        <f t="shared" si="910"/>
        <v>66.989999999999995</v>
      </c>
      <c r="Y1354" s="576">
        <f t="shared" si="910"/>
        <v>305.13</v>
      </c>
      <c r="Z1354" s="576">
        <f t="shared" si="910"/>
        <v>66.989999999999995</v>
      </c>
      <c r="AA1354" s="576">
        <f t="shared" si="910"/>
        <v>320.99</v>
      </c>
      <c r="AB1354" s="576">
        <f t="shared" si="910"/>
        <v>83.69</v>
      </c>
      <c r="AC1354" s="576">
        <f t="shared" si="910"/>
        <v>82.45</v>
      </c>
      <c r="AD1354" s="576">
        <f t="shared" si="910"/>
        <v>71.09</v>
      </c>
      <c r="AE1354" s="160">
        <f>AE1356</f>
        <v>787.01</v>
      </c>
      <c r="AF1354" s="92"/>
    </row>
    <row r="1355" spans="1:32" s="82" customFormat="1" ht="18.75" x14ac:dyDescent="0.25">
      <c r="A1355" s="103" t="s">
        <v>28</v>
      </c>
      <c r="B1355" s="576"/>
      <c r="C1355" s="576"/>
      <c r="D1355" s="576"/>
      <c r="E1355" s="576"/>
      <c r="F1355" s="596"/>
      <c r="G1355" s="596"/>
      <c r="H1355" s="576"/>
      <c r="I1355" s="576"/>
      <c r="J1355" s="576"/>
      <c r="K1355" s="576"/>
      <c r="L1355" s="576"/>
      <c r="M1355" s="576"/>
      <c r="N1355" s="600"/>
      <c r="O1355" s="600"/>
      <c r="P1355" s="576"/>
      <c r="Q1355" s="576"/>
      <c r="R1355" s="576"/>
      <c r="S1355" s="576"/>
      <c r="T1355" s="576"/>
      <c r="U1355" s="576"/>
      <c r="V1355" s="576"/>
      <c r="W1355" s="576"/>
      <c r="X1355" s="576"/>
      <c r="Y1355" s="576"/>
      <c r="Z1355" s="576"/>
      <c r="AA1355" s="576"/>
      <c r="AB1355" s="576"/>
      <c r="AC1355" s="576"/>
      <c r="AD1355" s="576"/>
      <c r="AE1355" s="160"/>
      <c r="AF1355" s="92"/>
    </row>
    <row r="1356" spans="1:32" s="82" customFormat="1" ht="18.75" x14ac:dyDescent="0.25">
      <c r="A1356" s="103" t="s">
        <v>29</v>
      </c>
      <c r="B1356" s="596">
        <f>H1356+J1356+L1356+N1356+P1356+R1356+T1356+V1356+X1356+Z1356+AB1356+AD1356</f>
        <v>1892.9199999999998</v>
      </c>
      <c r="C1356" s="576">
        <f>H1356+J1356+L1356+N1356+P1356+R1356+T1356+V1356+X1356+Z1356+AB1356++AD1356</f>
        <v>1892.9199999999998</v>
      </c>
      <c r="D1356" s="576">
        <f>I1356+K1356+M1356+O1356+Q1356+S1356+U1356+W1356+Y1356+AA1356+AC1356+AE1356</f>
        <v>1836</v>
      </c>
      <c r="E1356" s="599">
        <f>K1356+I1356+M1356+O1356+Q1356+S1356+U1356+W1356+Y1356+AA1356+AC1356+AE1356</f>
        <v>1836</v>
      </c>
      <c r="F1356" s="596">
        <f>E1356/B1356*100</f>
        <v>96.993005515288559</v>
      </c>
      <c r="G1356" s="596">
        <f>E1356/C1356*100</f>
        <v>96.993005515288559</v>
      </c>
      <c r="H1356" s="576">
        <v>236.48</v>
      </c>
      <c r="I1356" s="576"/>
      <c r="J1356" s="576">
        <v>40.99</v>
      </c>
      <c r="K1356" s="576"/>
      <c r="L1356" s="576">
        <v>40.99</v>
      </c>
      <c r="M1356" s="576">
        <v>0</v>
      </c>
      <c r="N1356" s="600">
        <v>195.99</v>
      </c>
      <c r="O1356" s="600">
        <v>32.54</v>
      </c>
      <c r="P1356" s="576">
        <v>50.3</v>
      </c>
      <c r="Q1356" s="576">
        <v>43.74</v>
      </c>
      <c r="R1356" s="576">
        <v>302.04000000000002</v>
      </c>
      <c r="S1356" s="576">
        <v>121.53</v>
      </c>
      <c r="T1356" s="576">
        <v>248.32</v>
      </c>
      <c r="U1356" s="576">
        <v>139.12</v>
      </c>
      <c r="V1356" s="576">
        <v>489.05</v>
      </c>
      <c r="W1356" s="576">
        <v>3.49</v>
      </c>
      <c r="X1356" s="576">
        <v>66.989999999999995</v>
      </c>
      <c r="Y1356" s="576">
        <v>305.13</v>
      </c>
      <c r="Z1356" s="576">
        <v>66.989999999999995</v>
      </c>
      <c r="AA1356" s="576">
        <v>320.99</v>
      </c>
      <c r="AB1356" s="576">
        <v>83.69</v>
      </c>
      <c r="AC1356" s="576">
        <v>82.45</v>
      </c>
      <c r="AD1356" s="576">
        <v>71.09</v>
      </c>
      <c r="AE1356" s="160">
        <v>787.01</v>
      </c>
      <c r="AF1356" s="92"/>
    </row>
    <row r="1357" spans="1:32" s="82" customFormat="1" ht="18.75" x14ac:dyDescent="0.25">
      <c r="A1357" s="103" t="s">
        <v>30</v>
      </c>
      <c r="B1357" s="576"/>
      <c r="C1357" s="576"/>
      <c r="D1357" s="576"/>
      <c r="E1357" s="576"/>
      <c r="F1357" s="596"/>
      <c r="G1357" s="596"/>
      <c r="H1357" s="576"/>
      <c r="I1357" s="576"/>
      <c r="J1357" s="576"/>
      <c r="K1357" s="576"/>
      <c r="L1357" s="576"/>
      <c r="M1357" s="576"/>
      <c r="N1357" s="600"/>
      <c r="O1357" s="600"/>
      <c r="P1357" s="576"/>
      <c r="Q1357" s="576"/>
      <c r="R1357" s="576"/>
      <c r="S1357" s="576"/>
      <c r="T1357" s="576"/>
      <c r="U1357" s="576"/>
      <c r="V1357" s="576"/>
      <c r="W1357" s="576"/>
      <c r="X1357" s="576"/>
      <c r="Y1357" s="576"/>
      <c r="Z1357" s="576"/>
      <c r="AA1357" s="576"/>
      <c r="AB1357" s="576"/>
      <c r="AC1357" s="576"/>
      <c r="AD1357" s="576"/>
      <c r="AE1357" s="100"/>
      <c r="AF1357" s="92"/>
    </row>
    <row r="1358" spans="1:32" s="82" customFormat="1" ht="18.75" x14ac:dyDescent="0.25">
      <c r="A1358" s="103" t="s">
        <v>31</v>
      </c>
      <c r="B1358" s="576"/>
      <c r="C1358" s="576"/>
      <c r="D1358" s="576"/>
      <c r="E1358" s="576"/>
      <c r="F1358" s="596"/>
      <c r="G1358" s="596"/>
      <c r="H1358" s="576"/>
      <c r="I1358" s="576"/>
      <c r="J1358" s="576"/>
      <c r="K1358" s="576"/>
      <c r="L1358" s="576"/>
      <c r="M1358" s="576"/>
      <c r="N1358" s="600"/>
      <c r="O1358" s="600"/>
      <c r="P1358" s="576"/>
      <c r="Q1358" s="576"/>
      <c r="R1358" s="576"/>
      <c r="S1358" s="576"/>
      <c r="T1358" s="576"/>
      <c r="U1358" s="576"/>
      <c r="V1358" s="576"/>
      <c r="W1358" s="576"/>
      <c r="X1358" s="576"/>
      <c r="Y1358" s="576"/>
      <c r="Z1358" s="576"/>
      <c r="AA1358" s="576"/>
      <c r="AB1358" s="576"/>
      <c r="AC1358" s="576"/>
      <c r="AD1358" s="576"/>
      <c r="AE1358" s="160"/>
      <c r="AF1358" s="92"/>
    </row>
    <row r="1359" spans="1:32" s="82" customFormat="1" ht="56.25" x14ac:dyDescent="0.25">
      <c r="A1359" s="578" t="s">
        <v>557</v>
      </c>
      <c r="B1359" s="145">
        <f t="shared" ref="B1359:AC1359" si="911">B1361+B1367+B1373</f>
        <v>32043.21</v>
      </c>
      <c r="C1359" s="145">
        <f t="shared" si="911"/>
        <v>32043.21</v>
      </c>
      <c r="D1359" s="145">
        <f>D1361+D1367+D1373</f>
        <v>31232.93</v>
      </c>
      <c r="E1359" s="145">
        <f t="shared" si="911"/>
        <v>31232.93</v>
      </c>
      <c r="F1359" s="160">
        <f>E1359/B1359*100</f>
        <v>97.471289549330422</v>
      </c>
      <c r="G1359" s="160">
        <f>E1359/C1359*100</f>
        <v>97.471289549330422</v>
      </c>
      <c r="H1359" s="145">
        <f t="shared" si="911"/>
        <v>4929.6099999999997</v>
      </c>
      <c r="I1359" s="145">
        <f t="shared" si="911"/>
        <v>4343.88</v>
      </c>
      <c r="J1359" s="145">
        <f t="shared" si="911"/>
        <v>1626.55</v>
      </c>
      <c r="K1359" s="145">
        <f t="shared" si="911"/>
        <v>1651.1000000000001</v>
      </c>
      <c r="L1359" s="145">
        <f t="shared" si="911"/>
        <v>2484.6099999999997</v>
      </c>
      <c r="M1359" s="145">
        <f t="shared" si="911"/>
        <v>1873.06</v>
      </c>
      <c r="N1359" s="143">
        <f t="shared" si="911"/>
        <v>3735.52</v>
      </c>
      <c r="O1359" s="143">
        <f t="shared" si="911"/>
        <v>2920.8999999999996</v>
      </c>
      <c r="P1359" s="145">
        <f t="shared" si="911"/>
        <v>2493.4</v>
      </c>
      <c r="Q1359" s="145">
        <f t="shared" si="911"/>
        <v>2864.4300000000003</v>
      </c>
      <c r="R1359" s="145">
        <f t="shared" si="911"/>
        <v>3263.82</v>
      </c>
      <c r="S1359" s="145">
        <f t="shared" si="911"/>
        <v>1749.76</v>
      </c>
      <c r="T1359" s="145">
        <f t="shared" si="911"/>
        <v>5057.72</v>
      </c>
      <c r="U1359" s="145">
        <f t="shared" si="911"/>
        <v>4199.5999999999995</v>
      </c>
      <c r="V1359" s="145">
        <f t="shared" si="911"/>
        <v>2270</v>
      </c>
      <c r="W1359" s="145">
        <f t="shared" si="911"/>
        <v>2517.8100000000004</v>
      </c>
      <c r="X1359" s="145">
        <f t="shared" si="911"/>
        <v>2305.3599999999997</v>
      </c>
      <c r="Y1359" s="145">
        <f t="shared" si="911"/>
        <v>2780.2</v>
      </c>
      <c r="Z1359" s="145">
        <f t="shared" si="911"/>
        <v>1801.5199999999998</v>
      </c>
      <c r="AA1359" s="145">
        <f t="shared" si="911"/>
        <v>3214.12</v>
      </c>
      <c r="AB1359" s="145">
        <f t="shared" si="911"/>
        <v>703.09</v>
      </c>
      <c r="AC1359" s="145">
        <f t="shared" si="911"/>
        <v>1474.3000000000002</v>
      </c>
      <c r="AD1359" s="145">
        <f>AD1361+AD1367+AD1373</f>
        <v>1372.01</v>
      </c>
      <c r="AE1359" s="145">
        <f>AE1361+AE1367+AE1373</f>
        <v>1643.77</v>
      </c>
      <c r="AF1359" s="92"/>
    </row>
    <row r="1360" spans="1:32" ht="18.75" x14ac:dyDescent="0.25">
      <c r="A1360" s="583" t="s">
        <v>66</v>
      </c>
      <c r="B1360" s="576"/>
      <c r="C1360" s="576"/>
      <c r="D1360" s="576"/>
      <c r="E1360" s="599"/>
      <c r="F1360" s="596"/>
      <c r="G1360" s="596"/>
      <c r="H1360" s="576"/>
      <c r="I1360" s="576"/>
      <c r="J1360" s="576"/>
      <c r="K1360" s="576"/>
      <c r="L1360" s="576"/>
      <c r="M1360" s="576"/>
      <c r="N1360" s="600"/>
      <c r="O1360" s="600"/>
      <c r="P1360" s="576"/>
      <c r="Q1360" s="576"/>
      <c r="R1360" s="576"/>
      <c r="S1360" s="576"/>
      <c r="T1360" s="576"/>
      <c r="U1360" s="576"/>
      <c r="V1360" s="576"/>
      <c r="W1360" s="576"/>
      <c r="X1360" s="576"/>
      <c r="Y1360" s="576"/>
      <c r="Z1360" s="576"/>
      <c r="AA1360" s="576"/>
      <c r="AB1360" s="576"/>
      <c r="AC1360" s="576"/>
      <c r="AD1360" s="576"/>
      <c r="AE1360" s="160"/>
      <c r="AF1360" s="92"/>
    </row>
    <row r="1361" spans="1:32" s="82" customFormat="1" ht="56.25" x14ac:dyDescent="0.25">
      <c r="A1361" s="162" t="s">
        <v>399</v>
      </c>
      <c r="B1361" s="601">
        <f t="shared" ref="B1361:AC1361" si="912">B1362</f>
        <v>13623.810000000001</v>
      </c>
      <c r="C1361" s="601">
        <f t="shared" si="912"/>
        <v>13623.810000000001</v>
      </c>
      <c r="D1361" s="601">
        <f>D1362</f>
        <v>13316.5</v>
      </c>
      <c r="E1361" s="601">
        <f t="shared" si="912"/>
        <v>13316.5</v>
      </c>
      <c r="F1361" s="601">
        <f t="shared" si="912"/>
        <v>97.744316751334608</v>
      </c>
      <c r="G1361" s="601">
        <f t="shared" si="912"/>
        <v>97.744316751334608</v>
      </c>
      <c r="H1361" s="601">
        <f t="shared" si="912"/>
        <v>2310.16</v>
      </c>
      <c r="I1361" s="601">
        <f t="shared" si="912"/>
        <v>2305.65</v>
      </c>
      <c r="J1361" s="601">
        <f t="shared" si="912"/>
        <v>1246.24</v>
      </c>
      <c r="K1361" s="601">
        <f t="shared" si="912"/>
        <v>1248.6600000000001</v>
      </c>
      <c r="L1361" s="601">
        <f t="shared" si="912"/>
        <v>1281.51</v>
      </c>
      <c r="M1361" s="601">
        <f t="shared" si="912"/>
        <v>1283</v>
      </c>
      <c r="N1361" s="601">
        <f t="shared" si="912"/>
        <v>1554.18</v>
      </c>
      <c r="O1361" s="601">
        <f t="shared" si="912"/>
        <v>1408.8</v>
      </c>
      <c r="P1361" s="601">
        <f t="shared" si="912"/>
        <v>1208.2</v>
      </c>
      <c r="Q1361" s="601">
        <f t="shared" si="912"/>
        <v>829.26</v>
      </c>
      <c r="R1361" s="601">
        <f t="shared" si="912"/>
        <v>959</v>
      </c>
      <c r="S1361" s="601">
        <f t="shared" si="912"/>
        <v>805.91</v>
      </c>
      <c r="T1361" s="601">
        <f>T1362</f>
        <v>1159.83</v>
      </c>
      <c r="U1361" s="601">
        <f>U1362</f>
        <v>1309.8499999999999</v>
      </c>
      <c r="V1361" s="595">
        <f t="shared" si="912"/>
        <v>1051.78</v>
      </c>
      <c r="W1361" s="595">
        <f t="shared" si="912"/>
        <v>940.25</v>
      </c>
      <c r="X1361" s="595">
        <f t="shared" si="912"/>
        <v>542.55999999999995</v>
      </c>
      <c r="Y1361" s="595">
        <f t="shared" si="912"/>
        <v>792.7</v>
      </c>
      <c r="Z1361" s="595">
        <f t="shared" si="912"/>
        <v>547.80999999999995</v>
      </c>
      <c r="AA1361" s="595">
        <f t="shared" si="912"/>
        <v>763.98</v>
      </c>
      <c r="AB1361" s="595">
        <f t="shared" si="912"/>
        <v>658.77</v>
      </c>
      <c r="AC1361" s="595">
        <f t="shared" si="912"/>
        <v>531.73</v>
      </c>
      <c r="AD1361" s="595">
        <f>AD1362</f>
        <v>1103.77</v>
      </c>
      <c r="AE1361" s="595">
        <f>AE1362</f>
        <v>1096.71</v>
      </c>
      <c r="AF1361" s="98"/>
    </row>
    <row r="1362" spans="1:32" s="82" customFormat="1" ht="18.75" x14ac:dyDescent="0.25">
      <c r="A1362" s="92" t="s">
        <v>27</v>
      </c>
      <c r="B1362" s="576">
        <f t="shared" ref="B1362:AD1362" si="913">B1364</f>
        <v>13623.810000000001</v>
      </c>
      <c r="C1362" s="576">
        <f t="shared" si="913"/>
        <v>13623.810000000001</v>
      </c>
      <c r="D1362" s="576">
        <f>D1364</f>
        <v>13316.5</v>
      </c>
      <c r="E1362" s="576">
        <f t="shared" si="913"/>
        <v>13316.5</v>
      </c>
      <c r="F1362" s="576">
        <f t="shared" si="913"/>
        <v>97.744316751334608</v>
      </c>
      <c r="G1362" s="576">
        <f t="shared" si="913"/>
        <v>97.744316751334608</v>
      </c>
      <c r="H1362" s="576">
        <f t="shared" si="913"/>
        <v>2310.16</v>
      </c>
      <c r="I1362" s="576">
        <f t="shared" si="913"/>
        <v>2305.65</v>
      </c>
      <c r="J1362" s="576">
        <f t="shared" si="913"/>
        <v>1246.24</v>
      </c>
      <c r="K1362" s="576">
        <f t="shared" si="913"/>
        <v>1248.6600000000001</v>
      </c>
      <c r="L1362" s="576">
        <f t="shared" si="913"/>
        <v>1281.51</v>
      </c>
      <c r="M1362" s="576">
        <f t="shared" si="913"/>
        <v>1283</v>
      </c>
      <c r="N1362" s="600">
        <f t="shared" si="913"/>
        <v>1554.18</v>
      </c>
      <c r="O1362" s="600">
        <f t="shared" si="913"/>
        <v>1408.8</v>
      </c>
      <c r="P1362" s="576">
        <f t="shared" si="913"/>
        <v>1208.2</v>
      </c>
      <c r="Q1362" s="576">
        <f t="shared" si="913"/>
        <v>829.26</v>
      </c>
      <c r="R1362" s="576">
        <f t="shared" si="913"/>
        <v>959</v>
      </c>
      <c r="S1362" s="576">
        <f t="shared" si="913"/>
        <v>805.91</v>
      </c>
      <c r="T1362" s="576">
        <f t="shared" si="913"/>
        <v>1159.83</v>
      </c>
      <c r="U1362" s="576">
        <f t="shared" si="913"/>
        <v>1309.8499999999999</v>
      </c>
      <c r="V1362" s="576">
        <f t="shared" si="913"/>
        <v>1051.78</v>
      </c>
      <c r="W1362" s="576">
        <f t="shared" si="913"/>
        <v>940.25</v>
      </c>
      <c r="X1362" s="576">
        <f t="shared" si="913"/>
        <v>542.55999999999995</v>
      </c>
      <c r="Y1362" s="576">
        <f t="shared" si="913"/>
        <v>792.7</v>
      </c>
      <c r="Z1362" s="576">
        <f t="shared" si="913"/>
        <v>547.80999999999995</v>
      </c>
      <c r="AA1362" s="576">
        <f t="shared" si="913"/>
        <v>763.98</v>
      </c>
      <c r="AB1362" s="576">
        <f t="shared" si="913"/>
        <v>658.77</v>
      </c>
      <c r="AC1362" s="576">
        <f t="shared" si="913"/>
        <v>531.73</v>
      </c>
      <c r="AD1362" s="576">
        <f t="shared" si="913"/>
        <v>1103.77</v>
      </c>
      <c r="AE1362" s="160">
        <f>AE1364</f>
        <v>1096.71</v>
      </c>
      <c r="AF1362" s="92"/>
    </row>
    <row r="1363" spans="1:32" s="82" customFormat="1" ht="18.75" x14ac:dyDescent="0.25">
      <c r="A1363" s="103" t="s">
        <v>28</v>
      </c>
      <c r="B1363" s="576"/>
      <c r="C1363" s="576"/>
      <c r="D1363" s="576"/>
      <c r="E1363" s="599"/>
      <c r="F1363" s="596"/>
      <c r="G1363" s="596"/>
      <c r="H1363" s="576"/>
      <c r="I1363" s="576"/>
      <c r="J1363" s="576"/>
      <c r="K1363" s="576"/>
      <c r="L1363" s="576"/>
      <c r="M1363" s="576"/>
      <c r="N1363" s="600"/>
      <c r="O1363" s="600"/>
      <c r="P1363" s="576"/>
      <c r="Q1363" s="576"/>
      <c r="R1363" s="576"/>
      <c r="S1363" s="576"/>
      <c r="T1363" s="576"/>
      <c r="U1363" s="576"/>
      <c r="V1363" s="576"/>
      <c r="W1363" s="576"/>
      <c r="X1363" s="576"/>
      <c r="Y1363" s="576"/>
      <c r="Z1363" s="576"/>
      <c r="AA1363" s="576"/>
      <c r="AB1363" s="576"/>
      <c r="AC1363" s="576"/>
      <c r="AD1363" s="576"/>
      <c r="AE1363" s="100">
        <v>0</v>
      </c>
      <c r="AF1363" s="92"/>
    </row>
    <row r="1364" spans="1:32" s="82" customFormat="1" ht="18.75" x14ac:dyDescent="0.25">
      <c r="A1364" s="103" t="s">
        <v>29</v>
      </c>
      <c r="B1364" s="596">
        <f>H1364+J1364+L1364+N1364+P1364+R1364+T1364+V1364+X1364+Z1364+AB1364+AD1364</f>
        <v>13623.810000000001</v>
      </c>
      <c r="C1364" s="576">
        <f>H1364+J1364+L1364+N1364+P1364+R1364+T1364+V1364+X1364+Z1364+AB1364+AD1364</f>
        <v>13623.810000000001</v>
      </c>
      <c r="D1364" s="576">
        <f>I1364+K1364+M1364+O1364+Q1364+S1364+U1364+W1364+Y1364+AA1364+AC1364+AE1364</f>
        <v>13316.5</v>
      </c>
      <c r="E1364" s="596">
        <f>I1364+K1364+M1364+O1364+Q1364+S1364+U1364+W1364+Y1364+AA1364+AC1364+AE1364+AG1364</f>
        <v>13316.5</v>
      </c>
      <c r="F1364" s="596">
        <f>E1364/B1364*100</f>
        <v>97.744316751334608</v>
      </c>
      <c r="G1364" s="596">
        <f>E1364/C1364*100</f>
        <v>97.744316751334608</v>
      </c>
      <c r="H1364" s="576">
        <v>2310.16</v>
      </c>
      <c r="I1364" s="576">
        <v>2305.65</v>
      </c>
      <c r="J1364" s="576">
        <v>1246.24</v>
      </c>
      <c r="K1364" s="576">
        <v>1248.6600000000001</v>
      </c>
      <c r="L1364" s="576">
        <v>1281.51</v>
      </c>
      <c r="M1364" s="576">
        <v>1283</v>
      </c>
      <c r="N1364" s="600">
        <v>1554.18</v>
      </c>
      <c r="O1364" s="600">
        <v>1408.8</v>
      </c>
      <c r="P1364" s="576">
        <v>1208.2</v>
      </c>
      <c r="Q1364" s="576">
        <v>829.26</v>
      </c>
      <c r="R1364" s="576">
        <v>959</v>
      </c>
      <c r="S1364" s="576">
        <v>805.91</v>
      </c>
      <c r="T1364" s="576">
        <v>1159.83</v>
      </c>
      <c r="U1364" s="576">
        <v>1309.8499999999999</v>
      </c>
      <c r="V1364" s="576">
        <v>1051.78</v>
      </c>
      <c r="W1364" s="576">
        <v>940.25</v>
      </c>
      <c r="X1364" s="576">
        <v>542.55999999999995</v>
      </c>
      <c r="Y1364" s="576">
        <v>792.7</v>
      </c>
      <c r="Z1364" s="576">
        <v>547.80999999999995</v>
      </c>
      <c r="AA1364" s="576">
        <v>763.98</v>
      </c>
      <c r="AB1364" s="576">
        <v>658.77</v>
      </c>
      <c r="AC1364" s="576">
        <v>531.73</v>
      </c>
      <c r="AD1364" s="576">
        <v>1103.77</v>
      </c>
      <c r="AE1364" s="125">
        <v>1096.71</v>
      </c>
      <c r="AF1364" s="92"/>
    </row>
    <row r="1365" spans="1:32" s="82" customFormat="1" ht="18.75" x14ac:dyDescent="0.25">
      <c r="A1365" s="103" t="s">
        <v>30</v>
      </c>
      <c r="B1365" s="576"/>
      <c r="C1365" s="576"/>
      <c r="D1365" s="576"/>
      <c r="E1365" s="599"/>
      <c r="F1365" s="596"/>
      <c r="G1365" s="596"/>
      <c r="H1365" s="576"/>
      <c r="I1365" s="576"/>
      <c r="J1365" s="576"/>
      <c r="K1365" s="576"/>
      <c r="L1365" s="576"/>
      <c r="M1365" s="576"/>
      <c r="N1365" s="600"/>
      <c r="O1365" s="600"/>
      <c r="P1365" s="576"/>
      <c r="Q1365" s="576"/>
      <c r="R1365" s="576"/>
      <c r="S1365" s="576"/>
      <c r="T1365" s="576"/>
      <c r="U1365" s="576"/>
      <c r="V1365" s="576"/>
      <c r="W1365" s="576"/>
      <c r="X1365" s="576"/>
      <c r="Y1365" s="576"/>
      <c r="Z1365" s="576"/>
      <c r="AA1365" s="576"/>
      <c r="AB1365" s="576"/>
      <c r="AC1365" s="576"/>
      <c r="AD1365" s="576"/>
      <c r="AE1365" s="160"/>
      <c r="AF1365" s="92"/>
    </row>
    <row r="1366" spans="1:32" ht="18.75" x14ac:dyDescent="0.3">
      <c r="A1366" s="168" t="s">
        <v>31</v>
      </c>
      <c r="B1366" s="576"/>
      <c r="C1366" s="576"/>
      <c r="D1366" s="576"/>
      <c r="E1366" s="599"/>
      <c r="F1366" s="596"/>
      <c r="G1366" s="596"/>
      <c r="H1366" s="576"/>
      <c r="I1366" s="576"/>
      <c r="J1366" s="576"/>
      <c r="K1366" s="576"/>
      <c r="L1366" s="576"/>
      <c r="M1366" s="576"/>
      <c r="N1366" s="600"/>
      <c r="O1366" s="600"/>
      <c r="P1366" s="576"/>
      <c r="Q1366" s="576"/>
      <c r="R1366" s="576"/>
      <c r="S1366" s="576"/>
      <c r="T1366" s="576"/>
      <c r="U1366" s="576"/>
      <c r="V1366" s="576"/>
      <c r="W1366" s="576"/>
      <c r="X1366" s="576"/>
      <c r="Y1366" s="576"/>
      <c r="Z1366" s="576"/>
      <c r="AA1366" s="576"/>
      <c r="AB1366" s="576"/>
      <c r="AC1366" s="576"/>
      <c r="AD1366" s="576"/>
      <c r="AE1366" s="160"/>
      <c r="AF1366" s="92"/>
    </row>
    <row r="1367" spans="1:32" s="83" customFormat="1" ht="56.25" x14ac:dyDescent="0.3">
      <c r="A1367" s="602" t="s">
        <v>558</v>
      </c>
      <c r="B1367" s="603">
        <f t="shared" ref="B1367:AC1367" si="914">B1368</f>
        <v>16534.499999999996</v>
      </c>
      <c r="C1367" s="603">
        <f t="shared" si="914"/>
        <v>16534.499999999996</v>
      </c>
      <c r="D1367" s="603">
        <f>D1368</f>
        <v>16253.71</v>
      </c>
      <c r="E1367" s="603">
        <f t="shared" si="914"/>
        <v>16253.71</v>
      </c>
      <c r="F1367" s="603">
        <f t="shared" si="914"/>
        <v>98.30179322023649</v>
      </c>
      <c r="G1367" s="603">
        <f t="shared" si="914"/>
        <v>98.30179322023649</v>
      </c>
      <c r="H1367" s="603">
        <f t="shared" si="914"/>
        <v>2104.9499999999998</v>
      </c>
      <c r="I1367" s="603">
        <f t="shared" si="914"/>
        <v>2006.67</v>
      </c>
      <c r="J1367" s="603">
        <f t="shared" si="914"/>
        <v>380.31</v>
      </c>
      <c r="K1367" s="603">
        <f t="shared" si="914"/>
        <v>380.44</v>
      </c>
      <c r="L1367" s="603">
        <f t="shared" si="914"/>
        <v>1203.0999999999999</v>
      </c>
      <c r="M1367" s="603">
        <f t="shared" si="914"/>
        <v>412.02</v>
      </c>
      <c r="N1367" s="603">
        <f t="shared" si="914"/>
        <v>1706.34</v>
      </c>
      <c r="O1367" s="603">
        <f t="shared" si="914"/>
        <v>1407.31</v>
      </c>
      <c r="P1367" s="603">
        <f t="shared" si="914"/>
        <v>1275.2</v>
      </c>
      <c r="Q1367" s="603">
        <f t="shared" si="914"/>
        <v>1819.21</v>
      </c>
      <c r="R1367" s="603">
        <f t="shared" si="914"/>
        <v>2238.8200000000002</v>
      </c>
      <c r="S1367" s="603">
        <f t="shared" si="914"/>
        <v>835.24</v>
      </c>
      <c r="T1367" s="603">
        <f>T1368</f>
        <v>3460.54</v>
      </c>
      <c r="U1367" s="603">
        <f>U1368</f>
        <v>2797.52</v>
      </c>
      <c r="V1367" s="604">
        <f t="shared" si="914"/>
        <v>1116.72</v>
      </c>
      <c r="W1367" s="604">
        <f t="shared" si="914"/>
        <v>1521.97</v>
      </c>
      <c r="X1367" s="604">
        <f t="shared" si="914"/>
        <v>1747.3</v>
      </c>
      <c r="Y1367" s="604">
        <f t="shared" si="914"/>
        <v>1921.58</v>
      </c>
      <c r="Z1367" s="604">
        <f t="shared" si="914"/>
        <v>1023.16</v>
      </c>
      <c r="AA1367" s="604">
        <f t="shared" si="914"/>
        <v>2200.71</v>
      </c>
      <c r="AB1367" s="604">
        <f t="shared" si="914"/>
        <v>21.32</v>
      </c>
      <c r="AC1367" s="604">
        <f t="shared" si="914"/>
        <v>537.61</v>
      </c>
      <c r="AD1367" s="604">
        <f>AD1368</f>
        <v>256.74</v>
      </c>
      <c r="AE1367" s="604">
        <f>AE1368</f>
        <v>413.43</v>
      </c>
      <c r="AF1367" s="209"/>
    </row>
    <row r="1368" spans="1:32" s="83" customFormat="1" ht="18.75" x14ac:dyDescent="0.3">
      <c r="A1368" s="137" t="s">
        <v>27</v>
      </c>
      <c r="B1368" s="580">
        <f t="shared" ref="B1368:AD1368" si="915">B1370</f>
        <v>16534.499999999996</v>
      </c>
      <c r="C1368" s="580">
        <f t="shared" si="915"/>
        <v>16534.499999999996</v>
      </c>
      <c r="D1368" s="580">
        <f>D1370</f>
        <v>16253.71</v>
      </c>
      <c r="E1368" s="580">
        <f t="shared" si="915"/>
        <v>16253.71</v>
      </c>
      <c r="F1368" s="605">
        <f>E1368/B1368*100</f>
        <v>98.30179322023649</v>
      </c>
      <c r="G1368" s="605">
        <f>E1368/C1368*100</f>
        <v>98.30179322023649</v>
      </c>
      <c r="H1368" s="580">
        <f t="shared" si="915"/>
        <v>2104.9499999999998</v>
      </c>
      <c r="I1368" s="580">
        <f t="shared" si="915"/>
        <v>2006.67</v>
      </c>
      <c r="J1368" s="580">
        <f t="shared" si="915"/>
        <v>380.31</v>
      </c>
      <c r="K1368" s="580">
        <f t="shared" si="915"/>
        <v>380.44</v>
      </c>
      <c r="L1368" s="580">
        <f t="shared" si="915"/>
        <v>1203.0999999999999</v>
      </c>
      <c r="M1368" s="580">
        <f t="shared" si="915"/>
        <v>412.02</v>
      </c>
      <c r="N1368" s="606">
        <f t="shared" si="915"/>
        <v>1706.34</v>
      </c>
      <c r="O1368" s="606">
        <f t="shared" si="915"/>
        <v>1407.31</v>
      </c>
      <c r="P1368" s="580">
        <f t="shared" si="915"/>
        <v>1275.2</v>
      </c>
      <c r="Q1368" s="580">
        <f t="shared" si="915"/>
        <v>1819.21</v>
      </c>
      <c r="R1368" s="580">
        <f t="shared" si="915"/>
        <v>2238.8200000000002</v>
      </c>
      <c r="S1368" s="580">
        <f t="shared" si="915"/>
        <v>835.24</v>
      </c>
      <c r="T1368" s="580">
        <f t="shared" si="915"/>
        <v>3460.54</v>
      </c>
      <c r="U1368" s="580">
        <f t="shared" si="915"/>
        <v>2797.52</v>
      </c>
      <c r="V1368" s="580">
        <f t="shared" si="915"/>
        <v>1116.72</v>
      </c>
      <c r="W1368" s="580">
        <f t="shared" si="915"/>
        <v>1521.97</v>
      </c>
      <c r="X1368" s="580">
        <f t="shared" si="915"/>
        <v>1747.3</v>
      </c>
      <c r="Y1368" s="580">
        <f t="shared" si="915"/>
        <v>1921.58</v>
      </c>
      <c r="Z1368" s="580">
        <f t="shared" si="915"/>
        <v>1023.16</v>
      </c>
      <c r="AA1368" s="580">
        <f t="shared" si="915"/>
        <v>2200.71</v>
      </c>
      <c r="AB1368" s="580">
        <f t="shared" si="915"/>
        <v>21.32</v>
      </c>
      <c r="AC1368" s="580">
        <f t="shared" si="915"/>
        <v>537.61</v>
      </c>
      <c r="AD1368" s="580">
        <f t="shared" si="915"/>
        <v>256.74</v>
      </c>
      <c r="AE1368" s="421">
        <f>AE1370</f>
        <v>413.43</v>
      </c>
      <c r="AF1368" s="137"/>
    </row>
    <row r="1369" spans="1:32" s="83" customFormat="1" ht="18.75" x14ac:dyDescent="0.3">
      <c r="A1369" s="168" t="s">
        <v>28</v>
      </c>
      <c r="B1369" s="580"/>
      <c r="C1369" s="580"/>
      <c r="D1369" s="580"/>
      <c r="E1369" s="605">
        <f>I1369+K1369+M1369+O1369+Q1369+S1369+U1369+W1369+Y1369+AA1369+AC1369+AE1369+AG1369</f>
        <v>0</v>
      </c>
      <c r="F1369" s="605"/>
      <c r="G1369" s="605"/>
      <c r="H1369" s="580"/>
      <c r="I1369" s="580"/>
      <c r="J1369" s="580"/>
      <c r="K1369" s="580"/>
      <c r="L1369" s="580"/>
      <c r="M1369" s="580"/>
      <c r="N1369" s="606"/>
      <c r="O1369" s="606"/>
      <c r="P1369" s="580"/>
      <c r="Q1369" s="580"/>
      <c r="R1369" s="580"/>
      <c r="S1369" s="580"/>
      <c r="T1369" s="580"/>
      <c r="U1369" s="580"/>
      <c r="V1369" s="580"/>
      <c r="W1369" s="580"/>
      <c r="X1369" s="580"/>
      <c r="Y1369" s="580"/>
      <c r="Z1369" s="580"/>
      <c r="AA1369" s="580"/>
      <c r="AB1369" s="580"/>
      <c r="AC1369" s="580"/>
      <c r="AD1369" s="580"/>
      <c r="AE1369" s="400"/>
      <c r="AF1369" s="137"/>
    </row>
    <row r="1370" spans="1:32" s="83" customFormat="1" ht="18.75" x14ac:dyDescent="0.3">
      <c r="A1370" s="168" t="s">
        <v>29</v>
      </c>
      <c r="B1370" s="605">
        <f>H1370+J1370+L1370+N1370+P1370+R1370+T1370+V1370+X1370+Z1370+AB1370+AD1370</f>
        <v>16534.499999999996</v>
      </c>
      <c r="C1370" s="580">
        <f>H1370+J1370+L1370+N1370+P1370+R1370+T1370+V1370+X1370+Z1370+AB1370+AD1370</f>
        <v>16534.499999999996</v>
      </c>
      <c r="D1370" s="580">
        <f>I1370+K1370+M1370+O1370+Q1370+S1370+U1370+W1370+Y1370+AA1370+AC1370+AE1370</f>
        <v>16253.71</v>
      </c>
      <c r="E1370" s="605">
        <f>I1370+K1370+M1370+O1370+Q1370+S1370+U1370+W1370+Y1370+AA1370+AC1370+AE1370+AG1370</f>
        <v>16253.71</v>
      </c>
      <c r="F1370" s="605">
        <f>E1370/B1370*100</f>
        <v>98.30179322023649</v>
      </c>
      <c r="G1370" s="605">
        <f>E1370/C1370*100</f>
        <v>98.30179322023649</v>
      </c>
      <c r="H1370" s="580">
        <v>2104.9499999999998</v>
      </c>
      <c r="I1370" s="580">
        <v>2006.67</v>
      </c>
      <c r="J1370" s="580">
        <v>380.31</v>
      </c>
      <c r="K1370" s="580">
        <v>380.44</v>
      </c>
      <c r="L1370" s="580">
        <v>1203.0999999999999</v>
      </c>
      <c r="M1370" s="580">
        <v>412.02</v>
      </c>
      <c r="N1370" s="606">
        <v>1706.34</v>
      </c>
      <c r="O1370" s="606">
        <v>1407.31</v>
      </c>
      <c r="P1370" s="580">
        <v>1275.2</v>
      </c>
      <c r="Q1370" s="580">
        <v>1819.21</v>
      </c>
      <c r="R1370" s="580">
        <v>2238.8200000000002</v>
      </c>
      <c r="S1370" s="580">
        <v>835.24</v>
      </c>
      <c r="T1370" s="580">
        <v>3460.54</v>
      </c>
      <c r="U1370" s="580">
        <v>2797.52</v>
      </c>
      <c r="V1370" s="580">
        <v>1116.72</v>
      </c>
      <c r="W1370" s="580">
        <v>1521.97</v>
      </c>
      <c r="X1370" s="580">
        <v>1747.3</v>
      </c>
      <c r="Y1370" s="580">
        <v>1921.58</v>
      </c>
      <c r="Z1370" s="580">
        <v>1023.16</v>
      </c>
      <c r="AA1370" s="580">
        <v>2200.71</v>
      </c>
      <c r="AB1370" s="580">
        <v>21.32</v>
      </c>
      <c r="AC1370" s="580">
        <v>537.61</v>
      </c>
      <c r="AD1370" s="580">
        <v>256.74</v>
      </c>
      <c r="AE1370" s="421">
        <v>413.43</v>
      </c>
      <c r="AF1370" s="137"/>
    </row>
    <row r="1371" spans="1:32" s="83" customFormat="1" ht="18.75" x14ac:dyDescent="0.3">
      <c r="A1371" s="168" t="s">
        <v>30</v>
      </c>
      <c r="B1371" s="580"/>
      <c r="C1371" s="580"/>
      <c r="D1371" s="580"/>
      <c r="E1371" s="605"/>
      <c r="F1371" s="580"/>
      <c r="G1371" s="580"/>
      <c r="H1371" s="580"/>
      <c r="I1371" s="580"/>
      <c r="J1371" s="580"/>
      <c r="K1371" s="580"/>
      <c r="L1371" s="580"/>
      <c r="M1371" s="580"/>
      <c r="N1371" s="606"/>
      <c r="O1371" s="606"/>
      <c r="P1371" s="580"/>
      <c r="Q1371" s="580"/>
      <c r="R1371" s="580"/>
      <c r="S1371" s="580"/>
      <c r="T1371" s="580"/>
      <c r="U1371" s="580"/>
      <c r="V1371" s="580"/>
      <c r="W1371" s="580"/>
      <c r="X1371" s="580"/>
      <c r="Y1371" s="580"/>
      <c r="Z1371" s="580"/>
      <c r="AA1371" s="580"/>
      <c r="AB1371" s="580"/>
      <c r="AC1371" s="580"/>
      <c r="AD1371" s="580"/>
      <c r="AE1371" s="154"/>
      <c r="AF1371" s="137"/>
    </row>
    <row r="1372" spans="1:32" s="83" customFormat="1" ht="18.75" x14ac:dyDescent="0.3">
      <c r="A1372" s="168" t="s">
        <v>31</v>
      </c>
      <c r="B1372" s="580"/>
      <c r="C1372" s="580"/>
      <c r="D1372" s="580"/>
      <c r="E1372" s="605"/>
      <c r="F1372" s="580"/>
      <c r="G1372" s="580"/>
      <c r="H1372" s="580"/>
      <c r="I1372" s="580"/>
      <c r="J1372" s="580"/>
      <c r="K1372" s="580"/>
      <c r="L1372" s="580"/>
      <c r="M1372" s="580"/>
      <c r="N1372" s="606"/>
      <c r="O1372" s="606"/>
      <c r="P1372" s="580"/>
      <c r="Q1372" s="580"/>
      <c r="R1372" s="580"/>
      <c r="S1372" s="580"/>
      <c r="T1372" s="580"/>
      <c r="U1372" s="580"/>
      <c r="V1372" s="580"/>
      <c r="W1372" s="580"/>
      <c r="X1372" s="580"/>
      <c r="Y1372" s="580"/>
      <c r="Z1372" s="580"/>
      <c r="AA1372" s="580"/>
      <c r="AB1372" s="580"/>
      <c r="AC1372" s="580"/>
      <c r="AD1372" s="580"/>
      <c r="AE1372" s="421"/>
      <c r="AF1372" s="137"/>
    </row>
    <row r="1373" spans="1:32" ht="37.5" x14ac:dyDescent="0.25">
      <c r="A1373" s="162" t="s">
        <v>400</v>
      </c>
      <c r="B1373" s="601">
        <f>B1374</f>
        <v>1884.8999999999999</v>
      </c>
      <c r="C1373" s="601">
        <f t="shared" ref="C1373:AC1373" si="916">C1374</f>
        <v>1884.8999999999999</v>
      </c>
      <c r="D1373" s="601">
        <f>D1374</f>
        <v>1662.7200000000003</v>
      </c>
      <c r="E1373" s="601">
        <f t="shared" si="916"/>
        <v>1662.7200000000003</v>
      </c>
      <c r="F1373" s="601">
        <f t="shared" si="916"/>
        <v>88.212637275187035</v>
      </c>
      <c r="G1373" s="601">
        <f t="shared" si="916"/>
        <v>88.212637275187035</v>
      </c>
      <c r="H1373" s="601">
        <f t="shared" si="916"/>
        <v>514.5</v>
      </c>
      <c r="I1373" s="601">
        <f t="shared" si="916"/>
        <v>31.56</v>
      </c>
      <c r="J1373" s="601">
        <f t="shared" si="916"/>
        <v>0</v>
      </c>
      <c r="K1373" s="601">
        <f t="shared" si="916"/>
        <v>22</v>
      </c>
      <c r="L1373" s="601">
        <f t="shared" si="916"/>
        <v>0</v>
      </c>
      <c r="M1373" s="601">
        <f t="shared" si="916"/>
        <v>178.04</v>
      </c>
      <c r="N1373" s="601">
        <f t="shared" si="916"/>
        <v>475</v>
      </c>
      <c r="O1373" s="601">
        <f t="shared" si="916"/>
        <v>104.79</v>
      </c>
      <c r="P1373" s="601">
        <f t="shared" si="916"/>
        <v>10</v>
      </c>
      <c r="Q1373" s="601">
        <f t="shared" si="916"/>
        <v>215.96</v>
      </c>
      <c r="R1373" s="601">
        <f t="shared" si="916"/>
        <v>66</v>
      </c>
      <c r="S1373" s="601">
        <f t="shared" si="916"/>
        <v>108.61</v>
      </c>
      <c r="T1373" s="601">
        <f>T1374</f>
        <v>437.35</v>
      </c>
      <c r="U1373" s="601">
        <f>U1374</f>
        <v>92.23</v>
      </c>
      <c r="V1373" s="595">
        <f t="shared" si="916"/>
        <v>101.5</v>
      </c>
      <c r="W1373" s="595">
        <f t="shared" si="916"/>
        <v>55.59</v>
      </c>
      <c r="X1373" s="595">
        <f t="shared" si="916"/>
        <v>15.5</v>
      </c>
      <c r="Y1373" s="595">
        <f t="shared" si="916"/>
        <v>65.92</v>
      </c>
      <c r="Z1373" s="595">
        <f t="shared" si="916"/>
        <v>230.55</v>
      </c>
      <c r="AA1373" s="595">
        <f t="shared" si="916"/>
        <v>249.43</v>
      </c>
      <c r="AB1373" s="595">
        <f t="shared" si="916"/>
        <v>23</v>
      </c>
      <c r="AC1373" s="595">
        <f t="shared" si="916"/>
        <v>404.96</v>
      </c>
      <c r="AD1373" s="595">
        <f>AD1374</f>
        <v>11.5</v>
      </c>
      <c r="AE1373" s="595">
        <f>AE1374</f>
        <v>133.63</v>
      </c>
      <c r="AF1373" s="98"/>
    </row>
    <row r="1374" spans="1:32" ht="18.75" x14ac:dyDescent="0.3">
      <c r="A1374" s="137" t="s">
        <v>27</v>
      </c>
      <c r="B1374" s="576">
        <f t="shared" ref="B1374:AD1374" si="917">B1376</f>
        <v>1884.8999999999999</v>
      </c>
      <c r="C1374" s="576">
        <f t="shared" si="917"/>
        <v>1884.8999999999999</v>
      </c>
      <c r="D1374" s="576">
        <f>D1376</f>
        <v>1662.7200000000003</v>
      </c>
      <c r="E1374" s="576">
        <f t="shared" si="917"/>
        <v>1662.7200000000003</v>
      </c>
      <c r="F1374" s="596">
        <f>E1374/B1374*100</f>
        <v>88.212637275187035</v>
      </c>
      <c r="G1374" s="596">
        <f>E1374/C1374*100</f>
        <v>88.212637275187035</v>
      </c>
      <c r="H1374" s="576">
        <f t="shared" si="917"/>
        <v>514.5</v>
      </c>
      <c r="I1374" s="576">
        <f t="shared" si="917"/>
        <v>31.56</v>
      </c>
      <c r="J1374" s="576">
        <f t="shared" si="917"/>
        <v>0</v>
      </c>
      <c r="K1374" s="576">
        <f t="shared" si="917"/>
        <v>22</v>
      </c>
      <c r="L1374" s="576">
        <f t="shared" si="917"/>
        <v>0</v>
      </c>
      <c r="M1374" s="576">
        <f t="shared" si="917"/>
        <v>178.04</v>
      </c>
      <c r="N1374" s="600">
        <f t="shared" si="917"/>
        <v>475</v>
      </c>
      <c r="O1374" s="600">
        <f t="shared" si="917"/>
        <v>104.79</v>
      </c>
      <c r="P1374" s="576">
        <f t="shared" si="917"/>
        <v>10</v>
      </c>
      <c r="Q1374" s="576">
        <f t="shared" si="917"/>
        <v>215.96</v>
      </c>
      <c r="R1374" s="576">
        <f t="shared" si="917"/>
        <v>66</v>
      </c>
      <c r="S1374" s="576">
        <f t="shared" si="917"/>
        <v>108.61</v>
      </c>
      <c r="T1374" s="576">
        <f t="shared" si="917"/>
        <v>437.35</v>
      </c>
      <c r="U1374" s="576">
        <f t="shared" si="917"/>
        <v>92.23</v>
      </c>
      <c r="V1374" s="576">
        <f t="shared" si="917"/>
        <v>101.5</v>
      </c>
      <c r="W1374" s="576">
        <f t="shared" si="917"/>
        <v>55.59</v>
      </c>
      <c r="X1374" s="576">
        <f t="shared" si="917"/>
        <v>15.5</v>
      </c>
      <c r="Y1374" s="576">
        <f t="shared" si="917"/>
        <v>65.92</v>
      </c>
      <c r="Z1374" s="576">
        <f t="shared" si="917"/>
        <v>230.55</v>
      </c>
      <c r="AA1374" s="576">
        <f t="shared" si="917"/>
        <v>249.43</v>
      </c>
      <c r="AB1374" s="576">
        <f t="shared" si="917"/>
        <v>23</v>
      </c>
      <c r="AC1374" s="576">
        <f t="shared" si="917"/>
        <v>404.96</v>
      </c>
      <c r="AD1374" s="576">
        <f t="shared" si="917"/>
        <v>11.5</v>
      </c>
      <c r="AE1374" s="160">
        <f>AE1376</f>
        <v>133.63</v>
      </c>
      <c r="AF1374" s="92"/>
    </row>
    <row r="1375" spans="1:32" s="82" customFormat="1" ht="18.75" x14ac:dyDescent="0.25">
      <c r="A1375" s="103" t="s">
        <v>28</v>
      </c>
      <c r="B1375" s="576"/>
      <c r="C1375" s="576"/>
      <c r="D1375" s="576"/>
      <c r="E1375" s="596">
        <f>I1375+K1375+M1375+O1375+Q1375+S1375+U1375+W1375+Y1375+AA1375+AC1375+AE1375+AG1375</f>
        <v>0</v>
      </c>
      <c r="F1375" s="596"/>
      <c r="G1375" s="596"/>
      <c r="H1375" s="576"/>
      <c r="I1375" s="576"/>
      <c r="J1375" s="576"/>
      <c r="K1375" s="576"/>
      <c r="L1375" s="576"/>
      <c r="M1375" s="576"/>
      <c r="N1375" s="600"/>
      <c r="O1375" s="600"/>
      <c r="P1375" s="576"/>
      <c r="Q1375" s="576"/>
      <c r="R1375" s="576"/>
      <c r="S1375" s="576"/>
      <c r="T1375" s="576"/>
      <c r="U1375" s="576"/>
      <c r="V1375" s="576"/>
      <c r="W1375" s="576"/>
      <c r="X1375" s="576"/>
      <c r="Y1375" s="576"/>
      <c r="Z1375" s="576"/>
      <c r="AA1375" s="576"/>
      <c r="AB1375" s="576"/>
      <c r="AC1375" s="576"/>
      <c r="AD1375" s="576"/>
      <c r="AE1375" s="160"/>
      <c r="AF1375" s="92"/>
    </row>
    <row r="1376" spans="1:32" s="82" customFormat="1" ht="18.75" x14ac:dyDescent="0.25">
      <c r="A1376" s="103" t="s">
        <v>29</v>
      </c>
      <c r="B1376" s="596">
        <f>H1376+J1376+L1376+N1376+P1376+R1376+T1376+V1376+X1376+Z1376+AB1376+AD1376</f>
        <v>1884.8999999999999</v>
      </c>
      <c r="C1376" s="576">
        <f>H1376+J1376+L1376+N1376+P1376+R1376+T1376+V1376+X1376+Z1376+AB1376+AD1376</f>
        <v>1884.8999999999999</v>
      </c>
      <c r="D1376" s="576">
        <f>I1376+K1376+M1376+O1376+Q1376+S1376+U1376+W1376+Y1376+AA1376+AC1376+AE1376</f>
        <v>1662.7200000000003</v>
      </c>
      <c r="E1376" s="596">
        <f>I1376+K1376+M1376+O1376+Q1376+S1376+U1376+W1376+Y1376+AA1376+AC1376+AE1376+AG1376</f>
        <v>1662.7200000000003</v>
      </c>
      <c r="F1376" s="596">
        <f>E1376/B1376*100</f>
        <v>88.212637275187035</v>
      </c>
      <c r="G1376" s="596">
        <f>E1376/C1376*100</f>
        <v>88.212637275187035</v>
      </c>
      <c r="H1376" s="607">
        <v>514.5</v>
      </c>
      <c r="I1376" s="607">
        <v>31.56</v>
      </c>
      <c r="J1376" s="607">
        <v>0</v>
      </c>
      <c r="K1376" s="607">
        <v>22</v>
      </c>
      <c r="L1376" s="607">
        <v>0</v>
      </c>
      <c r="M1376" s="607">
        <v>178.04</v>
      </c>
      <c r="N1376" s="608">
        <v>475</v>
      </c>
      <c r="O1376" s="608">
        <v>104.79</v>
      </c>
      <c r="P1376" s="607">
        <v>10</v>
      </c>
      <c r="Q1376" s="607">
        <v>215.96</v>
      </c>
      <c r="R1376" s="607">
        <v>66</v>
      </c>
      <c r="S1376" s="607">
        <v>108.61</v>
      </c>
      <c r="T1376" s="607">
        <v>437.35</v>
      </c>
      <c r="U1376" s="607">
        <v>92.23</v>
      </c>
      <c r="V1376" s="607">
        <v>101.5</v>
      </c>
      <c r="W1376" s="607">
        <v>55.59</v>
      </c>
      <c r="X1376" s="607">
        <v>15.5</v>
      </c>
      <c r="Y1376" s="607">
        <v>65.92</v>
      </c>
      <c r="Z1376" s="607">
        <v>230.55</v>
      </c>
      <c r="AA1376" s="607">
        <v>249.43</v>
      </c>
      <c r="AB1376" s="607">
        <v>23</v>
      </c>
      <c r="AC1376" s="607">
        <v>404.96</v>
      </c>
      <c r="AD1376" s="607">
        <v>11.5</v>
      </c>
      <c r="AE1376" s="160">
        <v>133.63</v>
      </c>
      <c r="AF1376" s="92"/>
    </row>
    <row r="1377" spans="1:34" s="82" customFormat="1" ht="18.75" x14ac:dyDescent="0.25">
      <c r="A1377" s="103" t="s">
        <v>30</v>
      </c>
      <c r="B1377" s="576"/>
      <c r="C1377" s="576"/>
      <c r="D1377" s="576"/>
      <c r="E1377" s="596"/>
      <c r="F1377" s="576"/>
      <c r="G1377" s="576"/>
      <c r="H1377" s="576"/>
      <c r="I1377" s="576"/>
      <c r="J1377" s="576"/>
      <c r="K1377" s="576"/>
      <c r="L1377" s="576"/>
      <c r="M1377" s="576"/>
      <c r="N1377" s="600"/>
      <c r="O1377" s="600"/>
      <c r="P1377" s="576"/>
      <c r="Q1377" s="576"/>
      <c r="R1377" s="576"/>
      <c r="S1377" s="576"/>
      <c r="T1377" s="576"/>
      <c r="U1377" s="576"/>
      <c r="V1377" s="576"/>
      <c r="W1377" s="576"/>
      <c r="X1377" s="576"/>
      <c r="Y1377" s="576"/>
      <c r="Z1377" s="576"/>
      <c r="AA1377" s="576"/>
      <c r="AB1377" s="576"/>
      <c r="AC1377" s="576"/>
      <c r="AD1377" s="576"/>
      <c r="AE1377" s="100"/>
      <c r="AF1377" s="92"/>
    </row>
    <row r="1378" spans="1:34" s="82" customFormat="1" ht="18.75" x14ac:dyDescent="0.25">
      <c r="A1378" s="103" t="s">
        <v>31</v>
      </c>
      <c r="B1378" s="576"/>
      <c r="C1378" s="576"/>
      <c r="D1378" s="576"/>
      <c r="E1378" s="596"/>
      <c r="F1378" s="576"/>
      <c r="G1378" s="576"/>
      <c r="H1378" s="576"/>
      <c r="I1378" s="576"/>
      <c r="J1378" s="576"/>
      <c r="K1378" s="576"/>
      <c r="L1378" s="576"/>
      <c r="M1378" s="576"/>
      <c r="N1378" s="600"/>
      <c r="O1378" s="600"/>
      <c r="P1378" s="576"/>
      <c r="Q1378" s="576"/>
      <c r="R1378" s="576"/>
      <c r="S1378" s="576"/>
      <c r="T1378" s="576"/>
      <c r="U1378" s="576"/>
      <c r="V1378" s="576"/>
      <c r="W1378" s="576"/>
      <c r="X1378" s="576"/>
      <c r="Y1378" s="576"/>
      <c r="Z1378" s="576"/>
      <c r="AA1378" s="576"/>
      <c r="AB1378" s="576"/>
      <c r="AC1378" s="576"/>
      <c r="AD1378" s="576"/>
      <c r="AE1378" s="160"/>
      <c r="AF1378" s="92"/>
    </row>
    <row r="1379" spans="1:34" s="82" customFormat="1" ht="18.75" x14ac:dyDescent="0.25">
      <c r="A1379" s="609" t="s">
        <v>401</v>
      </c>
      <c r="B1379" s="610">
        <f>B1337+B1345+B1359</f>
        <v>35987.129999999997</v>
      </c>
      <c r="C1379" s="610">
        <f>C1359+C1345+C1337</f>
        <v>35987.129999999997</v>
      </c>
      <c r="D1379" s="610">
        <f>D1359+D1345+D1337</f>
        <v>34900.080000000002</v>
      </c>
      <c r="E1379" s="610">
        <f>E1359+E1345+E1337</f>
        <v>34900.080000000002</v>
      </c>
      <c r="F1379" s="592">
        <f>E1379/B1379*100</f>
        <v>96.979336779565372</v>
      </c>
      <c r="G1379" s="592">
        <f>E1379/C1379*100</f>
        <v>96.979336779565372</v>
      </c>
      <c r="H1379" s="610">
        <f t="shared" ref="H1379:X1379" si="918">H1337+H1345+H1359</f>
        <v>5428.69</v>
      </c>
      <c r="I1379" s="610">
        <f t="shared" si="918"/>
        <v>4343.88</v>
      </c>
      <c r="J1379" s="610">
        <f t="shared" si="918"/>
        <v>1667.54</v>
      </c>
      <c r="K1379" s="610">
        <f t="shared" si="918"/>
        <v>1759.6000000000001</v>
      </c>
      <c r="L1379" s="610">
        <f t="shared" si="918"/>
        <v>2825.5999999999995</v>
      </c>
      <c r="M1379" s="610">
        <f t="shared" si="918"/>
        <v>1873.06</v>
      </c>
      <c r="N1379" s="610">
        <f t="shared" si="918"/>
        <v>4296.38</v>
      </c>
      <c r="O1379" s="610">
        <f t="shared" si="918"/>
        <v>3406.3099999999995</v>
      </c>
      <c r="P1379" s="610">
        <f t="shared" si="918"/>
        <v>2643.7000000000003</v>
      </c>
      <c r="Q1379" s="610">
        <f t="shared" si="918"/>
        <v>3119.17</v>
      </c>
      <c r="R1379" s="610">
        <f t="shared" si="918"/>
        <v>4023.59</v>
      </c>
      <c r="S1379" s="610">
        <f t="shared" si="918"/>
        <v>1920.1100000000001</v>
      </c>
      <c r="T1379" s="145">
        <f t="shared" si="918"/>
        <v>5306.04</v>
      </c>
      <c r="U1379" s="145">
        <f t="shared" si="918"/>
        <v>4641.3899999999994</v>
      </c>
      <c r="V1379" s="610">
        <f t="shared" si="918"/>
        <v>3006.65</v>
      </c>
      <c r="W1379" s="610">
        <f t="shared" si="918"/>
        <v>2581.6900000000005</v>
      </c>
      <c r="X1379" s="610">
        <f t="shared" si="918"/>
        <v>2462.3499999999995</v>
      </c>
      <c r="Y1379" s="610">
        <f t="shared" ref="Y1379" si="919">Y1359+Y1345+Y1337</f>
        <v>3173.0499999999997</v>
      </c>
      <c r="Z1379" s="610">
        <f t="shared" ref="Z1379:AD1379" si="920">Z1337+Z1345+Z1359</f>
        <v>2017.3099999999997</v>
      </c>
      <c r="AA1379" s="610">
        <f t="shared" si="920"/>
        <v>3740.87</v>
      </c>
      <c r="AB1379" s="610">
        <f t="shared" si="920"/>
        <v>866.18000000000006</v>
      </c>
      <c r="AC1379" s="610">
        <f t="shared" si="920"/>
        <v>1756.6100000000001</v>
      </c>
      <c r="AD1379" s="610">
        <f t="shared" si="920"/>
        <v>1443.1</v>
      </c>
      <c r="AE1379" s="610">
        <f>AE1337+AE1345+AE1359</f>
        <v>2584.34</v>
      </c>
      <c r="AF1379" s="92"/>
      <c r="AG1379" s="52">
        <f>H1379+J1379+L1379+N1379+P1379+R1379+T1379+V1379+X1379+Z1379+AB1379+AD1379</f>
        <v>35987.129999999997</v>
      </c>
      <c r="AH1379" s="53">
        <f>AE1379+AC1379+AA1379+Y1379+W1379+U1379+S1379+Q1379+O1379+M1379+K1379+I1379</f>
        <v>34900.080000000002</v>
      </c>
    </row>
    <row r="1380" spans="1:34" ht="18.75" x14ac:dyDescent="0.3">
      <c r="A1380" s="168" t="s">
        <v>28</v>
      </c>
      <c r="B1380" s="607"/>
      <c r="C1380" s="607"/>
      <c r="D1380" s="607"/>
      <c r="E1380" s="607"/>
      <c r="F1380" s="607"/>
      <c r="G1380" s="607"/>
      <c r="H1380" s="607"/>
      <c r="I1380" s="607"/>
      <c r="J1380" s="607"/>
      <c r="K1380" s="607"/>
      <c r="L1380" s="607"/>
      <c r="M1380" s="607"/>
      <c r="N1380" s="608"/>
      <c r="O1380" s="608"/>
      <c r="P1380" s="607"/>
      <c r="Q1380" s="607"/>
      <c r="R1380" s="607"/>
      <c r="S1380" s="607"/>
      <c r="T1380" s="607"/>
      <c r="U1380" s="607"/>
      <c r="V1380" s="607"/>
      <c r="W1380" s="607"/>
      <c r="X1380" s="607"/>
      <c r="Y1380" s="607"/>
      <c r="Z1380" s="607"/>
      <c r="AA1380" s="607"/>
      <c r="AB1380" s="607"/>
      <c r="AC1380" s="607"/>
      <c r="AD1380" s="607"/>
      <c r="AE1380" s="160"/>
      <c r="AF1380" s="92"/>
    </row>
    <row r="1381" spans="1:34" s="82" customFormat="1" ht="18.75" x14ac:dyDescent="0.25">
      <c r="A1381" s="103" t="s">
        <v>29</v>
      </c>
      <c r="B1381" s="216">
        <f>H1381+J1381+L1381+N1381+P1381+R1381+T1381+V1381+X1381+Z1381+AB1381+AD1381</f>
        <v>35987.129999999997</v>
      </c>
      <c r="C1381" s="216">
        <f>H1381+J1381+L1381+N1381+P1381+R1381+T1381+V1381+X1381+Z1381+AB1381+AD1381</f>
        <v>35987.129999999997</v>
      </c>
      <c r="D1381" s="216">
        <f>I1381+K1381+M1381+O1381+Q1381+S1381+U1381+W1381+Y1381+AA1381+AC1381+AE1381</f>
        <v>34900.079999999994</v>
      </c>
      <c r="E1381" s="216">
        <f>E1376+E1370+E1364+E1356+E1350+E1342</f>
        <v>34900.080000000002</v>
      </c>
      <c r="F1381" s="596">
        <f>E1381/B1381*100</f>
        <v>96.979336779565372</v>
      </c>
      <c r="G1381" s="596">
        <f>E1381/C1381*100</f>
        <v>96.979336779565372</v>
      </c>
      <c r="H1381" s="216">
        <f t="shared" ref="H1381:AE1381" si="921">H1376+H1370+H1364+H1356+H1350+H1342</f>
        <v>5428.69</v>
      </c>
      <c r="I1381" s="216">
        <f t="shared" si="921"/>
        <v>4343.88</v>
      </c>
      <c r="J1381" s="216">
        <f t="shared" si="921"/>
        <v>1667.54</v>
      </c>
      <c r="K1381" s="216">
        <f t="shared" si="921"/>
        <v>1759.6000000000001</v>
      </c>
      <c r="L1381" s="216">
        <f t="shared" si="921"/>
        <v>2825.5999999999995</v>
      </c>
      <c r="M1381" s="216">
        <f t="shared" si="921"/>
        <v>1873.06</v>
      </c>
      <c r="N1381" s="611">
        <f t="shared" si="921"/>
        <v>4296.38</v>
      </c>
      <c r="O1381" s="611">
        <f t="shared" si="921"/>
        <v>3406.3099999999995</v>
      </c>
      <c r="P1381" s="216">
        <f t="shared" si="921"/>
        <v>2643.7000000000003</v>
      </c>
      <c r="Q1381" s="216">
        <f t="shared" si="921"/>
        <v>3119.17</v>
      </c>
      <c r="R1381" s="216">
        <f t="shared" si="921"/>
        <v>4023.59</v>
      </c>
      <c r="S1381" s="216">
        <f t="shared" si="921"/>
        <v>1920.11</v>
      </c>
      <c r="T1381" s="216">
        <f t="shared" si="921"/>
        <v>5306.0399999999991</v>
      </c>
      <c r="U1381" s="216">
        <f t="shared" si="921"/>
        <v>4641.3900000000003</v>
      </c>
      <c r="V1381" s="216">
        <f t="shared" si="921"/>
        <v>3006.65</v>
      </c>
      <c r="W1381" s="216">
        <f t="shared" si="921"/>
        <v>2581.6899999999996</v>
      </c>
      <c r="X1381" s="216">
        <f t="shared" si="921"/>
        <v>2462.3499999999995</v>
      </c>
      <c r="Y1381" s="216">
        <f t="shared" si="921"/>
        <v>3173.0499999999997</v>
      </c>
      <c r="Z1381" s="216">
        <f t="shared" si="921"/>
        <v>2017.31</v>
      </c>
      <c r="AA1381" s="216">
        <f t="shared" si="921"/>
        <v>3740.87</v>
      </c>
      <c r="AB1381" s="216">
        <f t="shared" si="921"/>
        <v>866.18</v>
      </c>
      <c r="AC1381" s="216">
        <f t="shared" si="921"/>
        <v>1756.6100000000001</v>
      </c>
      <c r="AD1381" s="216">
        <f t="shared" si="921"/>
        <v>1443.1</v>
      </c>
      <c r="AE1381" s="216">
        <f t="shared" si="921"/>
        <v>2584.3399999999997</v>
      </c>
      <c r="AF1381" s="92"/>
    </row>
    <row r="1382" spans="1:34" s="82" customFormat="1" ht="18.75" x14ac:dyDescent="0.25">
      <c r="A1382" s="103" t="s">
        <v>30</v>
      </c>
      <c r="B1382" s="607"/>
      <c r="C1382" s="607"/>
      <c r="D1382" s="607"/>
      <c r="E1382" s="607"/>
      <c r="F1382" s="607"/>
      <c r="G1382" s="607"/>
      <c r="H1382" s="607"/>
      <c r="I1382" s="607"/>
      <c r="J1382" s="607"/>
      <c r="K1382" s="607"/>
      <c r="L1382" s="607"/>
      <c r="M1382" s="607"/>
      <c r="N1382" s="608"/>
      <c r="O1382" s="608"/>
      <c r="P1382" s="607"/>
      <c r="Q1382" s="607"/>
      <c r="R1382" s="607"/>
      <c r="S1382" s="607"/>
      <c r="T1382" s="607"/>
      <c r="U1382" s="607"/>
      <c r="V1382" s="607"/>
      <c r="W1382" s="607"/>
      <c r="X1382" s="607"/>
      <c r="Y1382" s="607"/>
      <c r="Z1382" s="607"/>
      <c r="AA1382" s="607"/>
      <c r="AB1382" s="607"/>
      <c r="AC1382" s="607"/>
      <c r="AD1382" s="607"/>
      <c r="AE1382" s="160"/>
      <c r="AF1382" s="92"/>
    </row>
    <row r="1383" spans="1:34" s="82" customFormat="1" ht="18.75" x14ac:dyDescent="0.25">
      <c r="A1383" s="103" t="s">
        <v>31</v>
      </c>
      <c r="B1383" s="607"/>
      <c r="C1383" s="607"/>
      <c r="D1383" s="607"/>
      <c r="E1383" s="612"/>
      <c r="F1383" s="607"/>
      <c r="G1383" s="607"/>
      <c r="H1383" s="607"/>
      <c r="I1383" s="607"/>
      <c r="J1383" s="607"/>
      <c r="K1383" s="607"/>
      <c r="L1383" s="607"/>
      <c r="M1383" s="607"/>
      <c r="N1383" s="608"/>
      <c r="O1383" s="608"/>
      <c r="P1383" s="607"/>
      <c r="Q1383" s="607"/>
      <c r="R1383" s="607"/>
      <c r="S1383" s="607"/>
      <c r="T1383" s="607"/>
      <c r="U1383" s="607"/>
      <c r="V1383" s="607"/>
      <c r="W1383" s="607"/>
      <c r="X1383" s="607"/>
      <c r="Y1383" s="607"/>
      <c r="Z1383" s="607"/>
      <c r="AA1383" s="607"/>
      <c r="AB1383" s="607"/>
      <c r="AC1383" s="607"/>
      <c r="AD1383" s="607"/>
      <c r="AE1383" s="100"/>
      <c r="AF1383" s="92"/>
    </row>
    <row r="1384" spans="1:34" ht="33.75" customHeight="1" x14ac:dyDescent="0.25">
      <c r="A1384" s="449" t="s">
        <v>402</v>
      </c>
      <c r="B1384" s="449"/>
      <c r="C1384" s="449"/>
      <c r="D1384" s="449"/>
      <c r="E1384" s="449"/>
      <c r="F1384" s="449"/>
      <c r="G1384" s="449"/>
      <c r="H1384" s="449"/>
      <c r="I1384" s="449"/>
      <c r="J1384" s="449"/>
      <c r="K1384" s="449"/>
      <c r="L1384" s="449"/>
      <c r="M1384" s="449"/>
      <c r="N1384" s="449"/>
      <c r="O1384" s="449"/>
      <c r="P1384" s="449"/>
      <c r="Q1384" s="449"/>
      <c r="R1384" s="449"/>
      <c r="S1384" s="449"/>
      <c r="T1384" s="449"/>
      <c r="U1384" s="449"/>
      <c r="V1384" s="449"/>
      <c r="W1384" s="449"/>
      <c r="X1384" s="449"/>
      <c r="Y1384" s="449"/>
      <c r="Z1384" s="449"/>
      <c r="AA1384" s="449"/>
      <c r="AB1384" s="449"/>
      <c r="AC1384" s="449"/>
      <c r="AD1384" s="449"/>
      <c r="AE1384" s="449"/>
      <c r="AF1384" s="449"/>
    </row>
    <row r="1385" spans="1:34" s="82" customFormat="1" ht="56.25" x14ac:dyDescent="0.25">
      <c r="A1385" s="578" t="s">
        <v>403</v>
      </c>
      <c r="B1385" s="160">
        <f t="shared" ref="B1385:D1385" si="922">B1386+B1448+B1474</f>
        <v>64285.653000000006</v>
      </c>
      <c r="C1385" s="160">
        <f>C1386+C1448+C1474</f>
        <v>64285.653000000006</v>
      </c>
      <c r="D1385" s="160">
        <f t="shared" si="922"/>
        <v>64100.260000000009</v>
      </c>
      <c r="E1385" s="160">
        <f>E1386+E1448+E1474</f>
        <v>64100.260000000009</v>
      </c>
      <c r="F1385" s="160">
        <f>E1385/B1385*100</f>
        <v>99.711610613957674</v>
      </c>
      <c r="G1385" s="160">
        <f>E1385/C1385*100</f>
        <v>99.711610613957674</v>
      </c>
      <c r="H1385" s="160">
        <f t="shared" ref="H1385:AD1385" si="923">H1386+H1448+H1474</f>
        <v>2685.018</v>
      </c>
      <c r="I1385" s="160">
        <f t="shared" si="923"/>
        <v>2298.09</v>
      </c>
      <c r="J1385" s="160">
        <f t="shared" si="923"/>
        <v>4791.6399999999994</v>
      </c>
      <c r="K1385" s="160">
        <f t="shared" si="923"/>
        <v>4455.9399999999996</v>
      </c>
      <c r="L1385" s="160">
        <f t="shared" si="923"/>
        <v>5365.2150000000001</v>
      </c>
      <c r="M1385" s="160">
        <f t="shared" si="923"/>
        <v>3875.85</v>
      </c>
      <c r="N1385" s="160">
        <f t="shared" si="923"/>
        <v>4325.12</v>
      </c>
      <c r="O1385" s="160">
        <f t="shared" si="923"/>
        <v>5111.21</v>
      </c>
      <c r="P1385" s="160">
        <f t="shared" si="923"/>
        <v>5447.7000000000007</v>
      </c>
      <c r="Q1385" s="160">
        <f t="shared" si="923"/>
        <v>5299.8</v>
      </c>
      <c r="R1385" s="160">
        <f t="shared" si="923"/>
        <v>5190.7</v>
      </c>
      <c r="S1385" s="160">
        <f t="shared" si="923"/>
        <v>5386.15</v>
      </c>
      <c r="T1385" s="160">
        <f t="shared" si="923"/>
        <v>18524.330000000002</v>
      </c>
      <c r="U1385" s="160">
        <f t="shared" si="923"/>
        <v>5261.57</v>
      </c>
      <c r="V1385" s="160">
        <f t="shared" si="923"/>
        <v>4652.66</v>
      </c>
      <c r="W1385" s="160">
        <f t="shared" si="923"/>
        <v>14077.800000000001</v>
      </c>
      <c r="X1385" s="160">
        <f t="shared" si="923"/>
        <v>3770.03</v>
      </c>
      <c r="Y1385" s="160">
        <f t="shared" si="923"/>
        <v>7579.22</v>
      </c>
      <c r="Z1385" s="160">
        <f t="shared" si="923"/>
        <v>4367.8599999999997</v>
      </c>
      <c r="AA1385" s="160">
        <f t="shared" si="923"/>
        <v>4581.0200000000004</v>
      </c>
      <c r="AB1385" s="160">
        <f t="shared" si="923"/>
        <v>3355.01</v>
      </c>
      <c r="AC1385" s="160">
        <f t="shared" si="923"/>
        <v>2287.9499999999998</v>
      </c>
      <c r="AD1385" s="160">
        <f t="shared" si="923"/>
        <v>1810.3700000000001</v>
      </c>
      <c r="AE1385" s="160">
        <f>AE1386+AE1448+AE1474</f>
        <v>3885.66</v>
      </c>
      <c r="AF1385" s="92"/>
    </row>
    <row r="1386" spans="1:34" s="82" customFormat="1" ht="56.25" x14ac:dyDescent="0.25">
      <c r="A1386" s="142" t="s">
        <v>404</v>
      </c>
      <c r="B1386" s="89">
        <f t="shared" ref="B1386:AD1386" si="924">B1388+B1394+B1400+B1406+B1412+B1418+B1424+B1430+B1436+B1442</f>
        <v>31323.448000000004</v>
      </c>
      <c r="C1386" s="89">
        <f>C1388+C1394+C1400+C1406+C1412+C1418+C1424+C1430+C1436+C1442</f>
        <v>31323.448000000004</v>
      </c>
      <c r="D1386" s="89">
        <f t="shared" si="924"/>
        <v>31323.450000000004</v>
      </c>
      <c r="E1386" s="89">
        <f>E1388+E1394+E1400+E1406+E1412+E1418+E1424+E1430+E1436+E1442</f>
        <v>31323.450000000004</v>
      </c>
      <c r="F1386" s="160">
        <f>E1386/B1386*100</f>
        <v>100.00000638499311</v>
      </c>
      <c r="G1386" s="160">
        <f>E1386/C1386*100</f>
        <v>100.00000638499311</v>
      </c>
      <c r="H1386" s="89">
        <f t="shared" si="924"/>
        <v>1159.588</v>
      </c>
      <c r="I1386" s="89">
        <f t="shared" si="924"/>
        <v>1159.5899999999999</v>
      </c>
      <c r="J1386" s="89">
        <f t="shared" si="924"/>
        <v>3253.1299999999997</v>
      </c>
      <c r="K1386" s="89">
        <f t="shared" si="924"/>
        <v>3233.74</v>
      </c>
      <c r="L1386" s="89">
        <f>L1388+L1394+L1400+L1406+L1412+L1418+L1424+L1430+L1436+L1442</f>
        <v>2454</v>
      </c>
      <c r="M1386" s="89">
        <f t="shared" si="924"/>
        <v>2473.35</v>
      </c>
      <c r="N1386" s="91">
        <f t="shared" si="924"/>
        <v>2680.14</v>
      </c>
      <c r="O1386" s="91">
        <f t="shared" si="924"/>
        <v>2670.02</v>
      </c>
      <c r="P1386" s="89">
        <f t="shared" si="924"/>
        <v>3506.82</v>
      </c>
      <c r="Q1386" s="89">
        <f t="shared" si="924"/>
        <v>3506.8</v>
      </c>
      <c r="R1386" s="89">
        <f>R1388+R1394+R1400+R1406+R1412+R1418+R1424+R1430+R1436+R1442</f>
        <v>3443.67</v>
      </c>
      <c r="S1386" s="89">
        <f t="shared" si="924"/>
        <v>3426.85</v>
      </c>
      <c r="T1386" s="89">
        <f>T1388+T1394+T1400+T1406+T1412+T1418+T1424+T1430+T1436+T1442</f>
        <v>3756.63</v>
      </c>
      <c r="U1386" s="89">
        <f t="shared" si="924"/>
        <v>3782.17</v>
      </c>
      <c r="V1386" s="89">
        <f t="shared" si="924"/>
        <v>2999.04</v>
      </c>
      <c r="W1386" s="89">
        <f t="shared" si="924"/>
        <v>3000.36</v>
      </c>
      <c r="X1386" s="89">
        <f t="shared" si="924"/>
        <v>2416.7800000000002</v>
      </c>
      <c r="Y1386" s="89">
        <f t="shared" si="924"/>
        <v>2416.7600000000002</v>
      </c>
      <c r="Z1386" s="89">
        <f t="shared" si="924"/>
        <v>2899.54</v>
      </c>
      <c r="AA1386" s="89">
        <f>AA1388+AA1394+AA1400+AA1406+AA1412+AA1418+AA1424+AA1430+AA1436+AA1442</f>
        <v>2899.52</v>
      </c>
      <c r="AB1386" s="89">
        <f t="shared" si="924"/>
        <v>1828.27</v>
      </c>
      <c r="AC1386" s="89">
        <f t="shared" si="924"/>
        <v>1828.25</v>
      </c>
      <c r="AD1386" s="89">
        <f t="shared" si="924"/>
        <v>925.84</v>
      </c>
      <c r="AE1386" s="89">
        <f>AE1388+AE1394+AE1400+AE1406+AE1412+AE1418+AE1424+AE1430+AE1436+AE1442</f>
        <v>926.04</v>
      </c>
      <c r="AF1386" s="92"/>
    </row>
    <row r="1387" spans="1:34" ht="18.75" x14ac:dyDescent="0.3">
      <c r="A1387" s="168" t="s">
        <v>66</v>
      </c>
      <c r="B1387" s="426"/>
      <c r="C1387" s="156"/>
      <c r="D1387" s="156"/>
      <c r="E1387" s="161"/>
      <c r="F1387" s="161"/>
      <c r="G1387" s="161"/>
      <c r="H1387" s="613"/>
      <c r="I1387" s="613"/>
      <c r="J1387" s="613"/>
      <c r="K1387" s="613"/>
      <c r="L1387" s="613"/>
      <c r="M1387" s="613"/>
      <c r="N1387" s="435"/>
      <c r="O1387" s="435"/>
      <c r="P1387" s="161"/>
      <c r="Q1387" s="161"/>
      <c r="R1387" s="161"/>
      <c r="S1387" s="161"/>
      <c r="T1387" s="161"/>
      <c r="U1387" s="161"/>
      <c r="V1387" s="161"/>
      <c r="W1387" s="161"/>
      <c r="X1387" s="161"/>
      <c r="Y1387" s="161"/>
      <c r="Z1387" s="161"/>
      <c r="AA1387" s="161"/>
      <c r="AB1387" s="161"/>
      <c r="AC1387" s="161"/>
      <c r="AD1387" s="161"/>
      <c r="AE1387" s="160"/>
      <c r="AF1387" s="92"/>
    </row>
    <row r="1388" spans="1:34" s="82" customFormat="1" ht="37.5" x14ac:dyDescent="0.25">
      <c r="A1388" s="153" t="s">
        <v>405</v>
      </c>
      <c r="B1388" s="95">
        <f t="shared" ref="B1388:AE1388" si="925">B1389</f>
        <v>100.00000000000001</v>
      </c>
      <c r="C1388" s="95">
        <f t="shared" si="925"/>
        <v>100.00000000000001</v>
      </c>
      <c r="D1388" s="95">
        <f t="shared" si="925"/>
        <v>100.00000000000001</v>
      </c>
      <c r="E1388" s="95">
        <f t="shared" si="925"/>
        <v>100.00000000000001</v>
      </c>
      <c r="F1388" s="95">
        <f t="shared" si="925"/>
        <v>100</v>
      </c>
      <c r="G1388" s="95">
        <f t="shared" si="925"/>
        <v>100</v>
      </c>
      <c r="H1388" s="95">
        <f t="shared" si="925"/>
        <v>0</v>
      </c>
      <c r="I1388" s="95">
        <f t="shared" si="925"/>
        <v>0</v>
      </c>
      <c r="J1388" s="95">
        <f t="shared" si="925"/>
        <v>8.93</v>
      </c>
      <c r="K1388" s="95">
        <f t="shared" si="925"/>
        <v>1.34</v>
      </c>
      <c r="L1388" s="95">
        <f t="shared" si="925"/>
        <v>8.93</v>
      </c>
      <c r="M1388" s="95">
        <f t="shared" si="925"/>
        <v>16.48</v>
      </c>
      <c r="N1388" s="95">
        <f t="shared" si="925"/>
        <v>8.93</v>
      </c>
      <c r="O1388" s="95">
        <f t="shared" si="925"/>
        <v>8.91</v>
      </c>
      <c r="P1388" s="95">
        <f t="shared" si="925"/>
        <v>8.93</v>
      </c>
      <c r="Q1388" s="95">
        <f t="shared" si="925"/>
        <v>8.91</v>
      </c>
      <c r="R1388" s="95">
        <f t="shared" si="925"/>
        <v>8.93</v>
      </c>
      <c r="S1388" s="95">
        <f t="shared" si="925"/>
        <v>8.91</v>
      </c>
      <c r="T1388" s="95">
        <f t="shared" si="925"/>
        <v>8.93</v>
      </c>
      <c r="U1388" s="95">
        <f t="shared" si="925"/>
        <v>7.59</v>
      </c>
      <c r="V1388" s="95">
        <f t="shared" si="925"/>
        <v>8.93</v>
      </c>
      <c r="W1388" s="95">
        <f t="shared" si="925"/>
        <v>10.27</v>
      </c>
      <c r="X1388" s="95">
        <f t="shared" si="925"/>
        <v>8.93</v>
      </c>
      <c r="Y1388" s="95">
        <f t="shared" si="925"/>
        <v>8.93</v>
      </c>
      <c r="Z1388" s="95">
        <f t="shared" si="925"/>
        <v>8.93</v>
      </c>
      <c r="AA1388" s="95">
        <f t="shared" si="925"/>
        <v>8.93</v>
      </c>
      <c r="AB1388" s="95">
        <f t="shared" si="925"/>
        <v>8.93</v>
      </c>
      <c r="AC1388" s="95">
        <f t="shared" si="925"/>
        <v>8.93</v>
      </c>
      <c r="AD1388" s="95">
        <f t="shared" si="925"/>
        <v>10.7</v>
      </c>
      <c r="AE1388" s="95">
        <f t="shared" si="925"/>
        <v>10.799999999999999</v>
      </c>
      <c r="AF1388" s="98"/>
    </row>
    <row r="1389" spans="1:34" s="82" customFormat="1" ht="18.75" x14ac:dyDescent="0.25">
      <c r="A1389" s="92" t="s">
        <v>27</v>
      </c>
      <c r="B1389" s="89">
        <f>B1390+B1391+B1392+B1393</f>
        <v>100.00000000000001</v>
      </c>
      <c r="C1389" s="160">
        <f>C1390+C1391+C1392+C1393</f>
        <v>100.00000000000001</v>
      </c>
      <c r="D1389" s="160">
        <f>D1390+D1391+D1392+D1393</f>
        <v>100.00000000000001</v>
      </c>
      <c r="E1389" s="160">
        <f>E1390+E1391+E1392+E1393</f>
        <v>100.00000000000001</v>
      </c>
      <c r="F1389" s="160">
        <f>E1389/B1389*100</f>
        <v>100</v>
      </c>
      <c r="G1389" s="160">
        <f>E1389/C1389*100</f>
        <v>100</v>
      </c>
      <c r="H1389" s="160">
        <f t="shared" ref="H1389:AD1389" si="926">H1390+H1391</f>
        <v>0</v>
      </c>
      <c r="I1389" s="160">
        <f t="shared" si="926"/>
        <v>0</v>
      </c>
      <c r="J1389" s="160">
        <f t="shared" si="926"/>
        <v>8.93</v>
      </c>
      <c r="K1389" s="160">
        <f t="shared" si="926"/>
        <v>1.34</v>
      </c>
      <c r="L1389" s="160">
        <f t="shared" si="926"/>
        <v>8.93</v>
      </c>
      <c r="M1389" s="160">
        <f t="shared" si="926"/>
        <v>16.48</v>
      </c>
      <c r="N1389" s="160">
        <f t="shared" si="926"/>
        <v>8.93</v>
      </c>
      <c r="O1389" s="160">
        <f t="shared" si="926"/>
        <v>8.91</v>
      </c>
      <c r="P1389" s="160">
        <f t="shared" si="926"/>
        <v>8.93</v>
      </c>
      <c r="Q1389" s="160">
        <f t="shared" si="926"/>
        <v>8.91</v>
      </c>
      <c r="R1389" s="160">
        <f t="shared" si="926"/>
        <v>8.93</v>
      </c>
      <c r="S1389" s="160">
        <f t="shared" si="926"/>
        <v>8.91</v>
      </c>
      <c r="T1389" s="160">
        <f t="shared" si="926"/>
        <v>8.93</v>
      </c>
      <c r="U1389" s="160">
        <f t="shared" si="926"/>
        <v>7.59</v>
      </c>
      <c r="V1389" s="160">
        <f t="shared" si="926"/>
        <v>8.93</v>
      </c>
      <c r="W1389" s="160">
        <f t="shared" si="926"/>
        <v>10.27</v>
      </c>
      <c r="X1389" s="160">
        <f t="shared" si="926"/>
        <v>8.93</v>
      </c>
      <c r="Y1389" s="160">
        <f t="shared" si="926"/>
        <v>8.93</v>
      </c>
      <c r="Z1389" s="160">
        <f t="shared" si="926"/>
        <v>8.93</v>
      </c>
      <c r="AA1389" s="160">
        <f t="shared" si="926"/>
        <v>8.93</v>
      </c>
      <c r="AB1389" s="160">
        <f t="shared" si="926"/>
        <v>8.93</v>
      </c>
      <c r="AC1389" s="160">
        <f t="shared" si="926"/>
        <v>8.93</v>
      </c>
      <c r="AD1389" s="160">
        <f t="shared" si="926"/>
        <v>10.7</v>
      </c>
      <c r="AE1389" s="160">
        <f>AE1390+AE1391</f>
        <v>10.799999999999999</v>
      </c>
      <c r="AF1389" s="346"/>
    </row>
    <row r="1390" spans="1:34" s="82" customFormat="1" ht="18.75" x14ac:dyDescent="0.25">
      <c r="A1390" s="103" t="s">
        <v>28</v>
      </c>
      <c r="B1390" s="100">
        <f>H1390+J1390+L1390+N1390+P1390+R1390+T1390+V1390+X1390+Z1390+AB1390+AD1390</f>
        <v>85.000000000000014</v>
      </c>
      <c r="C1390" s="125">
        <f>H1390+J1390+L1390+N1390+P1390+R1390+T1390+V1390+X1390+Z1390+AB1390+AD1390</f>
        <v>85.000000000000014</v>
      </c>
      <c r="D1390" s="125">
        <f>E1390</f>
        <v>85.000000000000014</v>
      </c>
      <c r="E1390" s="125">
        <f>I1390+K1390+M1390+O1390+Q1390+S1390+U1390+W1390+Y1390+AA1390+AC1390+AE1390</f>
        <v>85.000000000000014</v>
      </c>
      <c r="F1390" s="125">
        <f>E1390/B1390*100</f>
        <v>100</v>
      </c>
      <c r="G1390" s="125">
        <f>E1390/C1390*100</f>
        <v>100</v>
      </c>
      <c r="H1390" s="125">
        <v>0</v>
      </c>
      <c r="I1390" s="125">
        <v>0</v>
      </c>
      <c r="J1390" s="125">
        <v>7.59</v>
      </c>
      <c r="K1390" s="125">
        <v>0</v>
      </c>
      <c r="L1390" s="125">
        <v>7.59</v>
      </c>
      <c r="M1390" s="125">
        <v>15.14</v>
      </c>
      <c r="N1390" s="125">
        <v>7.59</v>
      </c>
      <c r="O1390" s="125">
        <v>7.57</v>
      </c>
      <c r="P1390" s="125">
        <v>7.59</v>
      </c>
      <c r="Q1390" s="125">
        <v>7.57</v>
      </c>
      <c r="R1390" s="125">
        <v>7.59</v>
      </c>
      <c r="S1390" s="125">
        <v>7.57</v>
      </c>
      <c r="T1390" s="125">
        <v>7.59</v>
      </c>
      <c r="U1390" s="125">
        <v>7.59</v>
      </c>
      <c r="V1390" s="125">
        <v>7.59</v>
      </c>
      <c r="W1390" s="125">
        <v>7.59</v>
      </c>
      <c r="X1390" s="125">
        <v>7.59</v>
      </c>
      <c r="Y1390" s="125">
        <v>7.59</v>
      </c>
      <c r="Z1390" s="125">
        <v>7.59</v>
      </c>
      <c r="AA1390" s="125">
        <v>7.59</v>
      </c>
      <c r="AB1390" s="125">
        <v>7.59</v>
      </c>
      <c r="AC1390" s="125">
        <v>7.59</v>
      </c>
      <c r="AD1390" s="125">
        <v>9.1</v>
      </c>
      <c r="AE1390" s="100">
        <v>9.1999999999999993</v>
      </c>
      <c r="AF1390" s="92"/>
    </row>
    <row r="1391" spans="1:34" s="82" customFormat="1" ht="18.75" x14ac:dyDescent="0.25">
      <c r="A1391" s="103" t="s">
        <v>29</v>
      </c>
      <c r="B1391" s="100">
        <f>J1391+L1391+N1391+P1391+R1391+T1391+V1391+X1391+Z1391+AB1391+AD1391</f>
        <v>15</v>
      </c>
      <c r="C1391" s="125">
        <f>H1391+J1391+L1391+N1391+P1391+R1391+T1391+V1391+X1391+Z1391+AB1391+AD1391</f>
        <v>15</v>
      </c>
      <c r="D1391" s="125">
        <f>E1391</f>
        <v>15</v>
      </c>
      <c r="E1391" s="125">
        <f>I1391+K1391+M1391+O1391+Q1391+S1391+U1391+W1391+Y1391+AA1391+AC1391+AE1391</f>
        <v>15</v>
      </c>
      <c r="F1391" s="125">
        <f>E1391/B1391*100</f>
        <v>100</v>
      </c>
      <c r="G1391" s="125">
        <f>E1391/C1391*100</f>
        <v>100</v>
      </c>
      <c r="H1391" s="125">
        <v>0</v>
      </c>
      <c r="I1391" s="125">
        <v>0</v>
      </c>
      <c r="J1391" s="125">
        <v>1.34</v>
      </c>
      <c r="K1391" s="125">
        <v>1.34</v>
      </c>
      <c r="L1391" s="125">
        <v>1.34</v>
      </c>
      <c r="M1391" s="125">
        <v>1.34</v>
      </c>
      <c r="N1391" s="125">
        <v>1.34</v>
      </c>
      <c r="O1391" s="125">
        <v>1.34</v>
      </c>
      <c r="P1391" s="125">
        <v>1.34</v>
      </c>
      <c r="Q1391" s="125">
        <v>1.34</v>
      </c>
      <c r="R1391" s="125">
        <v>1.34</v>
      </c>
      <c r="S1391" s="125">
        <v>1.34</v>
      </c>
      <c r="T1391" s="125">
        <v>1.34</v>
      </c>
      <c r="U1391" s="125">
        <v>0</v>
      </c>
      <c r="V1391" s="125">
        <v>1.34</v>
      </c>
      <c r="W1391" s="125">
        <v>2.68</v>
      </c>
      <c r="X1391" s="125">
        <v>1.34</v>
      </c>
      <c r="Y1391" s="125">
        <v>1.34</v>
      </c>
      <c r="Z1391" s="125">
        <v>1.34</v>
      </c>
      <c r="AA1391" s="125">
        <v>1.34</v>
      </c>
      <c r="AB1391" s="125">
        <v>1.34</v>
      </c>
      <c r="AC1391" s="125">
        <v>1.34</v>
      </c>
      <c r="AD1391" s="125">
        <v>1.6</v>
      </c>
      <c r="AE1391" s="100">
        <v>1.6</v>
      </c>
      <c r="AF1391" s="92"/>
    </row>
    <row r="1392" spans="1:34" s="82" customFormat="1" ht="18.75" x14ac:dyDescent="0.25">
      <c r="A1392" s="103" t="s">
        <v>30</v>
      </c>
      <c r="B1392" s="100"/>
      <c r="C1392" s="125"/>
      <c r="D1392" s="125"/>
      <c r="E1392" s="125"/>
      <c r="F1392" s="160"/>
      <c r="G1392" s="160"/>
      <c r="H1392" s="160"/>
      <c r="I1392" s="160"/>
      <c r="J1392" s="125"/>
      <c r="K1392" s="125"/>
      <c r="L1392" s="125"/>
      <c r="M1392" s="125"/>
      <c r="N1392" s="125"/>
      <c r="O1392" s="125"/>
      <c r="P1392" s="125"/>
      <c r="Q1392" s="125"/>
      <c r="R1392" s="125"/>
      <c r="S1392" s="125"/>
      <c r="T1392" s="125"/>
      <c r="U1392" s="125"/>
      <c r="V1392" s="125"/>
      <c r="W1392" s="125"/>
      <c r="X1392" s="125"/>
      <c r="Y1392" s="125"/>
      <c r="Z1392" s="125"/>
      <c r="AA1392" s="125"/>
      <c r="AB1392" s="125"/>
      <c r="AC1392" s="125"/>
      <c r="AD1392" s="125"/>
      <c r="AE1392" s="160"/>
      <c r="AF1392" s="92"/>
    </row>
    <row r="1393" spans="1:32" s="82" customFormat="1" ht="18.75" x14ac:dyDescent="0.25">
      <c r="A1393" s="103" t="s">
        <v>31</v>
      </c>
      <c r="B1393" s="100"/>
      <c r="C1393" s="125"/>
      <c r="D1393" s="125"/>
      <c r="E1393" s="125"/>
      <c r="F1393" s="160"/>
      <c r="G1393" s="160"/>
      <c r="H1393" s="160"/>
      <c r="I1393" s="160"/>
      <c r="J1393" s="160"/>
      <c r="K1393" s="160"/>
      <c r="L1393" s="160"/>
      <c r="M1393" s="160"/>
      <c r="N1393" s="160"/>
      <c r="O1393" s="160"/>
      <c r="P1393" s="160"/>
      <c r="Q1393" s="160"/>
      <c r="R1393" s="160"/>
      <c r="S1393" s="160"/>
      <c r="T1393" s="160"/>
      <c r="U1393" s="160"/>
      <c r="V1393" s="160"/>
      <c r="W1393" s="160"/>
      <c r="X1393" s="160"/>
      <c r="Y1393" s="160"/>
      <c r="Z1393" s="160"/>
      <c r="AA1393" s="160"/>
      <c r="AB1393" s="160"/>
      <c r="AC1393" s="160"/>
      <c r="AD1393" s="160"/>
      <c r="AE1393" s="160"/>
      <c r="AF1393" s="92"/>
    </row>
    <row r="1394" spans="1:32" s="82" customFormat="1" ht="37.5" x14ac:dyDescent="0.25">
      <c r="A1394" s="350" t="s">
        <v>406</v>
      </c>
      <c r="B1394" s="169">
        <f t="shared" ref="B1394:AE1394" si="927">B1395</f>
        <v>127</v>
      </c>
      <c r="C1394" s="169">
        <f t="shared" si="927"/>
        <v>127</v>
      </c>
      <c r="D1394" s="169">
        <f t="shared" si="927"/>
        <v>127.00000000000001</v>
      </c>
      <c r="E1394" s="169">
        <f t="shared" si="927"/>
        <v>127.00000000000001</v>
      </c>
      <c r="F1394" s="169">
        <f t="shared" si="927"/>
        <v>100.00000000000003</v>
      </c>
      <c r="G1394" s="169">
        <f t="shared" si="927"/>
        <v>100.00000000000003</v>
      </c>
      <c r="H1394" s="169">
        <f t="shared" si="927"/>
        <v>0</v>
      </c>
      <c r="I1394" s="169">
        <f t="shared" si="927"/>
        <v>0</v>
      </c>
      <c r="J1394" s="169">
        <f t="shared" si="927"/>
        <v>11.799999999999999</v>
      </c>
      <c r="K1394" s="169">
        <f t="shared" si="927"/>
        <v>0</v>
      </c>
      <c r="L1394" s="169">
        <f t="shared" si="927"/>
        <v>11.799999999999999</v>
      </c>
      <c r="M1394" s="169">
        <f t="shared" si="927"/>
        <v>23.599999999999998</v>
      </c>
      <c r="N1394" s="169">
        <f t="shared" si="927"/>
        <v>11.799999999999999</v>
      </c>
      <c r="O1394" s="169">
        <f t="shared" si="927"/>
        <v>11.799999999999999</v>
      </c>
      <c r="P1394" s="169">
        <f t="shared" si="927"/>
        <v>11.799999999999999</v>
      </c>
      <c r="Q1394" s="169">
        <f t="shared" si="927"/>
        <v>11.799999999999999</v>
      </c>
      <c r="R1394" s="169">
        <f t="shared" si="927"/>
        <v>11.799999999999999</v>
      </c>
      <c r="S1394" s="169">
        <f t="shared" si="927"/>
        <v>11.799999999999999</v>
      </c>
      <c r="T1394" s="169">
        <f t="shared" si="927"/>
        <v>11.799999999999999</v>
      </c>
      <c r="U1394" s="169">
        <f t="shared" si="927"/>
        <v>11.78</v>
      </c>
      <c r="V1394" s="169">
        <f t="shared" si="927"/>
        <v>11.799999999999999</v>
      </c>
      <c r="W1394" s="169">
        <f t="shared" si="927"/>
        <v>11.78</v>
      </c>
      <c r="X1394" s="169">
        <f t="shared" si="927"/>
        <v>11.799999999999999</v>
      </c>
      <c r="Y1394" s="169">
        <f t="shared" si="927"/>
        <v>11.78</v>
      </c>
      <c r="Z1394" s="169">
        <f t="shared" si="927"/>
        <v>11.799999999999999</v>
      </c>
      <c r="AA1394" s="169">
        <f t="shared" si="927"/>
        <v>11.78</v>
      </c>
      <c r="AB1394" s="169">
        <f t="shared" si="927"/>
        <v>11.799999999999999</v>
      </c>
      <c r="AC1394" s="169">
        <f t="shared" si="927"/>
        <v>11.78</v>
      </c>
      <c r="AD1394" s="169">
        <f t="shared" si="927"/>
        <v>9</v>
      </c>
      <c r="AE1394" s="169">
        <f t="shared" si="927"/>
        <v>9.1</v>
      </c>
      <c r="AF1394" s="98"/>
    </row>
    <row r="1395" spans="1:32" s="82" customFormat="1" ht="18.75" x14ac:dyDescent="0.25">
      <c r="A1395" s="92" t="s">
        <v>27</v>
      </c>
      <c r="B1395" s="89">
        <f>B1396+B1397+B1398+B1399</f>
        <v>127</v>
      </c>
      <c r="C1395" s="89">
        <f>C1396+C1397+C1398+C1399</f>
        <v>127</v>
      </c>
      <c r="D1395" s="89">
        <f>D1396+D1397+D1398+D1399</f>
        <v>127.00000000000001</v>
      </c>
      <c r="E1395" s="89">
        <f>E1396+E1397+E1398+E1399</f>
        <v>127.00000000000001</v>
      </c>
      <c r="F1395" s="160">
        <f>E1395/B1395*100</f>
        <v>100.00000000000003</v>
      </c>
      <c r="G1395" s="160">
        <f>E1395/C1395*100</f>
        <v>100.00000000000003</v>
      </c>
      <c r="H1395" s="89">
        <f>H1396+H1397+H1398+H1399</f>
        <v>0</v>
      </c>
      <c r="I1395" s="89">
        <f>I1396+I1397+I1398+I1399</f>
        <v>0</v>
      </c>
      <c r="J1395" s="160">
        <f t="shared" ref="J1395:AD1395" si="928">J1396+J1397</f>
        <v>11.799999999999999</v>
      </c>
      <c r="K1395" s="160">
        <f t="shared" si="928"/>
        <v>0</v>
      </c>
      <c r="L1395" s="160">
        <f t="shared" si="928"/>
        <v>11.799999999999999</v>
      </c>
      <c r="M1395" s="160">
        <f t="shared" si="928"/>
        <v>23.599999999999998</v>
      </c>
      <c r="N1395" s="160">
        <f t="shared" si="928"/>
        <v>11.799999999999999</v>
      </c>
      <c r="O1395" s="160">
        <f t="shared" si="928"/>
        <v>11.799999999999999</v>
      </c>
      <c r="P1395" s="160">
        <f t="shared" si="928"/>
        <v>11.799999999999999</v>
      </c>
      <c r="Q1395" s="160">
        <f t="shared" si="928"/>
        <v>11.799999999999999</v>
      </c>
      <c r="R1395" s="160">
        <f t="shared" si="928"/>
        <v>11.799999999999999</v>
      </c>
      <c r="S1395" s="160">
        <f t="shared" si="928"/>
        <v>11.799999999999999</v>
      </c>
      <c r="T1395" s="160">
        <f t="shared" si="928"/>
        <v>11.799999999999999</v>
      </c>
      <c r="U1395" s="160">
        <f t="shared" si="928"/>
        <v>11.78</v>
      </c>
      <c r="V1395" s="160">
        <f t="shared" si="928"/>
        <v>11.799999999999999</v>
      </c>
      <c r="W1395" s="160">
        <f t="shared" si="928"/>
        <v>11.78</v>
      </c>
      <c r="X1395" s="160">
        <f t="shared" si="928"/>
        <v>11.799999999999999</v>
      </c>
      <c r="Y1395" s="160">
        <f t="shared" si="928"/>
        <v>11.78</v>
      </c>
      <c r="Z1395" s="160">
        <f t="shared" si="928"/>
        <v>11.799999999999999</v>
      </c>
      <c r="AA1395" s="160">
        <f t="shared" si="928"/>
        <v>11.78</v>
      </c>
      <c r="AB1395" s="160">
        <f t="shared" si="928"/>
        <v>11.799999999999999</v>
      </c>
      <c r="AC1395" s="160">
        <f t="shared" si="928"/>
        <v>11.78</v>
      </c>
      <c r="AD1395" s="160">
        <f t="shared" si="928"/>
        <v>9</v>
      </c>
      <c r="AE1395" s="160">
        <f>AE1396+AE1397</f>
        <v>9.1</v>
      </c>
      <c r="AF1395" s="92"/>
    </row>
    <row r="1396" spans="1:32" s="82" customFormat="1" ht="18.75" x14ac:dyDescent="0.25">
      <c r="A1396" s="103" t="s">
        <v>28</v>
      </c>
      <c r="B1396" s="100">
        <f>J1396+L1396+N1396+P1396+R1396+T1396+V1396+X1396+Z1396+AB1396+AD1396+H1396</f>
        <v>108</v>
      </c>
      <c r="C1396" s="125">
        <f>H1396+J1396+L1396+N1396+P1396+R1396+T1396+V1396+X1396+Z1396+AB1396+AD1396</f>
        <v>108</v>
      </c>
      <c r="D1396" s="125">
        <f>E1396</f>
        <v>108.00000000000001</v>
      </c>
      <c r="E1396" s="125">
        <f>I1396+K1396+M1396+O1396+Q1396+S1396+U1396+W1396+Y1396+AA1396+AC1396+AE1396</f>
        <v>108.00000000000001</v>
      </c>
      <c r="F1396" s="125">
        <f>E1396/B1396*100</f>
        <v>100.00000000000003</v>
      </c>
      <c r="G1396" s="125">
        <f>E1396/C1396*100</f>
        <v>100.00000000000003</v>
      </c>
      <c r="H1396" s="125">
        <v>0</v>
      </c>
      <c r="I1396" s="125">
        <v>0</v>
      </c>
      <c r="J1396" s="125">
        <v>10.029999999999999</v>
      </c>
      <c r="K1396" s="125">
        <v>0</v>
      </c>
      <c r="L1396" s="125">
        <v>10.029999999999999</v>
      </c>
      <c r="M1396" s="125">
        <v>20.059999999999999</v>
      </c>
      <c r="N1396" s="125">
        <v>10.029999999999999</v>
      </c>
      <c r="O1396" s="125">
        <v>10.029999999999999</v>
      </c>
      <c r="P1396" s="125">
        <v>10.029999999999999</v>
      </c>
      <c r="Q1396" s="125">
        <v>10.029999999999999</v>
      </c>
      <c r="R1396" s="125">
        <v>10.029999999999999</v>
      </c>
      <c r="S1396" s="125">
        <v>10.029999999999999</v>
      </c>
      <c r="T1396" s="125">
        <v>10.029999999999999</v>
      </c>
      <c r="U1396" s="125">
        <v>10.01</v>
      </c>
      <c r="V1396" s="125">
        <v>10.029999999999999</v>
      </c>
      <c r="W1396" s="125">
        <v>10.01</v>
      </c>
      <c r="X1396" s="125">
        <v>10.029999999999999</v>
      </c>
      <c r="Y1396" s="125">
        <v>10.01</v>
      </c>
      <c r="Z1396" s="125">
        <v>10.029999999999999</v>
      </c>
      <c r="AA1396" s="125">
        <v>10.01</v>
      </c>
      <c r="AB1396" s="125">
        <v>10.029999999999999</v>
      </c>
      <c r="AC1396" s="125">
        <v>10.01</v>
      </c>
      <c r="AD1396" s="125">
        <v>7.7</v>
      </c>
      <c r="AE1396" s="125">
        <v>7.8</v>
      </c>
      <c r="AF1396" s="92"/>
    </row>
    <row r="1397" spans="1:32" s="82" customFormat="1" ht="18.75" x14ac:dyDescent="0.25">
      <c r="A1397" s="103" t="s">
        <v>29</v>
      </c>
      <c r="B1397" s="100">
        <f>J1397+L1397+N1397+P1397+R1397+T1397+V1397+X1397+Z1397+AB1397+AD1397</f>
        <v>19</v>
      </c>
      <c r="C1397" s="125">
        <f>H1397+J1397+L1397+N1397+P1397+R1397+T1397+V1397+X1397+Z1397+AB1397+AD1397</f>
        <v>19</v>
      </c>
      <c r="D1397" s="125">
        <f>E1397</f>
        <v>19</v>
      </c>
      <c r="E1397" s="125">
        <f>I1397+K1397+M1397+O1397+Q1397+S1397+U1397+W1397+Y1397+AA1397+AC1397+AE1397</f>
        <v>19</v>
      </c>
      <c r="F1397" s="125">
        <f>E1397/B1397*100</f>
        <v>100</v>
      </c>
      <c r="G1397" s="125">
        <f>E1397/C1397*100</f>
        <v>100</v>
      </c>
      <c r="H1397" s="125">
        <v>0</v>
      </c>
      <c r="I1397" s="125">
        <v>0</v>
      </c>
      <c r="J1397" s="125">
        <v>1.77</v>
      </c>
      <c r="K1397" s="125">
        <v>0</v>
      </c>
      <c r="L1397" s="125">
        <v>1.77</v>
      </c>
      <c r="M1397" s="125">
        <v>3.54</v>
      </c>
      <c r="N1397" s="125">
        <v>1.77</v>
      </c>
      <c r="O1397" s="125">
        <v>1.77</v>
      </c>
      <c r="P1397" s="125">
        <v>1.77</v>
      </c>
      <c r="Q1397" s="125">
        <v>1.77</v>
      </c>
      <c r="R1397" s="125">
        <v>1.77</v>
      </c>
      <c r="S1397" s="125">
        <v>1.77</v>
      </c>
      <c r="T1397" s="125">
        <v>1.77</v>
      </c>
      <c r="U1397" s="125">
        <v>1.77</v>
      </c>
      <c r="V1397" s="125">
        <v>1.77</v>
      </c>
      <c r="W1397" s="125">
        <v>1.77</v>
      </c>
      <c r="X1397" s="125">
        <v>1.77</v>
      </c>
      <c r="Y1397" s="125">
        <v>1.77</v>
      </c>
      <c r="Z1397" s="125">
        <v>1.77</v>
      </c>
      <c r="AA1397" s="125">
        <v>1.77</v>
      </c>
      <c r="AB1397" s="125">
        <v>1.77</v>
      </c>
      <c r="AC1397" s="125">
        <v>1.77</v>
      </c>
      <c r="AD1397" s="125">
        <v>1.3</v>
      </c>
      <c r="AE1397" s="100">
        <v>1.3</v>
      </c>
      <c r="AF1397" s="92"/>
    </row>
    <row r="1398" spans="1:32" s="82" customFormat="1" ht="18.75" x14ac:dyDescent="0.25">
      <c r="A1398" s="103" t="s">
        <v>30</v>
      </c>
      <c r="B1398" s="100"/>
      <c r="C1398" s="125"/>
      <c r="D1398" s="125"/>
      <c r="E1398" s="125"/>
      <c r="F1398" s="160"/>
      <c r="G1398" s="160"/>
      <c r="H1398" s="160"/>
      <c r="I1398" s="160"/>
      <c r="J1398" s="160"/>
      <c r="K1398" s="160"/>
      <c r="L1398" s="160"/>
      <c r="M1398" s="160"/>
      <c r="N1398" s="160"/>
      <c r="O1398" s="160"/>
      <c r="P1398" s="160"/>
      <c r="Q1398" s="160"/>
      <c r="R1398" s="160"/>
      <c r="S1398" s="160"/>
      <c r="T1398" s="160"/>
      <c r="U1398" s="160"/>
      <c r="V1398" s="160"/>
      <c r="W1398" s="160"/>
      <c r="X1398" s="160"/>
      <c r="Y1398" s="160"/>
      <c r="Z1398" s="160"/>
      <c r="AA1398" s="160"/>
      <c r="AB1398" s="160"/>
      <c r="AC1398" s="160"/>
      <c r="AD1398" s="160"/>
      <c r="AE1398" s="160"/>
      <c r="AF1398" s="92"/>
    </row>
    <row r="1399" spans="1:32" ht="18.75" x14ac:dyDescent="0.3">
      <c r="A1399" s="168" t="s">
        <v>31</v>
      </c>
      <c r="B1399" s="100"/>
      <c r="C1399" s="125"/>
      <c r="D1399" s="125"/>
      <c r="E1399" s="125"/>
      <c r="F1399" s="160"/>
      <c r="G1399" s="160"/>
      <c r="H1399" s="160"/>
      <c r="I1399" s="160"/>
      <c r="J1399" s="160"/>
      <c r="K1399" s="160"/>
      <c r="L1399" s="160"/>
      <c r="M1399" s="160"/>
      <c r="N1399" s="160"/>
      <c r="O1399" s="160"/>
      <c r="P1399" s="160"/>
      <c r="Q1399" s="160"/>
      <c r="R1399" s="160"/>
      <c r="S1399" s="160"/>
      <c r="T1399" s="160"/>
      <c r="U1399" s="160"/>
      <c r="V1399" s="160"/>
      <c r="W1399" s="160"/>
      <c r="X1399" s="160"/>
      <c r="Y1399" s="160"/>
      <c r="Z1399" s="160"/>
      <c r="AA1399" s="160"/>
      <c r="AB1399" s="160"/>
      <c r="AC1399" s="160"/>
      <c r="AD1399" s="160"/>
      <c r="AE1399" s="160"/>
      <c r="AF1399" s="92"/>
    </row>
    <row r="1400" spans="1:32" s="82" customFormat="1" ht="75" x14ac:dyDescent="0.25">
      <c r="A1400" s="162" t="s">
        <v>407</v>
      </c>
      <c r="B1400" s="169">
        <f t="shared" ref="B1400:AE1400" si="929">B1401</f>
        <v>200</v>
      </c>
      <c r="C1400" s="169">
        <f t="shared" si="929"/>
        <v>200</v>
      </c>
      <c r="D1400" s="169">
        <f>D1401</f>
        <v>200</v>
      </c>
      <c r="E1400" s="169">
        <f t="shared" si="929"/>
        <v>200</v>
      </c>
      <c r="F1400" s="169">
        <f t="shared" si="929"/>
        <v>100</v>
      </c>
      <c r="G1400" s="169">
        <f t="shared" si="929"/>
        <v>100</v>
      </c>
      <c r="H1400" s="169">
        <f t="shared" si="929"/>
        <v>0</v>
      </c>
      <c r="I1400" s="169">
        <f t="shared" si="929"/>
        <v>0</v>
      </c>
      <c r="J1400" s="169">
        <f t="shared" si="929"/>
        <v>0</v>
      </c>
      <c r="K1400" s="169">
        <f t="shared" si="929"/>
        <v>0</v>
      </c>
      <c r="L1400" s="169">
        <f t="shared" si="929"/>
        <v>0</v>
      </c>
      <c r="M1400" s="169">
        <f t="shared" si="929"/>
        <v>0</v>
      </c>
      <c r="N1400" s="169">
        <f t="shared" si="929"/>
        <v>0</v>
      </c>
      <c r="O1400" s="169">
        <f t="shared" si="929"/>
        <v>0</v>
      </c>
      <c r="P1400" s="169">
        <f t="shared" si="929"/>
        <v>0</v>
      </c>
      <c r="Q1400" s="169">
        <f t="shared" si="929"/>
        <v>0</v>
      </c>
      <c r="R1400" s="169">
        <f t="shared" si="929"/>
        <v>0</v>
      </c>
      <c r="S1400" s="169">
        <f t="shared" si="929"/>
        <v>0</v>
      </c>
      <c r="T1400" s="169">
        <f t="shared" si="929"/>
        <v>0</v>
      </c>
      <c r="U1400" s="169">
        <f t="shared" si="929"/>
        <v>0</v>
      </c>
      <c r="V1400" s="169">
        <f t="shared" si="929"/>
        <v>0</v>
      </c>
      <c r="W1400" s="169">
        <f t="shared" si="929"/>
        <v>0</v>
      </c>
      <c r="X1400" s="169">
        <f t="shared" si="929"/>
        <v>0</v>
      </c>
      <c r="Y1400" s="169">
        <f t="shared" si="929"/>
        <v>0</v>
      </c>
      <c r="Z1400" s="169">
        <f t="shared" si="929"/>
        <v>200</v>
      </c>
      <c r="AA1400" s="169">
        <f t="shared" si="929"/>
        <v>200</v>
      </c>
      <c r="AB1400" s="169">
        <f t="shared" si="929"/>
        <v>0</v>
      </c>
      <c r="AC1400" s="169">
        <f t="shared" si="929"/>
        <v>0</v>
      </c>
      <c r="AD1400" s="169">
        <f t="shared" si="929"/>
        <v>0</v>
      </c>
      <c r="AE1400" s="169">
        <f t="shared" si="929"/>
        <v>0</v>
      </c>
      <c r="AF1400" s="351"/>
    </row>
    <row r="1401" spans="1:32" s="82" customFormat="1" ht="18.75" x14ac:dyDescent="0.25">
      <c r="A1401" s="92" t="s">
        <v>27</v>
      </c>
      <c r="B1401" s="89">
        <f>B1402+B1403+B1404+B1405</f>
        <v>200</v>
      </c>
      <c r="C1401" s="89">
        <f>C1402+C1403+C1404+C1405</f>
        <v>200</v>
      </c>
      <c r="D1401" s="89">
        <f>D1402+D1403+D1404+D1405</f>
        <v>200</v>
      </c>
      <c r="E1401" s="89">
        <f>E1402+E1403+E1404+E1405</f>
        <v>200</v>
      </c>
      <c r="F1401" s="89">
        <f>E1401/B1401*100</f>
        <v>100</v>
      </c>
      <c r="G1401" s="89">
        <f>E1401/C1401*100</f>
        <v>100</v>
      </c>
      <c r="H1401" s="89">
        <f t="shared" ref="H1401:AE1401" si="930">H1402+H1403+H1404+H1405</f>
        <v>0</v>
      </c>
      <c r="I1401" s="89">
        <f t="shared" si="930"/>
        <v>0</v>
      </c>
      <c r="J1401" s="89">
        <f t="shared" si="930"/>
        <v>0</v>
      </c>
      <c r="K1401" s="89">
        <f t="shared" si="930"/>
        <v>0</v>
      </c>
      <c r="L1401" s="89">
        <f t="shared" si="930"/>
        <v>0</v>
      </c>
      <c r="M1401" s="89">
        <f t="shared" si="930"/>
        <v>0</v>
      </c>
      <c r="N1401" s="89">
        <f t="shared" si="930"/>
        <v>0</v>
      </c>
      <c r="O1401" s="89">
        <f t="shared" si="930"/>
        <v>0</v>
      </c>
      <c r="P1401" s="89">
        <f t="shared" si="930"/>
        <v>0</v>
      </c>
      <c r="Q1401" s="89">
        <f t="shared" si="930"/>
        <v>0</v>
      </c>
      <c r="R1401" s="89">
        <f t="shared" si="930"/>
        <v>0</v>
      </c>
      <c r="S1401" s="89">
        <f t="shared" si="930"/>
        <v>0</v>
      </c>
      <c r="T1401" s="89">
        <f t="shared" si="930"/>
        <v>0</v>
      </c>
      <c r="U1401" s="89">
        <f t="shared" si="930"/>
        <v>0</v>
      </c>
      <c r="V1401" s="89">
        <f t="shared" si="930"/>
        <v>0</v>
      </c>
      <c r="W1401" s="89">
        <f t="shared" si="930"/>
        <v>0</v>
      </c>
      <c r="X1401" s="89">
        <f t="shared" si="930"/>
        <v>0</v>
      </c>
      <c r="Y1401" s="89">
        <f t="shared" si="930"/>
        <v>0</v>
      </c>
      <c r="Z1401" s="89">
        <f t="shared" si="930"/>
        <v>200</v>
      </c>
      <c r="AA1401" s="89">
        <f t="shared" si="930"/>
        <v>200</v>
      </c>
      <c r="AB1401" s="89">
        <f t="shared" si="930"/>
        <v>0</v>
      </c>
      <c r="AC1401" s="89">
        <f t="shared" si="930"/>
        <v>0</v>
      </c>
      <c r="AD1401" s="89">
        <f t="shared" si="930"/>
        <v>0</v>
      </c>
      <c r="AE1401" s="89">
        <f t="shared" si="930"/>
        <v>0</v>
      </c>
      <c r="AF1401" s="92"/>
    </row>
    <row r="1402" spans="1:32" s="82" customFormat="1" ht="18.75" x14ac:dyDescent="0.25">
      <c r="A1402" s="103" t="s">
        <v>28</v>
      </c>
      <c r="B1402" s="100">
        <f>H1402+J1402+L1402+N1402+P1402+R1402+T1402+V1402+X1402+Z1402+AB1402+AD1402</f>
        <v>170</v>
      </c>
      <c r="C1402" s="125">
        <f>H1402+J1402+L1402+N1402+P1402+R1402+T1402+V1402+X1402+Z1402+AB1402+AD1402</f>
        <v>170</v>
      </c>
      <c r="D1402" s="125">
        <f>E1402</f>
        <v>170</v>
      </c>
      <c r="E1402" s="125">
        <f>I1402+K1402+M1402+O1402+Q1402+S1402+U1402+W1402+Y1402+AA1402+AC1402+AE1402</f>
        <v>170</v>
      </c>
      <c r="F1402" s="125">
        <f>E1402/B1402*100</f>
        <v>100</v>
      </c>
      <c r="G1402" s="125">
        <f>E1402/C1402*100</f>
        <v>100</v>
      </c>
      <c r="H1402" s="125">
        <v>0</v>
      </c>
      <c r="I1402" s="125">
        <v>0</v>
      </c>
      <c r="J1402" s="125">
        <v>0</v>
      </c>
      <c r="K1402" s="125">
        <v>0</v>
      </c>
      <c r="L1402" s="125">
        <v>0</v>
      </c>
      <c r="M1402" s="125">
        <v>0</v>
      </c>
      <c r="N1402" s="125">
        <v>0</v>
      </c>
      <c r="O1402" s="125">
        <v>0</v>
      </c>
      <c r="P1402" s="125">
        <v>0</v>
      </c>
      <c r="Q1402" s="125">
        <v>0</v>
      </c>
      <c r="R1402" s="125">
        <v>0</v>
      </c>
      <c r="S1402" s="125">
        <v>0</v>
      </c>
      <c r="T1402" s="125">
        <v>0</v>
      </c>
      <c r="U1402" s="125">
        <v>0</v>
      </c>
      <c r="V1402" s="125">
        <v>0</v>
      </c>
      <c r="W1402" s="125">
        <v>0</v>
      </c>
      <c r="X1402" s="125">
        <v>0</v>
      </c>
      <c r="Y1402" s="125">
        <v>0</v>
      </c>
      <c r="Z1402" s="125">
        <v>170</v>
      </c>
      <c r="AA1402" s="125">
        <v>170</v>
      </c>
      <c r="AB1402" s="125">
        <v>0</v>
      </c>
      <c r="AC1402" s="125">
        <v>0</v>
      </c>
      <c r="AD1402" s="125">
        <v>0</v>
      </c>
      <c r="AE1402" s="125">
        <v>0</v>
      </c>
      <c r="AF1402" s="92"/>
    </row>
    <row r="1403" spans="1:32" s="82" customFormat="1" ht="18.75" x14ac:dyDescent="0.25">
      <c r="A1403" s="103" t="s">
        <v>29</v>
      </c>
      <c r="B1403" s="100">
        <f>J1403+L1403+N1403+P1403+R1403+T1403+V1403+X1403+Z1403+AB1403+AD1403</f>
        <v>30</v>
      </c>
      <c r="C1403" s="125">
        <f>H1403+J1403+L1403+N1403+P1403+R1403+T1403+V1403+X1403+Z1403+AB1403+AD1403</f>
        <v>30</v>
      </c>
      <c r="D1403" s="125">
        <f>E1403</f>
        <v>30</v>
      </c>
      <c r="E1403" s="125">
        <f>I1403+K1403+M1403+O1403+Q1403+S1403+U1403+W1403+Y1403+AA1403+AC1403+AE1403</f>
        <v>30</v>
      </c>
      <c r="F1403" s="125">
        <f>E1403/B1403*100</f>
        <v>100</v>
      </c>
      <c r="G1403" s="125">
        <f>E1403/C1403*100</f>
        <v>100</v>
      </c>
      <c r="H1403" s="125">
        <v>0</v>
      </c>
      <c r="I1403" s="125">
        <v>0</v>
      </c>
      <c r="J1403" s="125">
        <v>0</v>
      </c>
      <c r="K1403" s="125">
        <v>0</v>
      </c>
      <c r="L1403" s="125">
        <v>0</v>
      </c>
      <c r="M1403" s="125">
        <v>0</v>
      </c>
      <c r="N1403" s="125">
        <v>0</v>
      </c>
      <c r="O1403" s="125">
        <v>0</v>
      </c>
      <c r="P1403" s="125">
        <v>0</v>
      </c>
      <c r="Q1403" s="125">
        <v>0</v>
      </c>
      <c r="R1403" s="125">
        <v>0</v>
      </c>
      <c r="S1403" s="125">
        <v>0</v>
      </c>
      <c r="T1403" s="125">
        <v>0</v>
      </c>
      <c r="U1403" s="125">
        <v>0</v>
      </c>
      <c r="V1403" s="125">
        <v>0</v>
      </c>
      <c r="W1403" s="125">
        <v>0</v>
      </c>
      <c r="X1403" s="125">
        <v>0</v>
      </c>
      <c r="Y1403" s="125">
        <v>0</v>
      </c>
      <c r="Z1403" s="125">
        <v>30</v>
      </c>
      <c r="AA1403" s="125">
        <v>30</v>
      </c>
      <c r="AB1403" s="125">
        <v>0</v>
      </c>
      <c r="AC1403" s="125">
        <v>0</v>
      </c>
      <c r="AD1403" s="125">
        <v>0</v>
      </c>
      <c r="AE1403" s="125">
        <v>0</v>
      </c>
      <c r="AF1403" s="92"/>
    </row>
    <row r="1404" spans="1:32" s="82" customFormat="1" ht="18.75" x14ac:dyDescent="0.25">
      <c r="A1404" s="103" t="s">
        <v>30</v>
      </c>
      <c r="B1404" s="100"/>
      <c r="C1404" s="125"/>
      <c r="D1404" s="125"/>
      <c r="E1404" s="125"/>
      <c r="F1404" s="160"/>
      <c r="G1404" s="160"/>
      <c r="H1404" s="160"/>
      <c r="I1404" s="160"/>
      <c r="J1404" s="160"/>
      <c r="K1404" s="160"/>
      <c r="L1404" s="160"/>
      <c r="M1404" s="160"/>
      <c r="N1404" s="160"/>
      <c r="O1404" s="160"/>
      <c r="P1404" s="160"/>
      <c r="Q1404" s="160"/>
      <c r="R1404" s="160"/>
      <c r="S1404" s="160"/>
      <c r="T1404" s="160"/>
      <c r="U1404" s="160"/>
      <c r="V1404" s="160"/>
      <c r="W1404" s="160"/>
      <c r="X1404" s="160"/>
      <c r="Y1404" s="160"/>
      <c r="Z1404" s="160"/>
      <c r="AA1404" s="160"/>
      <c r="AB1404" s="160"/>
      <c r="AC1404" s="160"/>
      <c r="AD1404" s="160"/>
      <c r="AE1404" s="160"/>
      <c r="AF1404" s="92"/>
    </row>
    <row r="1405" spans="1:32" s="82" customFormat="1" ht="18.75" x14ac:dyDescent="0.25">
      <c r="A1405" s="103" t="s">
        <v>31</v>
      </c>
      <c r="B1405" s="100"/>
      <c r="C1405" s="125"/>
      <c r="D1405" s="125"/>
      <c r="E1405" s="125"/>
      <c r="F1405" s="160"/>
      <c r="G1405" s="160"/>
      <c r="H1405" s="160"/>
      <c r="I1405" s="160"/>
      <c r="J1405" s="160"/>
      <c r="K1405" s="160"/>
      <c r="L1405" s="160"/>
      <c r="M1405" s="160"/>
      <c r="N1405" s="160"/>
      <c r="O1405" s="160"/>
      <c r="P1405" s="160"/>
      <c r="Q1405" s="160"/>
      <c r="R1405" s="125"/>
      <c r="S1405" s="125"/>
      <c r="T1405" s="160"/>
      <c r="U1405" s="160"/>
      <c r="V1405" s="160"/>
      <c r="W1405" s="160"/>
      <c r="X1405" s="160"/>
      <c r="Y1405" s="160"/>
      <c r="Z1405" s="160"/>
      <c r="AA1405" s="160"/>
      <c r="AB1405" s="160"/>
      <c r="AC1405" s="160"/>
      <c r="AD1405" s="160"/>
      <c r="AE1405" s="160"/>
      <c r="AF1405" s="92"/>
    </row>
    <row r="1406" spans="1:32" s="82" customFormat="1" ht="37.5" x14ac:dyDescent="0.25">
      <c r="A1406" s="162" t="s">
        <v>408</v>
      </c>
      <c r="B1406" s="169">
        <f t="shared" ref="B1406:AE1406" si="931">B1407</f>
        <v>150</v>
      </c>
      <c r="C1406" s="169">
        <f t="shared" si="931"/>
        <v>150</v>
      </c>
      <c r="D1406" s="169">
        <f>D1407</f>
        <v>150</v>
      </c>
      <c r="E1406" s="169">
        <f t="shared" si="931"/>
        <v>150</v>
      </c>
      <c r="F1406" s="169">
        <f t="shared" si="931"/>
        <v>100</v>
      </c>
      <c r="G1406" s="169">
        <f t="shared" si="931"/>
        <v>100</v>
      </c>
      <c r="H1406" s="169">
        <f t="shared" si="931"/>
        <v>0</v>
      </c>
      <c r="I1406" s="169">
        <f t="shared" si="931"/>
        <v>0</v>
      </c>
      <c r="J1406" s="169">
        <f t="shared" si="931"/>
        <v>0</v>
      </c>
      <c r="K1406" s="169">
        <f t="shared" si="931"/>
        <v>0</v>
      </c>
      <c r="L1406" s="169">
        <f t="shared" si="931"/>
        <v>0</v>
      </c>
      <c r="M1406" s="169">
        <f t="shared" si="931"/>
        <v>0</v>
      </c>
      <c r="N1406" s="169">
        <f t="shared" si="931"/>
        <v>0</v>
      </c>
      <c r="O1406" s="169">
        <f t="shared" si="931"/>
        <v>0</v>
      </c>
      <c r="P1406" s="169">
        <f t="shared" si="931"/>
        <v>0</v>
      </c>
      <c r="Q1406" s="169">
        <f t="shared" si="931"/>
        <v>0</v>
      </c>
      <c r="R1406" s="169">
        <f t="shared" si="931"/>
        <v>0</v>
      </c>
      <c r="S1406" s="169">
        <f t="shared" si="931"/>
        <v>0</v>
      </c>
      <c r="T1406" s="169">
        <f t="shared" si="931"/>
        <v>0</v>
      </c>
      <c r="U1406" s="169">
        <f t="shared" si="931"/>
        <v>0</v>
      </c>
      <c r="V1406" s="169">
        <f t="shared" si="931"/>
        <v>0</v>
      </c>
      <c r="W1406" s="169">
        <f t="shared" si="931"/>
        <v>0</v>
      </c>
      <c r="X1406" s="169">
        <f t="shared" si="931"/>
        <v>0</v>
      </c>
      <c r="Y1406" s="169">
        <f t="shared" si="931"/>
        <v>0</v>
      </c>
      <c r="Z1406" s="169">
        <f t="shared" si="931"/>
        <v>150</v>
      </c>
      <c r="AA1406" s="169">
        <f t="shared" si="931"/>
        <v>150</v>
      </c>
      <c r="AB1406" s="169">
        <f t="shared" si="931"/>
        <v>0</v>
      </c>
      <c r="AC1406" s="169">
        <f t="shared" si="931"/>
        <v>0</v>
      </c>
      <c r="AD1406" s="169">
        <f t="shared" si="931"/>
        <v>0</v>
      </c>
      <c r="AE1406" s="169">
        <f t="shared" si="931"/>
        <v>0</v>
      </c>
      <c r="AF1406" s="351"/>
    </row>
    <row r="1407" spans="1:32" s="82" customFormat="1" ht="18.75" x14ac:dyDescent="0.25">
      <c r="A1407" s="92" t="s">
        <v>27</v>
      </c>
      <c r="B1407" s="89">
        <f>B1408+B1409+B1410+B1411</f>
        <v>150</v>
      </c>
      <c r="C1407" s="160">
        <f>C1408+C1409</f>
        <v>150</v>
      </c>
      <c r="D1407" s="160">
        <f>D1408+D1409</f>
        <v>150</v>
      </c>
      <c r="E1407" s="160">
        <f>E1408+E1409</f>
        <v>150</v>
      </c>
      <c r="F1407" s="160">
        <f>E1407/B1407*100</f>
        <v>100</v>
      </c>
      <c r="G1407" s="160">
        <f>E1407/C1407*100</f>
        <v>100</v>
      </c>
      <c r="H1407" s="160"/>
      <c r="I1407" s="160"/>
      <c r="J1407" s="160"/>
      <c r="K1407" s="160"/>
      <c r="L1407" s="160"/>
      <c r="M1407" s="160"/>
      <c r="N1407" s="160"/>
      <c r="O1407" s="160"/>
      <c r="P1407" s="160"/>
      <c r="Q1407" s="160"/>
      <c r="R1407" s="160"/>
      <c r="S1407" s="160"/>
      <c r="T1407" s="160"/>
      <c r="U1407" s="160"/>
      <c r="V1407" s="160"/>
      <c r="W1407" s="160"/>
      <c r="X1407" s="160"/>
      <c r="Y1407" s="160"/>
      <c r="Z1407" s="160">
        <f>Z1409</f>
        <v>150</v>
      </c>
      <c r="AA1407" s="160">
        <f>AA1409</f>
        <v>150</v>
      </c>
      <c r="AB1407" s="160"/>
      <c r="AC1407" s="160"/>
      <c r="AD1407" s="160"/>
      <c r="AE1407" s="160"/>
      <c r="AF1407" s="92"/>
    </row>
    <row r="1408" spans="1:32" s="82" customFormat="1" ht="18.75" x14ac:dyDescent="0.25">
      <c r="A1408" s="103" t="s">
        <v>28</v>
      </c>
      <c r="B1408" s="100"/>
      <c r="C1408" s="125"/>
      <c r="D1408" s="125"/>
      <c r="E1408" s="125"/>
      <c r="F1408" s="160"/>
      <c r="G1408" s="160"/>
      <c r="H1408" s="160"/>
      <c r="I1408" s="160"/>
      <c r="J1408" s="160"/>
      <c r="K1408" s="160"/>
      <c r="L1408" s="160"/>
      <c r="M1408" s="160"/>
      <c r="N1408" s="160"/>
      <c r="O1408" s="160"/>
      <c r="P1408" s="160"/>
      <c r="Q1408" s="160"/>
      <c r="R1408" s="160"/>
      <c r="S1408" s="160"/>
      <c r="T1408" s="160"/>
      <c r="U1408" s="160"/>
      <c r="V1408" s="160"/>
      <c r="W1408" s="160"/>
      <c r="X1408" s="160"/>
      <c r="Y1408" s="160"/>
      <c r="Z1408" s="160"/>
      <c r="AA1408" s="160"/>
      <c r="AB1408" s="160"/>
      <c r="AC1408" s="160"/>
      <c r="AD1408" s="160"/>
      <c r="AE1408" s="160"/>
      <c r="AF1408" s="92"/>
    </row>
    <row r="1409" spans="1:32" s="82" customFormat="1" ht="18.75" x14ac:dyDescent="0.25">
      <c r="A1409" s="103" t="s">
        <v>29</v>
      </c>
      <c r="B1409" s="100">
        <f>Z1409</f>
        <v>150</v>
      </c>
      <c r="C1409" s="125">
        <f>H1409+J1409+L1409+N1409+P1409+R1409+T1409+V1409+X1409+Z1409+AB1409</f>
        <v>150</v>
      </c>
      <c r="D1409" s="125">
        <f>E1409</f>
        <v>150</v>
      </c>
      <c r="E1409" s="125">
        <f>AA1409</f>
        <v>150</v>
      </c>
      <c r="F1409" s="125">
        <f>E1409/B1409*100</f>
        <v>100</v>
      </c>
      <c r="G1409" s="125">
        <f>E1409/C1409*100</f>
        <v>100</v>
      </c>
      <c r="H1409" s="125">
        <v>0</v>
      </c>
      <c r="I1409" s="125">
        <v>0</v>
      </c>
      <c r="J1409" s="125">
        <v>0</v>
      </c>
      <c r="K1409" s="125">
        <v>0</v>
      </c>
      <c r="L1409" s="125">
        <v>0</v>
      </c>
      <c r="M1409" s="125">
        <v>0</v>
      </c>
      <c r="N1409" s="125">
        <v>0</v>
      </c>
      <c r="O1409" s="125">
        <v>0</v>
      </c>
      <c r="P1409" s="125">
        <v>0</v>
      </c>
      <c r="Q1409" s="125">
        <v>0</v>
      </c>
      <c r="R1409" s="125">
        <v>0</v>
      </c>
      <c r="S1409" s="125">
        <v>0</v>
      </c>
      <c r="T1409" s="125">
        <v>0</v>
      </c>
      <c r="U1409" s="125">
        <v>0</v>
      </c>
      <c r="V1409" s="125">
        <v>0</v>
      </c>
      <c r="W1409" s="125">
        <v>0</v>
      </c>
      <c r="X1409" s="125">
        <v>0</v>
      </c>
      <c r="Y1409" s="125">
        <v>0</v>
      </c>
      <c r="Z1409" s="125">
        <v>150</v>
      </c>
      <c r="AA1409" s="125">
        <v>150</v>
      </c>
      <c r="AB1409" s="125">
        <v>0</v>
      </c>
      <c r="AC1409" s="125">
        <v>0</v>
      </c>
      <c r="AD1409" s="125">
        <v>0</v>
      </c>
      <c r="AE1409" s="125">
        <v>0</v>
      </c>
      <c r="AF1409" s="92"/>
    </row>
    <row r="1410" spans="1:32" s="82" customFormat="1" ht="18.75" x14ac:dyDescent="0.25">
      <c r="A1410" s="103" t="s">
        <v>30</v>
      </c>
      <c r="B1410" s="100"/>
      <c r="C1410" s="125"/>
      <c r="D1410" s="125"/>
      <c r="E1410" s="160"/>
      <c r="F1410" s="160"/>
      <c r="G1410" s="160"/>
      <c r="H1410" s="160"/>
      <c r="I1410" s="160"/>
      <c r="J1410" s="160"/>
      <c r="K1410" s="160"/>
      <c r="L1410" s="160"/>
      <c r="M1410" s="160"/>
      <c r="N1410" s="160"/>
      <c r="O1410" s="160"/>
      <c r="P1410" s="160"/>
      <c r="Q1410" s="160"/>
      <c r="R1410" s="160"/>
      <c r="S1410" s="160"/>
      <c r="T1410" s="160"/>
      <c r="U1410" s="160"/>
      <c r="V1410" s="160"/>
      <c r="W1410" s="160"/>
      <c r="X1410" s="160"/>
      <c r="Y1410" s="160"/>
      <c r="Z1410" s="160"/>
      <c r="AA1410" s="160"/>
      <c r="AB1410" s="160"/>
      <c r="AC1410" s="160"/>
      <c r="AD1410" s="160"/>
      <c r="AE1410" s="125"/>
      <c r="AF1410" s="92"/>
    </row>
    <row r="1411" spans="1:32" ht="18.75" x14ac:dyDescent="0.3">
      <c r="A1411" s="168" t="s">
        <v>31</v>
      </c>
      <c r="B1411" s="100"/>
      <c r="C1411" s="125"/>
      <c r="D1411" s="125"/>
      <c r="E1411" s="160"/>
      <c r="F1411" s="160"/>
      <c r="G1411" s="160"/>
      <c r="H1411" s="160"/>
      <c r="I1411" s="160"/>
      <c r="J1411" s="160"/>
      <c r="K1411" s="160"/>
      <c r="L1411" s="160"/>
      <c r="M1411" s="160"/>
      <c r="N1411" s="160"/>
      <c r="O1411" s="160"/>
      <c r="P1411" s="160"/>
      <c r="Q1411" s="160"/>
      <c r="R1411" s="160"/>
      <c r="S1411" s="160"/>
      <c r="T1411" s="160"/>
      <c r="U1411" s="160"/>
      <c r="V1411" s="160"/>
      <c r="W1411" s="160"/>
      <c r="X1411" s="160"/>
      <c r="Y1411" s="160"/>
      <c r="Z1411" s="160"/>
      <c r="AA1411" s="160"/>
      <c r="AB1411" s="160"/>
      <c r="AC1411" s="160"/>
      <c r="AD1411" s="160"/>
      <c r="AE1411" s="160"/>
      <c r="AF1411" s="92"/>
    </row>
    <row r="1412" spans="1:32" s="82" customFormat="1" ht="37.5" x14ac:dyDescent="0.25">
      <c r="A1412" s="162" t="s">
        <v>409</v>
      </c>
      <c r="B1412" s="169">
        <f t="shared" ref="B1412:AE1412" si="932">B1413</f>
        <v>94</v>
      </c>
      <c r="C1412" s="169">
        <f t="shared" si="932"/>
        <v>94</v>
      </c>
      <c r="D1412" s="169">
        <f>D1413</f>
        <v>94</v>
      </c>
      <c r="E1412" s="169">
        <f t="shared" si="932"/>
        <v>94</v>
      </c>
      <c r="F1412" s="169">
        <f>F1413</f>
        <v>100</v>
      </c>
      <c r="G1412" s="169">
        <f>G1413</f>
        <v>100</v>
      </c>
      <c r="H1412" s="169">
        <f t="shared" si="932"/>
        <v>0</v>
      </c>
      <c r="I1412" s="169">
        <f t="shared" si="932"/>
        <v>0</v>
      </c>
      <c r="J1412" s="169">
        <f t="shared" si="932"/>
        <v>0</v>
      </c>
      <c r="K1412" s="169">
        <f t="shared" si="932"/>
        <v>0</v>
      </c>
      <c r="L1412" s="169">
        <f t="shared" si="932"/>
        <v>0</v>
      </c>
      <c r="M1412" s="169">
        <f t="shared" si="932"/>
        <v>0</v>
      </c>
      <c r="N1412" s="169">
        <f t="shared" si="932"/>
        <v>0</v>
      </c>
      <c r="O1412" s="169">
        <f t="shared" si="932"/>
        <v>0</v>
      </c>
      <c r="P1412" s="169">
        <f t="shared" si="932"/>
        <v>0</v>
      </c>
      <c r="Q1412" s="169">
        <f t="shared" si="932"/>
        <v>0</v>
      </c>
      <c r="R1412" s="169">
        <f t="shared" si="932"/>
        <v>0</v>
      </c>
      <c r="S1412" s="169">
        <f t="shared" si="932"/>
        <v>0</v>
      </c>
      <c r="T1412" s="169">
        <f t="shared" si="932"/>
        <v>0</v>
      </c>
      <c r="U1412" s="169">
        <f t="shared" si="932"/>
        <v>0</v>
      </c>
      <c r="V1412" s="169">
        <f t="shared" si="932"/>
        <v>0</v>
      </c>
      <c r="W1412" s="169">
        <f t="shared" si="932"/>
        <v>0</v>
      </c>
      <c r="X1412" s="169">
        <f t="shared" si="932"/>
        <v>0</v>
      </c>
      <c r="Y1412" s="169">
        <f t="shared" si="932"/>
        <v>0</v>
      </c>
      <c r="Z1412" s="169">
        <f t="shared" si="932"/>
        <v>0</v>
      </c>
      <c r="AA1412" s="169">
        <f t="shared" si="932"/>
        <v>0</v>
      </c>
      <c r="AB1412" s="169">
        <f t="shared" si="932"/>
        <v>94</v>
      </c>
      <c r="AC1412" s="169">
        <f t="shared" si="932"/>
        <v>94</v>
      </c>
      <c r="AD1412" s="169">
        <f t="shared" si="932"/>
        <v>0</v>
      </c>
      <c r="AE1412" s="169">
        <f t="shared" si="932"/>
        <v>0</v>
      </c>
      <c r="AF1412" s="351"/>
    </row>
    <row r="1413" spans="1:32" s="82" customFormat="1" ht="18.75" x14ac:dyDescent="0.25">
      <c r="A1413" s="92" t="s">
        <v>27</v>
      </c>
      <c r="B1413" s="89">
        <f>B1414+B1415+B1416+B1417</f>
        <v>94</v>
      </c>
      <c r="C1413" s="160">
        <f>C1414+C1415+C1416+C1417</f>
        <v>94</v>
      </c>
      <c r="D1413" s="160">
        <f>D1414+D1415+D1416+D1417</f>
        <v>94</v>
      </c>
      <c r="E1413" s="160">
        <f>E1414+E1415+E1416+E1417</f>
        <v>94</v>
      </c>
      <c r="F1413" s="160">
        <f>E1413/B1413*100</f>
        <v>100</v>
      </c>
      <c r="G1413" s="160">
        <f>E1413/C1413*100</f>
        <v>100</v>
      </c>
      <c r="H1413" s="160">
        <f t="shared" ref="H1413:AE1413" si="933">H1414+H1415</f>
        <v>0</v>
      </c>
      <c r="I1413" s="160">
        <f t="shared" si="933"/>
        <v>0</v>
      </c>
      <c r="J1413" s="160">
        <f t="shared" si="933"/>
        <v>0</v>
      </c>
      <c r="K1413" s="160">
        <f t="shared" si="933"/>
        <v>0</v>
      </c>
      <c r="L1413" s="160">
        <f t="shared" si="933"/>
        <v>0</v>
      </c>
      <c r="M1413" s="160">
        <f t="shared" si="933"/>
        <v>0</v>
      </c>
      <c r="N1413" s="160">
        <f t="shared" si="933"/>
        <v>0</v>
      </c>
      <c r="O1413" s="160">
        <f t="shared" si="933"/>
        <v>0</v>
      </c>
      <c r="P1413" s="160">
        <f t="shared" si="933"/>
        <v>0</v>
      </c>
      <c r="Q1413" s="160">
        <f t="shared" si="933"/>
        <v>0</v>
      </c>
      <c r="R1413" s="160">
        <f t="shared" si="933"/>
        <v>0</v>
      </c>
      <c r="S1413" s="160">
        <f t="shared" si="933"/>
        <v>0</v>
      </c>
      <c r="T1413" s="160">
        <f t="shared" si="933"/>
        <v>0</v>
      </c>
      <c r="U1413" s="160">
        <f t="shared" si="933"/>
        <v>0</v>
      </c>
      <c r="V1413" s="160">
        <f t="shared" si="933"/>
        <v>0</v>
      </c>
      <c r="W1413" s="160">
        <f t="shared" si="933"/>
        <v>0</v>
      </c>
      <c r="X1413" s="160">
        <f t="shared" si="933"/>
        <v>0</v>
      </c>
      <c r="Y1413" s="160">
        <f t="shared" si="933"/>
        <v>0</v>
      </c>
      <c r="Z1413" s="160">
        <f t="shared" si="933"/>
        <v>0</v>
      </c>
      <c r="AA1413" s="160">
        <f t="shared" si="933"/>
        <v>0</v>
      </c>
      <c r="AB1413" s="160">
        <f t="shared" si="933"/>
        <v>94</v>
      </c>
      <c r="AC1413" s="160">
        <f t="shared" si="933"/>
        <v>94</v>
      </c>
      <c r="AD1413" s="160">
        <f t="shared" si="933"/>
        <v>0</v>
      </c>
      <c r="AE1413" s="89">
        <f t="shared" si="933"/>
        <v>0</v>
      </c>
      <c r="AF1413" s="92"/>
    </row>
    <row r="1414" spans="1:32" s="82" customFormat="1" ht="18.75" x14ac:dyDescent="0.25">
      <c r="A1414" s="103" t="s">
        <v>28</v>
      </c>
      <c r="B1414" s="100">
        <f>H1414+J1414+L1414+N1414+P1414+R1414+T1414+V1414+X1414+Z1414+AB1414+AD1414</f>
        <v>79.900000000000006</v>
      </c>
      <c r="C1414" s="125">
        <f>H1414+J1414+L1414+N1414+P1414+R1414+T1414+V1414+X1414+Z1414+AB1414+AD1414</f>
        <v>79.900000000000006</v>
      </c>
      <c r="D1414" s="125">
        <f>E1414</f>
        <v>79.900000000000006</v>
      </c>
      <c r="E1414" s="125">
        <f>I1414+K1414+M1414+O1414+Q1414+S1414+U1414+W1414+Y1414+AA1414+AC1414+AE1414</f>
        <v>79.900000000000006</v>
      </c>
      <c r="F1414" s="125">
        <f>E1414/B1414*100</f>
        <v>100</v>
      </c>
      <c r="G1414" s="125">
        <f>E1414/C1414*100</f>
        <v>100</v>
      </c>
      <c r="H1414" s="125">
        <v>0</v>
      </c>
      <c r="I1414" s="125">
        <v>0</v>
      </c>
      <c r="J1414" s="125">
        <v>0</v>
      </c>
      <c r="K1414" s="125">
        <v>0</v>
      </c>
      <c r="L1414" s="125">
        <v>0</v>
      </c>
      <c r="M1414" s="125">
        <v>0</v>
      </c>
      <c r="N1414" s="125">
        <v>0</v>
      </c>
      <c r="O1414" s="125">
        <v>0</v>
      </c>
      <c r="P1414" s="125">
        <v>0</v>
      </c>
      <c r="Q1414" s="125">
        <v>0</v>
      </c>
      <c r="R1414" s="125">
        <v>0</v>
      </c>
      <c r="S1414" s="125">
        <v>0</v>
      </c>
      <c r="T1414" s="125">
        <v>0</v>
      </c>
      <c r="U1414" s="125">
        <v>0</v>
      </c>
      <c r="V1414" s="125">
        <v>0</v>
      </c>
      <c r="W1414" s="125">
        <v>0</v>
      </c>
      <c r="X1414" s="125">
        <v>0</v>
      </c>
      <c r="Y1414" s="125">
        <v>0</v>
      </c>
      <c r="Z1414" s="125">
        <v>0</v>
      </c>
      <c r="AA1414" s="125">
        <v>0</v>
      </c>
      <c r="AB1414" s="125">
        <v>79.900000000000006</v>
      </c>
      <c r="AC1414" s="125">
        <v>79.900000000000006</v>
      </c>
      <c r="AD1414" s="125">
        <v>0</v>
      </c>
      <c r="AE1414" s="125">
        <v>0</v>
      </c>
      <c r="AF1414" s="92"/>
    </row>
    <row r="1415" spans="1:32" s="82" customFormat="1" ht="18.75" x14ac:dyDescent="0.25">
      <c r="A1415" s="103" t="s">
        <v>29</v>
      </c>
      <c r="B1415" s="100">
        <f>J1415+L1415+N1415+P1415+R1415+T1415+V1415+X1415+Z1415+AB1415+AD1415</f>
        <v>14.1</v>
      </c>
      <c r="C1415" s="125">
        <f>H1415+J1415+L1415+N1415+P1415+R1415+T1415+V1415+X1415+Z1415+AB1415+AD1415</f>
        <v>14.1</v>
      </c>
      <c r="D1415" s="125">
        <f>E1415</f>
        <v>14.1</v>
      </c>
      <c r="E1415" s="125">
        <f>I1415+K1415+M1415+O1415+Q1415+S1415+U1415+W1415+Y1415+AA1415+AC1415+AE1415</f>
        <v>14.1</v>
      </c>
      <c r="F1415" s="125">
        <f>E1415/B1415*100</f>
        <v>100</v>
      </c>
      <c r="G1415" s="125">
        <f>E1415/C1415*100</f>
        <v>100</v>
      </c>
      <c r="H1415" s="125">
        <v>0</v>
      </c>
      <c r="I1415" s="125">
        <v>0</v>
      </c>
      <c r="J1415" s="125">
        <v>0</v>
      </c>
      <c r="K1415" s="125">
        <v>0</v>
      </c>
      <c r="L1415" s="125">
        <v>0</v>
      </c>
      <c r="M1415" s="125">
        <v>0</v>
      </c>
      <c r="N1415" s="125">
        <v>0</v>
      </c>
      <c r="O1415" s="125">
        <v>0</v>
      </c>
      <c r="P1415" s="125">
        <v>0</v>
      </c>
      <c r="Q1415" s="125">
        <v>0</v>
      </c>
      <c r="R1415" s="125">
        <v>0</v>
      </c>
      <c r="S1415" s="125">
        <v>0</v>
      </c>
      <c r="T1415" s="125">
        <v>0</v>
      </c>
      <c r="U1415" s="125">
        <v>0</v>
      </c>
      <c r="V1415" s="125">
        <v>0</v>
      </c>
      <c r="W1415" s="125">
        <v>0</v>
      </c>
      <c r="X1415" s="125">
        <v>0</v>
      </c>
      <c r="Y1415" s="125">
        <v>0</v>
      </c>
      <c r="Z1415" s="125">
        <v>0</v>
      </c>
      <c r="AA1415" s="125">
        <v>0</v>
      </c>
      <c r="AB1415" s="125">
        <v>14.1</v>
      </c>
      <c r="AC1415" s="125">
        <v>14.1</v>
      </c>
      <c r="AD1415" s="125">
        <v>0</v>
      </c>
      <c r="AE1415" s="125">
        <v>0</v>
      </c>
      <c r="AF1415" s="92"/>
    </row>
    <row r="1416" spans="1:32" s="82" customFormat="1" ht="18.75" x14ac:dyDescent="0.25">
      <c r="A1416" s="103" t="s">
        <v>30</v>
      </c>
      <c r="B1416" s="100"/>
      <c r="C1416" s="125"/>
      <c r="D1416" s="125"/>
      <c r="E1416" s="160"/>
      <c r="F1416" s="160"/>
      <c r="G1416" s="160"/>
      <c r="H1416" s="160"/>
      <c r="I1416" s="160"/>
      <c r="J1416" s="160"/>
      <c r="K1416" s="160"/>
      <c r="L1416" s="160"/>
      <c r="M1416" s="160"/>
      <c r="N1416" s="160"/>
      <c r="O1416" s="160"/>
      <c r="P1416" s="160"/>
      <c r="Q1416" s="160"/>
      <c r="R1416" s="160"/>
      <c r="S1416" s="160"/>
      <c r="T1416" s="160"/>
      <c r="U1416" s="160"/>
      <c r="V1416" s="160"/>
      <c r="W1416" s="160"/>
      <c r="X1416" s="160"/>
      <c r="Y1416" s="160"/>
      <c r="Z1416" s="160"/>
      <c r="AA1416" s="160"/>
      <c r="AB1416" s="160"/>
      <c r="AC1416" s="160"/>
      <c r="AD1416" s="160"/>
      <c r="AE1416" s="125"/>
      <c r="AF1416" s="92"/>
    </row>
    <row r="1417" spans="1:32" s="82" customFormat="1" ht="18.75" x14ac:dyDescent="0.25">
      <c r="A1417" s="103" t="s">
        <v>31</v>
      </c>
      <c r="B1417" s="100"/>
      <c r="C1417" s="125"/>
      <c r="D1417" s="125"/>
      <c r="E1417" s="160"/>
      <c r="F1417" s="160"/>
      <c r="G1417" s="160"/>
      <c r="H1417" s="160"/>
      <c r="I1417" s="160"/>
      <c r="J1417" s="160"/>
      <c r="K1417" s="160"/>
      <c r="L1417" s="160"/>
      <c r="M1417" s="160"/>
      <c r="N1417" s="160"/>
      <c r="O1417" s="160"/>
      <c r="P1417" s="160"/>
      <c r="Q1417" s="160"/>
      <c r="R1417" s="160"/>
      <c r="S1417" s="160"/>
      <c r="T1417" s="160"/>
      <c r="U1417" s="160"/>
      <c r="V1417" s="160"/>
      <c r="W1417" s="160"/>
      <c r="X1417" s="160"/>
      <c r="Y1417" s="160"/>
      <c r="Z1417" s="160"/>
      <c r="AA1417" s="160"/>
      <c r="AB1417" s="160"/>
      <c r="AC1417" s="160"/>
      <c r="AD1417" s="160"/>
      <c r="AE1417" s="160"/>
      <c r="AF1417" s="92"/>
    </row>
    <row r="1418" spans="1:32" s="82" customFormat="1" ht="37.5" x14ac:dyDescent="0.25">
      <c r="A1418" s="162" t="s">
        <v>410</v>
      </c>
      <c r="B1418" s="169">
        <f t="shared" ref="B1418:AE1418" si="934">B1419</f>
        <v>63</v>
      </c>
      <c r="C1418" s="169">
        <f t="shared" si="934"/>
        <v>63</v>
      </c>
      <c r="D1418" s="169">
        <f>D1419</f>
        <v>63</v>
      </c>
      <c r="E1418" s="169">
        <f t="shared" si="934"/>
        <v>63</v>
      </c>
      <c r="F1418" s="169">
        <f t="shared" si="934"/>
        <v>100</v>
      </c>
      <c r="G1418" s="169">
        <f t="shared" si="934"/>
        <v>100</v>
      </c>
      <c r="H1418" s="169">
        <f t="shared" si="934"/>
        <v>0</v>
      </c>
      <c r="I1418" s="169">
        <f t="shared" si="934"/>
        <v>0</v>
      </c>
      <c r="J1418" s="169">
        <f t="shared" si="934"/>
        <v>0</v>
      </c>
      <c r="K1418" s="169">
        <f t="shared" si="934"/>
        <v>0</v>
      </c>
      <c r="L1418" s="169">
        <f t="shared" si="934"/>
        <v>0</v>
      </c>
      <c r="M1418" s="169">
        <f t="shared" si="934"/>
        <v>0</v>
      </c>
      <c r="N1418" s="169">
        <f t="shared" si="934"/>
        <v>0</v>
      </c>
      <c r="O1418" s="169">
        <f t="shared" si="934"/>
        <v>0</v>
      </c>
      <c r="P1418" s="169">
        <f t="shared" si="934"/>
        <v>0</v>
      </c>
      <c r="Q1418" s="169">
        <f t="shared" si="934"/>
        <v>0</v>
      </c>
      <c r="R1418" s="169">
        <f t="shared" si="934"/>
        <v>0</v>
      </c>
      <c r="S1418" s="169">
        <f t="shared" si="934"/>
        <v>0</v>
      </c>
      <c r="T1418" s="169">
        <f t="shared" si="934"/>
        <v>0</v>
      </c>
      <c r="U1418" s="169">
        <f t="shared" si="934"/>
        <v>0</v>
      </c>
      <c r="V1418" s="169">
        <f t="shared" si="934"/>
        <v>0</v>
      </c>
      <c r="W1418" s="169">
        <f t="shared" si="934"/>
        <v>0</v>
      </c>
      <c r="X1418" s="169">
        <f t="shared" si="934"/>
        <v>0</v>
      </c>
      <c r="Y1418" s="169">
        <f t="shared" si="934"/>
        <v>0</v>
      </c>
      <c r="Z1418" s="169">
        <f t="shared" si="934"/>
        <v>63</v>
      </c>
      <c r="AA1418" s="169">
        <f t="shared" si="934"/>
        <v>63</v>
      </c>
      <c r="AB1418" s="169">
        <f t="shared" si="934"/>
        <v>0</v>
      </c>
      <c r="AC1418" s="169">
        <f t="shared" si="934"/>
        <v>0</v>
      </c>
      <c r="AD1418" s="169">
        <f t="shared" si="934"/>
        <v>0</v>
      </c>
      <c r="AE1418" s="169">
        <f t="shared" si="934"/>
        <v>0</v>
      </c>
      <c r="AF1418" s="351"/>
    </row>
    <row r="1419" spans="1:32" ht="18.75" x14ac:dyDescent="0.3">
      <c r="A1419" s="137" t="s">
        <v>27</v>
      </c>
      <c r="B1419" s="89">
        <f>B1420+B1421+B1422+B1423</f>
        <v>63</v>
      </c>
      <c r="C1419" s="160">
        <f>C1420+C1421+C1422+C1423</f>
        <v>63</v>
      </c>
      <c r="D1419" s="160">
        <f>D1420+D1421+D1422+D1423</f>
        <v>63</v>
      </c>
      <c r="E1419" s="160">
        <f>E1420+E1421+E1422+E1423</f>
        <v>63</v>
      </c>
      <c r="F1419" s="160">
        <f>E1419/B1419*100</f>
        <v>100</v>
      </c>
      <c r="G1419" s="160">
        <f>E1419/C1419*100</f>
        <v>100</v>
      </c>
      <c r="H1419" s="160">
        <f t="shared" ref="H1419:AE1419" si="935">H1420+H1421</f>
        <v>0</v>
      </c>
      <c r="I1419" s="160">
        <f t="shared" si="935"/>
        <v>0</v>
      </c>
      <c r="J1419" s="160">
        <f t="shared" si="935"/>
        <v>0</v>
      </c>
      <c r="K1419" s="160">
        <f t="shared" si="935"/>
        <v>0</v>
      </c>
      <c r="L1419" s="160">
        <f t="shared" si="935"/>
        <v>0</v>
      </c>
      <c r="M1419" s="160">
        <f t="shared" si="935"/>
        <v>0</v>
      </c>
      <c r="N1419" s="160">
        <f t="shared" si="935"/>
        <v>0</v>
      </c>
      <c r="O1419" s="160">
        <f t="shared" si="935"/>
        <v>0</v>
      </c>
      <c r="P1419" s="160">
        <f t="shared" si="935"/>
        <v>0</v>
      </c>
      <c r="Q1419" s="160">
        <f t="shared" si="935"/>
        <v>0</v>
      </c>
      <c r="R1419" s="160">
        <f t="shared" si="935"/>
        <v>0</v>
      </c>
      <c r="S1419" s="160">
        <f t="shared" si="935"/>
        <v>0</v>
      </c>
      <c r="T1419" s="160">
        <f t="shared" si="935"/>
        <v>0</v>
      </c>
      <c r="U1419" s="160">
        <f t="shared" si="935"/>
        <v>0</v>
      </c>
      <c r="V1419" s="160">
        <f t="shared" si="935"/>
        <v>0</v>
      </c>
      <c r="W1419" s="160">
        <f t="shared" si="935"/>
        <v>0</v>
      </c>
      <c r="X1419" s="160">
        <f t="shared" si="935"/>
        <v>0</v>
      </c>
      <c r="Y1419" s="160">
        <f t="shared" si="935"/>
        <v>0</v>
      </c>
      <c r="Z1419" s="160">
        <f t="shared" si="935"/>
        <v>63</v>
      </c>
      <c r="AA1419" s="160">
        <f t="shared" si="935"/>
        <v>63</v>
      </c>
      <c r="AB1419" s="160">
        <f t="shared" si="935"/>
        <v>0</v>
      </c>
      <c r="AC1419" s="160">
        <f t="shared" si="935"/>
        <v>0</v>
      </c>
      <c r="AD1419" s="160">
        <f t="shared" si="935"/>
        <v>0</v>
      </c>
      <c r="AE1419" s="160">
        <f t="shared" si="935"/>
        <v>0</v>
      </c>
      <c r="AF1419" s="92"/>
    </row>
    <row r="1420" spans="1:32" s="82" customFormat="1" ht="18.75" x14ac:dyDescent="0.25">
      <c r="A1420" s="103" t="s">
        <v>28</v>
      </c>
      <c r="B1420" s="100">
        <f>H1420+J1420+L1420+N1420+P1420+R1420+T1420+V1420+X1420+Z1420+AB1420+AD1420</f>
        <v>53.5</v>
      </c>
      <c r="C1420" s="125">
        <f>H1420+J1420+L1420+N1420+P1420+R1420+T1420+V1420+X1420+Z1420+AB1420+AD1420</f>
        <v>53.5</v>
      </c>
      <c r="D1420" s="125">
        <f>E1420</f>
        <v>53.5</v>
      </c>
      <c r="E1420" s="125">
        <f>I1420+K1420+M1420+O1420+Q1420+S1420+U1420+W1420+Y1420+AA1420+AC1420+AE1420</f>
        <v>53.5</v>
      </c>
      <c r="F1420" s="125">
        <f>E1420/B1420*100</f>
        <v>100</v>
      </c>
      <c r="G1420" s="125">
        <f>E1420/C1420*100</f>
        <v>100</v>
      </c>
      <c r="H1420" s="125">
        <v>0</v>
      </c>
      <c r="I1420" s="125">
        <v>0</v>
      </c>
      <c r="J1420" s="125">
        <v>0</v>
      </c>
      <c r="K1420" s="125">
        <v>0</v>
      </c>
      <c r="L1420" s="125">
        <v>0</v>
      </c>
      <c r="M1420" s="125">
        <v>0</v>
      </c>
      <c r="N1420" s="125">
        <v>0</v>
      </c>
      <c r="O1420" s="125">
        <v>0</v>
      </c>
      <c r="P1420" s="125">
        <v>0</v>
      </c>
      <c r="Q1420" s="125">
        <v>0</v>
      </c>
      <c r="R1420" s="125">
        <v>0</v>
      </c>
      <c r="S1420" s="125">
        <v>0</v>
      </c>
      <c r="T1420" s="125">
        <v>0</v>
      </c>
      <c r="U1420" s="125">
        <v>0</v>
      </c>
      <c r="V1420" s="125">
        <v>0</v>
      </c>
      <c r="W1420" s="125">
        <v>0</v>
      </c>
      <c r="X1420" s="125">
        <v>0</v>
      </c>
      <c r="Y1420" s="125">
        <v>0</v>
      </c>
      <c r="Z1420" s="125">
        <v>53.5</v>
      </c>
      <c r="AA1420" s="125">
        <v>53.5</v>
      </c>
      <c r="AB1420" s="125">
        <v>0</v>
      </c>
      <c r="AC1420" s="125">
        <v>0</v>
      </c>
      <c r="AD1420" s="125">
        <v>0</v>
      </c>
      <c r="AE1420" s="125">
        <v>0</v>
      </c>
      <c r="AF1420" s="92"/>
    </row>
    <row r="1421" spans="1:32" s="82" customFormat="1" ht="18.75" x14ac:dyDescent="0.25">
      <c r="A1421" s="103" t="s">
        <v>29</v>
      </c>
      <c r="B1421" s="100">
        <f>J1421+L1421+N1421+P1421+R1421+T1421+V1421+X1421+Z1421+AB1421+AD1421</f>
        <v>9.5</v>
      </c>
      <c r="C1421" s="125">
        <f>H1421+J1421+L1421+N1421+P1421+R1421+T1421+V1421+X1421+Z1421+AB1421+AD1421</f>
        <v>9.5</v>
      </c>
      <c r="D1421" s="125">
        <f>E1421</f>
        <v>9.5</v>
      </c>
      <c r="E1421" s="125">
        <f>I1421+K1421+M1421+O1421+Q1421+S1421+U1421+W1421+Y1421+AA1421+AC1421+AE1421</f>
        <v>9.5</v>
      </c>
      <c r="F1421" s="125">
        <f>E1421/B1421*100</f>
        <v>100</v>
      </c>
      <c r="G1421" s="125">
        <f>E1421/C1421*100</f>
        <v>100</v>
      </c>
      <c r="H1421" s="125">
        <v>0</v>
      </c>
      <c r="I1421" s="125">
        <v>0</v>
      </c>
      <c r="J1421" s="125">
        <v>0</v>
      </c>
      <c r="K1421" s="125">
        <v>0</v>
      </c>
      <c r="L1421" s="125">
        <v>0</v>
      </c>
      <c r="M1421" s="125">
        <v>0</v>
      </c>
      <c r="N1421" s="125">
        <v>0</v>
      </c>
      <c r="O1421" s="125">
        <v>0</v>
      </c>
      <c r="P1421" s="125">
        <v>0</v>
      </c>
      <c r="Q1421" s="125">
        <v>0</v>
      </c>
      <c r="R1421" s="125">
        <v>0</v>
      </c>
      <c r="S1421" s="125">
        <v>0</v>
      </c>
      <c r="T1421" s="125">
        <v>0</v>
      </c>
      <c r="U1421" s="125">
        <v>0</v>
      </c>
      <c r="V1421" s="125">
        <v>0</v>
      </c>
      <c r="W1421" s="125">
        <v>0</v>
      </c>
      <c r="X1421" s="125">
        <v>0</v>
      </c>
      <c r="Y1421" s="125">
        <v>0</v>
      </c>
      <c r="Z1421" s="125">
        <v>9.5</v>
      </c>
      <c r="AA1421" s="125">
        <v>9.5</v>
      </c>
      <c r="AB1421" s="125">
        <v>0</v>
      </c>
      <c r="AC1421" s="125">
        <v>0</v>
      </c>
      <c r="AD1421" s="125">
        <v>0</v>
      </c>
      <c r="AE1421" s="125">
        <v>0</v>
      </c>
      <c r="AF1421" s="92"/>
    </row>
    <row r="1422" spans="1:32" s="82" customFormat="1" ht="18.75" x14ac:dyDescent="0.25">
      <c r="A1422" s="103" t="s">
        <v>30</v>
      </c>
      <c r="B1422" s="100"/>
      <c r="C1422" s="125"/>
      <c r="D1422" s="125"/>
      <c r="E1422" s="160"/>
      <c r="F1422" s="160"/>
      <c r="G1422" s="160"/>
      <c r="H1422" s="160"/>
      <c r="I1422" s="160"/>
      <c r="J1422" s="160"/>
      <c r="K1422" s="160"/>
      <c r="L1422" s="160"/>
      <c r="M1422" s="160"/>
      <c r="N1422" s="160"/>
      <c r="O1422" s="160"/>
      <c r="P1422" s="160"/>
      <c r="Q1422" s="160"/>
      <c r="R1422" s="160"/>
      <c r="S1422" s="160"/>
      <c r="T1422" s="160"/>
      <c r="U1422" s="160"/>
      <c r="V1422" s="160"/>
      <c r="W1422" s="160"/>
      <c r="X1422" s="160"/>
      <c r="Y1422" s="160"/>
      <c r="Z1422" s="160"/>
      <c r="AA1422" s="160"/>
      <c r="AB1422" s="160"/>
      <c r="AC1422" s="160"/>
      <c r="AD1422" s="160"/>
      <c r="AE1422" s="160"/>
      <c r="AF1422" s="92"/>
    </row>
    <row r="1423" spans="1:32" s="82" customFormat="1" ht="18.75" x14ac:dyDescent="0.25">
      <c r="A1423" s="103" t="s">
        <v>31</v>
      </c>
      <c r="B1423" s="100"/>
      <c r="C1423" s="125"/>
      <c r="D1423" s="125"/>
      <c r="E1423" s="160"/>
      <c r="F1423" s="160"/>
      <c r="G1423" s="160"/>
      <c r="H1423" s="160"/>
      <c r="I1423" s="160"/>
      <c r="J1423" s="160"/>
      <c r="K1423" s="160"/>
      <c r="L1423" s="160"/>
      <c r="M1423" s="160"/>
      <c r="N1423" s="160"/>
      <c r="O1423" s="160"/>
      <c r="P1423" s="160"/>
      <c r="Q1423" s="160"/>
      <c r="R1423" s="160"/>
      <c r="S1423" s="160"/>
      <c r="T1423" s="160"/>
      <c r="U1423" s="160"/>
      <c r="V1423" s="160"/>
      <c r="W1423" s="160"/>
      <c r="X1423" s="160"/>
      <c r="Y1423" s="160"/>
      <c r="Z1423" s="160"/>
      <c r="AA1423" s="160"/>
      <c r="AB1423" s="160"/>
      <c r="AC1423" s="160"/>
      <c r="AD1423" s="160"/>
      <c r="AE1423" s="160"/>
      <c r="AF1423" s="92"/>
    </row>
    <row r="1424" spans="1:32" s="82" customFormat="1" ht="37.5" x14ac:dyDescent="0.25">
      <c r="A1424" s="162" t="s">
        <v>411</v>
      </c>
      <c r="B1424" s="169">
        <f t="shared" ref="B1424:AE1424" si="936">B1425</f>
        <v>1196.0999999999999</v>
      </c>
      <c r="C1424" s="169">
        <f t="shared" si="936"/>
        <v>1196.0999999999999</v>
      </c>
      <c r="D1424" s="169">
        <f>D1425</f>
        <v>1196.0999999999999</v>
      </c>
      <c r="E1424" s="169">
        <f t="shared" si="936"/>
        <v>1196.0999999999999</v>
      </c>
      <c r="F1424" s="169">
        <f t="shared" si="936"/>
        <v>100</v>
      </c>
      <c r="G1424" s="169">
        <f t="shared" si="936"/>
        <v>100</v>
      </c>
      <c r="H1424" s="169">
        <f t="shared" si="936"/>
        <v>0</v>
      </c>
      <c r="I1424" s="169">
        <f t="shared" si="936"/>
        <v>0</v>
      </c>
      <c r="J1424" s="169">
        <f t="shared" si="936"/>
        <v>398.1</v>
      </c>
      <c r="K1424" s="169">
        <f t="shared" si="936"/>
        <v>398.1</v>
      </c>
      <c r="L1424" s="169">
        <f t="shared" si="936"/>
        <v>0</v>
      </c>
      <c r="M1424" s="169">
        <f t="shared" si="936"/>
        <v>0</v>
      </c>
      <c r="N1424" s="169">
        <f t="shared" si="936"/>
        <v>0</v>
      </c>
      <c r="O1424" s="169">
        <f t="shared" si="936"/>
        <v>0</v>
      </c>
      <c r="P1424" s="169">
        <f t="shared" si="936"/>
        <v>0</v>
      </c>
      <c r="Q1424" s="169">
        <f t="shared" si="936"/>
        <v>0</v>
      </c>
      <c r="R1424" s="169">
        <f t="shared" si="936"/>
        <v>0</v>
      </c>
      <c r="S1424" s="169">
        <f t="shared" si="936"/>
        <v>0</v>
      </c>
      <c r="T1424" s="169">
        <f t="shared" si="936"/>
        <v>0</v>
      </c>
      <c r="U1424" s="169">
        <f t="shared" si="936"/>
        <v>0</v>
      </c>
      <c r="V1424" s="169">
        <f t="shared" si="936"/>
        <v>0</v>
      </c>
      <c r="W1424" s="169">
        <f t="shared" si="936"/>
        <v>0</v>
      </c>
      <c r="X1424" s="169">
        <f t="shared" si="936"/>
        <v>355.3</v>
      </c>
      <c r="Y1424" s="169">
        <f t="shared" si="936"/>
        <v>355.3</v>
      </c>
      <c r="Z1424" s="169">
        <f t="shared" si="936"/>
        <v>442.7</v>
      </c>
      <c r="AA1424" s="169">
        <f t="shared" si="936"/>
        <v>442.7</v>
      </c>
      <c r="AB1424" s="169">
        <f t="shared" si="936"/>
        <v>0</v>
      </c>
      <c r="AC1424" s="169">
        <f t="shared" si="936"/>
        <v>0</v>
      </c>
      <c r="AD1424" s="169">
        <f t="shared" si="936"/>
        <v>0</v>
      </c>
      <c r="AE1424" s="169">
        <f t="shared" si="936"/>
        <v>0</v>
      </c>
      <c r="AF1424" s="351"/>
    </row>
    <row r="1425" spans="1:32" s="82" customFormat="1" ht="18.75" x14ac:dyDescent="0.25">
      <c r="A1425" s="92" t="s">
        <v>27</v>
      </c>
      <c r="B1425" s="89">
        <f>B1426+B1427+B1428+B1429</f>
        <v>1196.0999999999999</v>
      </c>
      <c r="C1425" s="160">
        <f>C1426+C1427+C1428+C1429</f>
        <v>1196.0999999999999</v>
      </c>
      <c r="D1425" s="160">
        <f>D1426+D1427+D1428+D1429</f>
        <v>1196.0999999999999</v>
      </c>
      <c r="E1425" s="160">
        <f>E1426+E1427+E1428+E1429</f>
        <v>1196.0999999999999</v>
      </c>
      <c r="F1425" s="160">
        <f>E1425/B1425*100</f>
        <v>100</v>
      </c>
      <c r="G1425" s="160">
        <f>E1425/C1425*100</f>
        <v>100</v>
      </c>
      <c r="H1425" s="160">
        <f t="shared" ref="H1425:AE1425" si="937">H1426+H1427</f>
        <v>0</v>
      </c>
      <c r="I1425" s="160">
        <f t="shared" si="937"/>
        <v>0</v>
      </c>
      <c r="J1425" s="160">
        <f t="shared" si="937"/>
        <v>398.1</v>
      </c>
      <c r="K1425" s="160">
        <f t="shared" si="937"/>
        <v>398.1</v>
      </c>
      <c r="L1425" s="160">
        <f t="shared" si="937"/>
        <v>0</v>
      </c>
      <c r="M1425" s="160">
        <f t="shared" si="937"/>
        <v>0</v>
      </c>
      <c r="N1425" s="160">
        <f t="shared" si="937"/>
        <v>0</v>
      </c>
      <c r="O1425" s="160">
        <f t="shared" si="937"/>
        <v>0</v>
      </c>
      <c r="P1425" s="160">
        <f t="shared" si="937"/>
        <v>0</v>
      </c>
      <c r="Q1425" s="160">
        <f t="shared" si="937"/>
        <v>0</v>
      </c>
      <c r="R1425" s="160">
        <f t="shared" si="937"/>
        <v>0</v>
      </c>
      <c r="S1425" s="160">
        <f t="shared" si="937"/>
        <v>0</v>
      </c>
      <c r="T1425" s="160">
        <f t="shared" si="937"/>
        <v>0</v>
      </c>
      <c r="U1425" s="160">
        <f t="shared" si="937"/>
        <v>0</v>
      </c>
      <c r="V1425" s="160">
        <f t="shared" si="937"/>
        <v>0</v>
      </c>
      <c r="W1425" s="160">
        <f t="shared" si="937"/>
        <v>0</v>
      </c>
      <c r="X1425" s="160">
        <f t="shared" si="937"/>
        <v>355.3</v>
      </c>
      <c r="Y1425" s="160">
        <f t="shared" si="937"/>
        <v>355.3</v>
      </c>
      <c r="Z1425" s="160">
        <f t="shared" si="937"/>
        <v>442.7</v>
      </c>
      <c r="AA1425" s="160">
        <f t="shared" si="937"/>
        <v>442.7</v>
      </c>
      <c r="AB1425" s="160">
        <f t="shared" si="937"/>
        <v>0</v>
      </c>
      <c r="AC1425" s="160">
        <f t="shared" si="937"/>
        <v>0</v>
      </c>
      <c r="AD1425" s="160">
        <f t="shared" si="937"/>
        <v>0</v>
      </c>
      <c r="AE1425" s="160">
        <f t="shared" si="937"/>
        <v>0</v>
      </c>
      <c r="AF1425" s="92"/>
    </row>
    <row r="1426" spans="1:32" s="82" customFormat="1" ht="18.75" x14ac:dyDescent="0.25">
      <c r="A1426" s="103" t="s">
        <v>28</v>
      </c>
      <c r="B1426" s="100">
        <f>H1426+J1426+L1426+N1426+P1426+R1426+T1426+V1426+X1426+Z1426+AB1426+AD1426</f>
        <v>302</v>
      </c>
      <c r="C1426" s="125">
        <f>H1426+J1426+L1426+N1426+P1426+R1426+T1426+V1426+X1426+Z1426+AB1426+AD1426</f>
        <v>302</v>
      </c>
      <c r="D1426" s="125">
        <f>E1426</f>
        <v>302</v>
      </c>
      <c r="E1426" s="125">
        <f>I1426+K1426+M1426+O1426+Q1426+S1426+U1426+W1426+Y1426+AA1426+AC1426+AE1426</f>
        <v>302</v>
      </c>
      <c r="F1426" s="125">
        <f>E1426/B1426*100</f>
        <v>100</v>
      </c>
      <c r="G1426" s="125">
        <f>E1426/C1426*100</f>
        <v>100</v>
      </c>
      <c r="H1426" s="125">
        <v>0</v>
      </c>
      <c r="I1426" s="125">
        <v>0</v>
      </c>
      <c r="J1426" s="125">
        <v>0</v>
      </c>
      <c r="K1426" s="125">
        <v>0</v>
      </c>
      <c r="L1426" s="125">
        <v>0</v>
      </c>
      <c r="M1426" s="125">
        <v>0</v>
      </c>
      <c r="N1426" s="125">
        <v>0</v>
      </c>
      <c r="O1426" s="125">
        <v>0</v>
      </c>
      <c r="P1426" s="125">
        <v>0</v>
      </c>
      <c r="Q1426" s="125">
        <v>0</v>
      </c>
      <c r="R1426" s="125">
        <v>0</v>
      </c>
      <c r="S1426" s="125">
        <v>0</v>
      </c>
      <c r="T1426" s="125">
        <v>0</v>
      </c>
      <c r="U1426" s="125">
        <v>0</v>
      </c>
      <c r="V1426" s="125">
        <v>0</v>
      </c>
      <c r="W1426" s="125">
        <v>0</v>
      </c>
      <c r="X1426" s="125">
        <v>302</v>
      </c>
      <c r="Y1426" s="125">
        <v>302</v>
      </c>
      <c r="Z1426" s="125">
        <v>0</v>
      </c>
      <c r="AA1426" s="125">
        <v>0</v>
      </c>
      <c r="AB1426" s="125">
        <v>0</v>
      </c>
      <c r="AC1426" s="125">
        <v>0</v>
      </c>
      <c r="AD1426" s="125">
        <v>0</v>
      </c>
      <c r="AE1426" s="125">
        <v>0</v>
      </c>
      <c r="AF1426" s="103"/>
    </row>
    <row r="1427" spans="1:32" ht="18.75" x14ac:dyDescent="0.3">
      <c r="A1427" s="168" t="s">
        <v>29</v>
      </c>
      <c r="B1427" s="100">
        <f>J1427+L1427+N1427+P1427+R1427+T1427+V1427+X1427+Z1427+AB1427+AD1427</f>
        <v>894.1</v>
      </c>
      <c r="C1427" s="125">
        <f>H1427+J1427+L1427+N1427+P1427+R1427+T1427+V1427+X1427+Z1427+AB1427+AD1427</f>
        <v>894.1</v>
      </c>
      <c r="D1427" s="125">
        <f>E1427</f>
        <v>894.1</v>
      </c>
      <c r="E1427" s="125">
        <f>I1427+K1427+M1427+O1427+Q1427+S1427+U1427+W1427+Y1427+AA1427+AC1427+AE1427</f>
        <v>894.1</v>
      </c>
      <c r="F1427" s="125">
        <f>E1427/B1427*100</f>
        <v>100</v>
      </c>
      <c r="G1427" s="125">
        <f>E1427/C1427*100</f>
        <v>100</v>
      </c>
      <c r="H1427" s="125">
        <v>0</v>
      </c>
      <c r="I1427" s="125">
        <v>0</v>
      </c>
      <c r="J1427" s="125">
        <v>398.1</v>
      </c>
      <c r="K1427" s="125">
        <v>398.1</v>
      </c>
      <c r="L1427" s="125">
        <v>0</v>
      </c>
      <c r="M1427" s="125">
        <v>0</v>
      </c>
      <c r="N1427" s="125">
        <v>0</v>
      </c>
      <c r="O1427" s="125">
        <v>0</v>
      </c>
      <c r="P1427" s="125">
        <v>0</v>
      </c>
      <c r="Q1427" s="125">
        <v>0</v>
      </c>
      <c r="R1427" s="125">
        <v>0</v>
      </c>
      <c r="S1427" s="125">
        <v>0</v>
      </c>
      <c r="T1427" s="125">
        <v>0</v>
      </c>
      <c r="U1427" s="125">
        <v>0</v>
      </c>
      <c r="V1427" s="125">
        <v>0</v>
      </c>
      <c r="W1427" s="125">
        <v>0</v>
      </c>
      <c r="X1427" s="125">
        <v>53.3</v>
      </c>
      <c r="Y1427" s="125">
        <v>53.3</v>
      </c>
      <c r="Z1427" s="125">
        <v>442.7</v>
      </c>
      <c r="AA1427" s="125">
        <v>442.7</v>
      </c>
      <c r="AB1427" s="125">
        <v>0</v>
      </c>
      <c r="AC1427" s="125">
        <v>0</v>
      </c>
      <c r="AD1427" s="125">
        <v>0</v>
      </c>
      <c r="AE1427" s="125">
        <v>0</v>
      </c>
      <c r="AF1427" s="103"/>
    </row>
    <row r="1428" spans="1:32" s="82" customFormat="1" ht="18.75" x14ac:dyDescent="0.25">
      <c r="A1428" s="103" t="s">
        <v>30</v>
      </c>
      <c r="B1428" s="100"/>
      <c r="C1428" s="125"/>
      <c r="D1428" s="125"/>
      <c r="E1428" s="160"/>
      <c r="F1428" s="160"/>
      <c r="G1428" s="160"/>
      <c r="H1428" s="125"/>
      <c r="I1428" s="125"/>
      <c r="J1428" s="125"/>
      <c r="K1428" s="125"/>
      <c r="L1428" s="125"/>
      <c r="M1428" s="125"/>
      <c r="N1428" s="125"/>
      <c r="O1428" s="125"/>
      <c r="P1428" s="125"/>
      <c r="Q1428" s="125"/>
      <c r="R1428" s="125"/>
      <c r="S1428" s="125"/>
      <c r="T1428" s="125"/>
      <c r="U1428" s="125"/>
      <c r="V1428" s="125"/>
      <c r="W1428" s="125"/>
      <c r="X1428" s="125"/>
      <c r="Y1428" s="125"/>
      <c r="Z1428" s="125"/>
      <c r="AA1428" s="125"/>
      <c r="AB1428" s="125"/>
      <c r="AC1428" s="125"/>
      <c r="AD1428" s="125"/>
      <c r="AE1428" s="125"/>
      <c r="AF1428" s="103"/>
    </row>
    <row r="1429" spans="1:32" s="82" customFormat="1" ht="18.75" x14ac:dyDescent="0.25">
      <c r="A1429" s="103" t="s">
        <v>31</v>
      </c>
      <c r="B1429" s="100"/>
      <c r="C1429" s="125"/>
      <c r="D1429" s="125"/>
      <c r="E1429" s="160"/>
      <c r="F1429" s="160"/>
      <c r="G1429" s="160"/>
      <c r="H1429" s="160"/>
      <c r="I1429" s="160"/>
      <c r="J1429" s="160"/>
      <c r="K1429" s="160"/>
      <c r="L1429" s="160"/>
      <c r="M1429" s="160"/>
      <c r="N1429" s="160"/>
      <c r="O1429" s="160"/>
      <c r="P1429" s="160"/>
      <c r="Q1429" s="160"/>
      <c r="R1429" s="160"/>
      <c r="S1429" s="160"/>
      <c r="T1429" s="160"/>
      <c r="U1429" s="160"/>
      <c r="V1429" s="160"/>
      <c r="W1429" s="160"/>
      <c r="X1429" s="160"/>
      <c r="Y1429" s="160"/>
      <c r="Z1429" s="160"/>
      <c r="AA1429" s="160"/>
      <c r="AB1429" s="160"/>
      <c r="AC1429" s="160"/>
      <c r="AD1429" s="160"/>
      <c r="AE1429" s="125"/>
      <c r="AF1429" s="346"/>
    </row>
    <row r="1430" spans="1:32" s="82" customFormat="1" ht="37.5" x14ac:dyDescent="0.25">
      <c r="A1430" s="162" t="s">
        <v>412</v>
      </c>
      <c r="B1430" s="169">
        <f t="shared" ref="B1430:AE1430" si="938">B1431</f>
        <v>144.60000000000002</v>
      </c>
      <c r="C1430" s="169">
        <f t="shared" si="938"/>
        <v>144.60000000000002</v>
      </c>
      <c r="D1430" s="169">
        <f>D1431</f>
        <v>144.60000000000002</v>
      </c>
      <c r="E1430" s="169">
        <f t="shared" si="938"/>
        <v>144.60000000000002</v>
      </c>
      <c r="F1430" s="169">
        <f t="shared" si="938"/>
        <v>100</v>
      </c>
      <c r="G1430" s="169">
        <f t="shared" si="938"/>
        <v>100</v>
      </c>
      <c r="H1430" s="169">
        <f t="shared" si="938"/>
        <v>0</v>
      </c>
      <c r="I1430" s="169">
        <f t="shared" si="938"/>
        <v>0</v>
      </c>
      <c r="J1430" s="169">
        <f t="shared" si="938"/>
        <v>45.81</v>
      </c>
      <c r="K1430" s="169">
        <f t="shared" si="938"/>
        <v>45.81</v>
      </c>
      <c r="L1430" s="169">
        <f t="shared" si="938"/>
        <v>98.79</v>
      </c>
      <c r="M1430" s="169">
        <f t="shared" si="938"/>
        <v>98.79</v>
      </c>
      <c r="N1430" s="169">
        <f t="shared" si="938"/>
        <v>0</v>
      </c>
      <c r="O1430" s="169">
        <f t="shared" si="938"/>
        <v>0</v>
      </c>
      <c r="P1430" s="169">
        <f t="shared" si="938"/>
        <v>0</v>
      </c>
      <c r="Q1430" s="169">
        <f t="shared" si="938"/>
        <v>0</v>
      </c>
      <c r="R1430" s="169">
        <f t="shared" si="938"/>
        <v>0</v>
      </c>
      <c r="S1430" s="169">
        <f t="shared" si="938"/>
        <v>0</v>
      </c>
      <c r="T1430" s="169">
        <f t="shared" si="938"/>
        <v>0</v>
      </c>
      <c r="U1430" s="169">
        <f t="shared" si="938"/>
        <v>0</v>
      </c>
      <c r="V1430" s="169">
        <f t="shared" si="938"/>
        <v>0</v>
      </c>
      <c r="W1430" s="169">
        <f t="shared" si="938"/>
        <v>0</v>
      </c>
      <c r="X1430" s="169">
        <f t="shared" si="938"/>
        <v>0</v>
      </c>
      <c r="Y1430" s="169">
        <f t="shared" si="938"/>
        <v>0</v>
      </c>
      <c r="Z1430" s="169">
        <f t="shared" si="938"/>
        <v>0</v>
      </c>
      <c r="AA1430" s="169">
        <f t="shared" si="938"/>
        <v>0</v>
      </c>
      <c r="AB1430" s="169">
        <f t="shared" si="938"/>
        <v>0</v>
      </c>
      <c r="AC1430" s="169">
        <f t="shared" si="938"/>
        <v>0</v>
      </c>
      <c r="AD1430" s="169">
        <f t="shared" si="938"/>
        <v>0</v>
      </c>
      <c r="AE1430" s="95">
        <f t="shared" si="938"/>
        <v>0</v>
      </c>
      <c r="AF1430" s="351"/>
    </row>
    <row r="1431" spans="1:32" s="82" customFormat="1" ht="18.75" x14ac:dyDescent="0.25">
      <c r="A1431" s="92" t="s">
        <v>27</v>
      </c>
      <c r="B1431" s="89">
        <f>B1432+B1433+B1434+B1435</f>
        <v>144.60000000000002</v>
      </c>
      <c r="C1431" s="160">
        <f>C1432+C1433+C1434+C1435</f>
        <v>144.60000000000002</v>
      </c>
      <c r="D1431" s="160">
        <f>D1432+D1433+D1434+D1435</f>
        <v>144.60000000000002</v>
      </c>
      <c r="E1431" s="160">
        <f>E1432+E1433+E1434+E1435</f>
        <v>144.60000000000002</v>
      </c>
      <c r="F1431" s="160">
        <f>E1431/B1431*100</f>
        <v>100</v>
      </c>
      <c r="G1431" s="160">
        <f>E1431/C1431*100</f>
        <v>100</v>
      </c>
      <c r="H1431" s="160">
        <f t="shared" ref="H1431:AD1431" si="939">H1432+H1433</f>
        <v>0</v>
      </c>
      <c r="I1431" s="160">
        <f t="shared" si="939"/>
        <v>0</v>
      </c>
      <c r="J1431" s="160">
        <f t="shared" si="939"/>
        <v>45.81</v>
      </c>
      <c r="K1431" s="160">
        <f t="shared" si="939"/>
        <v>45.81</v>
      </c>
      <c r="L1431" s="160">
        <f t="shared" si="939"/>
        <v>98.79</v>
      </c>
      <c r="M1431" s="160">
        <f t="shared" si="939"/>
        <v>98.79</v>
      </c>
      <c r="N1431" s="160">
        <f t="shared" si="939"/>
        <v>0</v>
      </c>
      <c r="O1431" s="160">
        <f t="shared" si="939"/>
        <v>0</v>
      </c>
      <c r="P1431" s="160">
        <f t="shared" si="939"/>
        <v>0</v>
      </c>
      <c r="Q1431" s="160">
        <f t="shared" si="939"/>
        <v>0</v>
      </c>
      <c r="R1431" s="160">
        <f t="shared" si="939"/>
        <v>0</v>
      </c>
      <c r="S1431" s="160">
        <f t="shared" si="939"/>
        <v>0</v>
      </c>
      <c r="T1431" s="160">
        <f t="shared" si="939"/>
        <v>0</v>
      </c>
      <c r="U1431" s="160">
        <f t="shared" si="939"/>
        <v>0</v>
      </c>
      <c r="V1431" s="160">
        <f t="shared" si="939"/>
        <v>0</v>
      </c>
      <c r="W1431" s="160">
        <f t="shared" si="939"/>
        <v>0</v>
      </c>
      <c r="X1431" s="160">
        <f t="shared" si="939"/>
        <v>0</v>
      </c>
      <c r="Y1431" s="160">
        <f t="shared" si="939"/>
        <v>0</v>
      </c>
      <c r="Z1431" s="160">
        <f t="shared" si="939"/>
        <v>0</v>
      </c>
      <c r="AA1431" s="160">
        <f t="shared" si="939"/>
        <v>0</v>
      </c>
      <c r="AB1431" s="160">
        <f t="shared" si="939"/>
        <v>0</v>
      </c>
      <c r="AC1431" s="160">
        <f t="shared" si="939"/>
        <v>0</v>
      </c>
      <c r="AD1431" s="160">
        <f t="shared" si="939"/>
        <v>0</v>
      </c>
      <c r="AE1431" s="89">
        <f>AE1432</f>
        <v>0</v>
      </c>
      <c r="AF1431" s="92"/>
    </row>
    <row r="1432" spans="1:32" s="82" customFormat="1" ht="18.75" x14ac:dyDescent="0.25">
      <c r="A1432" s="103" t="s">
        <v>28</v>
      </c>
      <c r="B1432" s="100"/>
      <c r="C1432" s="125"/>
      <c r="D1432" s="125"/>
      <c r="E1432" s="125"/>
      <c r="F1432" s="125"/>
      <c r="G1432" s="125"/>
      <c r="H1432" s="125"/>
      <c r="I1432" s="125"/>
      <c r="J1432" s="125"/>
      <c r="K1432" s="125"/>
      <c r="L1432" s="125"/>
      <c r="M1432" s="125"/>
      <c r="N1432" s="125"/>
      <c r="O1432" s="125"/>
      <c r="P1432" s="125"/>
      <c r="Q1432" s="125"/>
      <c r="R1432" s="125"/>
      <c r="S1432" s="125"/>
      <c r="T1432" s="125"/>
      <c r="U1432" s="125"/>
      <c r="V1432" s="125"/>
      <c r="W1432" s="125"/>
      <c r="X1432" s="125"/>
      <c r="Y1432" s="125"/>
      <c r="Z1432" s="125"/>
      <c r="AA1432" s="125"/>
      <c r="AB1432" s="125"/>
      <c r="AC1432" s="125"/>
      <c r="AD1432" s="125"/>
      <c r="AE1432" s="125"/>
      <c r="AF1432" s="103"/>
    </row>
    <row r="1433" spans="1:32" s="82" customFormat="1" ht="18.75" x14ac:dyDescent="0.25">
      <c r="A1433" s="103" t="s">
        <v>29</v>
      </c>
      <c r="B1433" s="100">
        <f>J1433+L1433+N1433+P1433+R1433+T1433+V1433+X1433+Z1433+AB1433+AD1433</f>
        <v>144.60000000000002</v>
      </c>
      <c r="C1433" s="125">
        <f>H1433+J1433+L1433+N1433+P1433+R1433+T1433+V1433+X1433+Z1433+AB1433+AD1433</f>
        <v>144.60000000000002</v>
      </c>
      <c r="D1433" s="125">
        <f>E1433</f>
        <v>144.60000000000002</v>
      </c>
      <c r="E1433" s="125">
        <f>I1433+K1433+M1433+O1433+Q1433+S1433+U1433+W1433+Y1433+AA1433+AC1433+AE1433</f>
        <v>144.60000000000002</v>
      </c>
      <c r="F1433" s="125">
        <f>E1433/B1433*100</f>
        <v>100</v>
      </c>
      <c r="G1433" s="125">
        <f>E1433/C1433*100</f>
        <v>100</v>
      </c>
      <c r="H1433" s="125">
        <v>0</v>
      </c>
      <c r="I1433" s="125">
        <v>0</v>
      </c>
      <c r="J1433" s="125">
        <v>45.81</v>
      </c>
      <c r="K1433" s="125">
        <v>45.81</v>
      </c>
      <c r="L1433" s="125">
        <v>98.79</v>
      </c>
      <c r="M1433" s="125">
        <v>98.79</v>
      </c>
      <c r="N1433" s="125">
        <v>0</v>
      </c>
      <c r="O1433" s="125">
        <v>0</v>
      </c>
      <c r="P1433" s="125">
        <v>0</v>
      </c>
      <c r="Q1433" s="125">
        <v>0</v>
      </c>
      <c r="R1433" s="125">
        <v>0</v>
      </c>
      <c r="S1433" s="125">
        <v>0</v>
      </c>
      <c r="T1433" s="125">
        <v>0</v>
      </c>
      <c r="U1433" s="125">
        <v>0</v>
      </c>
      <c r="V1433" s="125">
        <v>0</v>
      </c>
      <c r="W1433" s="125">
        <v>0</v>
      </c>
      <c r="X1433" s="125">
        <v>0</v>
      </c>
      <c r="Y1433" s="125">
        <v>0</v>
      </c>
      <c r="Z1433" s="125">
        <v>0</v>
      </c>
      <c r="AA1433" s="125">
        <v>0</v>
      </c>
      <c r="AB1433" s="125">
        <v>0</v>
      </c>
      <c r="AC1433" s="125">
        <v>0</v>
      </c>
      <c r="AD1433" s="125">
        <v>0</v>
      </c>
      <c r="AE1433" s="125">
        <v>0</v>
      </c>
      <c r="AF1433" s="103"/>
    </row>
    <row r="1434" spans="1:32" s="82" customFormat="1" ht="18.75" x14ac:dyDescent="0.25">
      <c r="A1434" s="103" t="s">
        <v>30</v>
      </c>
      <c r="B1434" s="100"/>
      <c r="C1434" s="125"/>
      <c r="D1434" s="125"/>
      <c r="E1434" s="160"/>
      <c r="F1434" s="160"/>
      <c r="G1434" s="160"/>
      <c r="H1434" s="160"/>
      <c r="I1434" s="160"/>
      <c r="J1434" s="160"/>
      <c r="K1434" s="160"/>
      <c r="L1434" s="160"/>
      <c r="M1434" s="160"/>
      <c r="N1434" s="160"/>
      <c r="O1434" s="160"/>
      <c r="P1434" s="160"/>
      <c r="Q1434" s="160"/>
      <c r="R1434" s="160"/>
      <c r="S1434" s="160"/>
      <c r="T1434" s="160"/>
      <c r="U1434" s="160"/>
      <c r="V1434" s="160"/>
      <c r="W1434" s="160"/>
      <c r="X1434" s="160"/>
      <c r="Y1434" s="160"/>
      <c r="Z1434" s="160"/>
      <c r="AA1434" s="160"/>
      <c r="AB1434" s="160"/>
      <c r="AC1434" s="160"/>
      <c r="AD1434" s="160"/>
      <c r="AE1434" s="125"/>
      <c r="AF1434" s="92"/>
    </row>
    <row r="1435" spans="1:32" ht="18.75" x14ac:dyDescent="0.3">
      <c r="A1435" s="168" t="s">
        <v>31</v>
      </c>
      <c r="B1435" s="100"/>
      <c r="C1435" s="125"/>
      <c r="D1435" s="125"/>
      <c r="E1435" s="160"/>
      <c r="F1435" s="160"/>
      <c r="G1435" s="160"/>
      <c r="H1435" s="160"/>
      <c r="I1435" s="160"/>
      <c r="J1435" s="160"/>
      <c r="K1435" s="160"/>
      <c r="L1435" s="160"/>
      <c r="M1435" s="160"/>
      <c r="N1435" s="160"/>
      <c r="O1435" s="160"/>
      <c r="P1435" s="160"/>
      <c r="Q1435" s="160"/>
      <c r="R1435" s="160"/>
      <c r="S1435" s="160"/>
      <c r="T1435" s="160"/>
      <c r="U1435" s="160"/>
      <c r="V1435" s="160"/>
      <c r="W1435" s="160"/>
      <c r="X1435" s="160"/>
      <c r="Y1435" s="160"/>
      <c r="Z1435" s="160"/>
      <c r="AA1435" s="160"/>
      <c r="AB1435" s="160"/>
      <c r="AC1435" s="160"/>
      <c r="AD1435" s="160"/>
      <c r="AE1435" s="160"/>
      <c r="AF1435" s="92"/>
    </row>
    <row r="1436" spans="1:32" s="82" customFormat="1" ht="56.25" x14ac:dyDescent="0.25">
      <c r="A1436" s="162" t="s">
        <v>413</v>
      </c>
      <c r="B1436" s="169">
        <f t="shared" ref="B1436:AE1436" si="940">B1437</f>
        <v>29195.248000000003</v>
      </c>
      <c r="C1436" s="169">
        <f t="shared" si="940"/>
        <v>29195.248000000003</v>
      </c>
      <c r="D1436" s="169">
        <f>D1437</f>
        <v>29195.250000000004</v>
      </c>
      <c r="E1436" s="169">
        <f t="shared" si="940"/>
        <v>29195.250000000004</v>
      </c>
      <c r="F1436" s="169">
        <f t="shared" si="940"/>
        <v>100.00000685042991</v>
      </c>
      <c r="G1436" s="169">
        <f t="shared" si="940"/>
        <v>100.00000685042991</v>
      </c>
      <c r="H1436" s="169">
        <f t="shared" si="940"/>
        <v>1159.588</v>
      </c>
      <c r="I1436" s="169">
        <f t="shared" si="940"/>
        <v>1159.5899999999999</v>
      </c>
      <c r="J1436" s="169">
        <f t="shared" si="940"/>
        <v>2788.49</v>
      </c>
      <c r="K1436" s="169">
        <f t="shared" si="940"/>
        <v>2788.49</v>
      </c>
      <c r="L1436" s="169">
        <f t="shared" si="940"/>
        <v>2334.48</v>
      </c>
      <c r="M1436" s="169">
        <f t="shared" si="940"/>
        <v>2334.48</v>
      </c>
      <c r="N1436" s="169">
        <f t="shared" si="940"/>
        <v>2649.31</v>
      </c>
      <c r="O1436" s="169">
        <f t="shared" si="940"/>
        <v>2649.31</v>
      </c>
      <c r="P1436" s="169">
        <f t="shared" si="940"/>
        <v>3486.09</v>
      </c>
      <c r="Q1436" s="169">
        <f t="shared" si="940"/>
        <v>3486.09</v>
      </c>
      <c r="R1436" s="169">
        <f t="shared" si="940"/>
        <v>3379.54</v>
      </c>
      <c r="S1436" s="169">
        <f t="shared" si="940"/>
        <v>3379.54</v>
      </c>
      <c r="T1436" s="169">
        <f t="shared" si="940"/>
        <v>3735.9</v>
      </c>
      <c r="U1436" s="169">
        <f t="shared" si="940"/>
        <v>3735.9</v>
      </c>
      <c r="V1436" s="169">
        <f t="shared" si="940"/>
        <v>2978.31</v>
      </c>
      <c r="W1436" s="169">
        <f t="shared" si="940"/>
        <v>2978.31</v>
      </c>
      <c r="X1436" s="169">
        <f t="shared" si="940"/>
        <v>2040.75</v>
      </c>
      <c r="Y1436" s="169">
        <f t="shared" si="940"/>
        <v>2040.75</v>
      </c>
      <c r="Z1436" s="169">
        <f t="shared" si="940"/>
        <v>2023.11</v>
      </c>
      <c r="AA1436" s="169">
        <f t="shared" si="940"/>
        <v>2023.11</v>
      </c>
      <c r="AB1436" s="169">
        <f t="shared" si="940"/>
        <v>1713.54</v>
      </c>
      <c r="AC1436" s="169">
        <f t="shared" si="940"/>
        <v>1713.54</v>
      </c>
      <c r="AD1436" s="169">
        <f t="shared" si="940"/>
        <v>906.14</v>
      </c>
      <c r="AE1436" s="169">
        <f t="shared" si="940"/>
        <v>906.14</v>
      </c>
      <c r="AF1436" s="98"/>
    </row>
    <row r="1437" spans="1:32" s="82" customFormat="1" ht="18.75" x14ac:dyDescent="0.25">
      <c r="A1437" s="92" t="s">
        <v>27</v>
      </c>
      <c r="B1437" s="89">
        <f>B1438+B1439+B1440+B1441</f>
        <v>29195.248000000003</v>
      </c>
      <c r="C1437" s="160">
        <f>C1438+C1439+C1440+C1441</f>
        <v>29195.248000000003</v>
      </c>
      <c r="D1437" s="160">
        <f>D1438+D1439+D1440+D1441</f>
        <v>29195.250000000004</v>
      </c>
      <c r="E1437" s="160">
        <f>E1438+E1439+E1440+E1441</f>
        <v>29195.250000000004</v>
      </c>
      <c r="F1437" s="160">
        <f>E1437/B1437*100</f>
        <v>100.00000685042991</v>
      </c>
      <c r="G1437" s="160">
        <f>E1437/C1437*100</f>
        <v>100.00000685042991</v>
      </c>
      <c r="H1437" s="160">
        <f t="shared" ref="H1437:AD1437" si="941">H1438+H1439</f>
        <v>1159.588</v>
      </c>
      <c r="I1437" s="160">
        <f t="shared" si="941"/>
        <v>1159.5899999999999</v>
      </c>
      <c r="J1437" s="160">
        <f t="shared" si="941"/>
        <v>2788.49</v>
      </c>
      <c r="K1437" s="160">
        <f t="shared" si="941"/>
        <v>2788.49</v>
      </c>
      <c r="L1437" s="160">
        <f t="shared" si="941"/>
        <v>2334.48</v>
      </c>
      <c r="M1437" s="160">
        <f t="shared" si="941"/>
        <v>2334.48</v>
      </c>
      <c r="N1437" s="160">
        <f t="shared" si="941"/>
        <v>2649.31</v>
      </c>
      <c r="O1437" s="160">
        <f t="shared" si="941"/>
        <v>2649.31</v>
      </c>
      <c r="P1437" s="160">
        <f t="shared" si="941"/>
        <v>3486.09</v>
      </c>
      <c r="Q1437" s="160">
        <f t="shared" si="941"/>
        <v>3486.09</v>
      </c>
      <c r="R1437" s="160">
        <f t="shared" si="941"/>
        <v>3379.54</v>
      </c>
      <c r="S1437" s="160">
        <f t="shared" si="941"/>
        <v>3379.54</v>
      </c>
      <c r="T1437" s="160">
        <f t="shared" si="941"/>
        <v>3735.9</v>
      </c>
      <c r="U1437" s="160">
        <f t="shared" si="941"/>
        <v>3735.9</v>
      </c>
      <c r="V1437" s="160">
        <f t="shared" si="941"/>
        <v>2978.31</v>
      </c>
      <c r="W1437" s="160">
        <f t="shared" si="941"/>
        <v>2978.31</v>
      </c>
      <c r="X1437" s="160">
        <f t="shared" si="941"/>
        <v>2040.75</v>
      </c>
      <c r="Y1437" s="160">
        <f t="shared" si="941"/>
        <v>2040.75</v>
      </c>
      <c r="Z1437" s="160">
        <f t="shared" si="941"/>
        <v>2023.11</v>
      </c>
      <c r="AA1437" s="160">
        <f t="shared" si="941"/>
        <v>2023.11</v>
      </c>
      <c r="AB1437" s="160">
        <f t="shared" si="941"/>
        <v>1713.54</v>
      </c>
      <c r="AC1437" s="160">
        <f t="shared" si="941"/>
        <v>1713.54</v>
      </c>
      <c r="AD1437" s="160">
        <f t="shared" si="941"/>
        <v>906.14</v>
      </c>
      <c r="AE1437" s="89">
        <f>AE1438+AE1439</f>
        <v>906.14</v>
      </c>
      <c r="AF1437" s="92"/>
    </row>
    <row r="1438" spans="1:32" s="82" customFormat="1" ht="18.75" x14ac:dyDescent="0.25">
      <c r="A1438" s="103" t="s">
        <v>28</v>
      </c>
      <c r="B1438" s="100"/>
      <c r="C1438" s="125"/>
      <c r="D1438" s="125"/>
      <c r="E1438" s="125"/>
      <c r="F1438" s="125"/>
      <c r="G1438" s="125"/>
      <c r="H1438" s="125"/>
      <c r="I1438" s="125"/>
      <c r="J1438" s="125"/>
      <c r="K1438" s="125"/>
      <c r="L1438" s="125"/>
      <c r="M1438" s="125"/>
      <c r="N1438" s="125"/>
      <c r="O1438" s="125"/>
      <c r="P1438" s="125"/>
      <c r="Q1438" s="125"/>
      <c r="R1438" s="125"/>
      <c r="S1438" s="125"/>
      <c r="T1438" s="125"/>
      <c r="U1438" s="125"/>
      <c r="V1438" s="125"/>
      <c r="W1438" s="125"/>
      <c r="X1438" s="125"/>
      <c r="Y1438" s="125"/>
      <c r="Z1438" s="125"/>
      <c r="AA1438" s="125"/>
      <c r="AB1438" s="125"/>
      <c r="AC1438" s="125"/>
      <c r="AD1438" s="125"/>
      <c r="AE1438" s="125"/>
      <c r="AF1438" s="92"/>
    </row>
    <row r="1439" spans="1:32" s="82" customFormat="1" ht="18.75" x14ac:dyDescent="0.25">
      <c r="A1439" s="103" t="s">
        <v>29</v>
      </c>
      <c r="B1439" s="100">
        <f>H1439+J1439+L1439+N1439+P1439+R1439+T1439+V1439+X1439+Z1439+AB1439+AD1439</f>
        <v>29195.248000000003</v>
      </c>
      <c r="C1439" s="125">
        <f>H1439+J1439+L1439+N1439+P1439+R1439+T1439+V1439+X1439+Z1439+AB1439+AD1439</f>
        <v>29195.248000000003</v>
      </c>
      <c r="D1439" s="125">
        <f>E1439</f>
        <v>29195.250000000004</v>
      </c>
      <c r="E1439" s="125">
        <f>I1439+K1439+M1439+O1439+Q1439+S1439+U1439+W1439+Y1439+AA1439+AC1439+AE1439</f>
        <v>29195.250000000004</v>
      </c>
      <c r="F1439" s="125">
        <f>E1439/B1439*100</f>
        <v>100.00000685042991</v>
      </c>
      <c r="G1439" s="125">
        <f>E1439/C1439*100</f>
        <v>100.00000685042991</v>
      </c>
      <c r="H1439" s="125">
        <v>1159.588</v>
      </c>
      <c r="I1439" s="125">
        <v>1159.5899999999999</v>
      </c>
      <c r="J1439" s="125">
        <v>2788.49</v>
      </c>
      <c r="K1439" s="125">
        <v>2788.49</v>
      </c>
      <c r="L1439" s="125">
        <v>2334.48</v>
      </c>
      <c r="M1439" s="125">
        <v>2334.48</v>
      </c>
      <c r="N1439" s="125">
        <v>2649.31</v>
      </c>
      <c r="O1439" s="125">
        <v>2649.31</v>
      </c>
      <c r="P1439" s="125">
        <v>3486.09</v>
      </c>
      <c r="Q1439" s="125">
        <v>3486.09</v>
      </c>
      <c r="R1439" s="125">
        <v>3379.54</v>
      </c>
      <c r="S1439" s="125">
        <v>3379.54</v>
      </c>
      <c r="T1439" s="125">
        <v>3735.9</v>
      </c>
      <c r="U1439" s="125">
        <v>3735.9</v>
      </c>
      <c r="V1439" s="125">
        <v>2978.31</v>
      </c>
      <c r="W1439" s="125">
        <v>2978.31</v>
      </c>
      <c r="X1439" s="125">
        <v>2040.75</v>
      </c>
      <c r="Y1439" s="125">
        <v>2040.75</v>
      </c>
      <c r="Z1439" s="125">
        <v>2023.11</v>
      </c>
      <c r="AA1439" s="125">
        <v>2023.11</v>
      </c>
      <c r="AB1439" s="125">
        <v>1713.54</v>
      </c>
      <c r="AC1439" s="125">
        <v>1713.54</v>
      </c>
      <c r="AD1439" s="125">
        <v>906.14</v>
      </c>
      <c r="AE1439" s="125">
        <v>906.14</v>
      </c>
      <c r="AF1439" s="92"/>
    </row>
    <row r="1440" spans="1:32" s="82" customFormat="1" ht="18.75" x14ac:dyDescent="0.25">
      <c r="A1440" s="103" t="s">
        <v>30</v>
      </c>
      <c r="B1440" s="100"/>
      <c r="C1440" s="125"/>
      <c r="D1440" s="125"/>
      <c r="E1440" s="160"/>
      <c r="F1440" s="160"/>
      <c r="G1440" s="160"/>
      <c r="H1440" s="160"/>
      <c r="I1440" s="160"/>
      <c r="J1440" s="160"/>
      <c r="K1440" s="160"/>
      <c r="L1440" s="160"/>
      <c r="M1440" s="160"/>
      <c r="N1440" s="160"/>
      <c r="O1440" s="160"/>
      <c r="P1440" s="160"/>
      <c r="Q1440" s="160"/>
      <c r="R1440" s="160"/>
      <c r="S1440" s="160"/>
      <c r="T1440" s="160"/>
      <c r="U1440" s="160"/>
      <c r="V1440" s="160"/>
      <c r="W1440" s="160"/>
      <c r="X1440" s="160"/>
      <c r="Y1440" s="160"/>
      <c r="Z1440" s="160"/>
      <c r="AA1440" s="160"/>
      <c r="AB1440" s="160"/>
      <c r="AC1440" s="160"/>
      <c r="AD1440" s="160"/>
      <c r="AE1440" s="125"/>
      <c r="AF1440" s="92"/>
    </row>
    <row r="1441" spans="1:32" s="82" customFormat="1" ht="18.75" x14ac:dyDescent="0.25">
      <c r="A1441" s="103" t="s">
        <v>31</v>
      </c>
      <c r="B1441" s="100"/>
      <c r="C1441" s="125"/>
      <c r="D1441" s="125"/>
      <c r="E1441" s="160"/>
      <c r="F1441" s="160"/>
      <c r="G1441" s="160"/>
      <c r="H1441" s="160"/>
      <c r="I1441" s="160"/>
      <c r="J1441" s="160"/>
      <c r="K1441" s="160"/>
      <c r="L1441" s="160"/>
      <c r="M1441" s="160"/>
      <c r="N1441" s="160"/>
      <c r="O1441" s="160"/>
      <c r="P1441" s="160"/>
      <c r="Q1441" s="160"/>
      <c r="R1441" s="160"/>
      <c r="S1441" s="160"/>
      <c r="T1441" s="160"/>
      <c r="U1441" s="160"/>
      <c r="V1441" s="160"/>
      <c r="W1441" s="160"/>
      <c r="X1441" s="160"/>
      <c r="Y1441" s="160"/>
      <c r="Z1441" s="160"/>
      <c r="AA1441" s="160"/>
      <c r="AB1441" s="160"/>
      <c r="AC1441" s="160"/>
      <c r="AD1441" s="160"/>
      <c r="AE1441" s="160"/>
      <c r="AF1441" s="92"/>
    </row>
    <row r="1442" spans="1:32" s="82" customFormat="1" ht="93.75" x14ac:dyDescent="0.25">
      <c r="A1442" s="162" t="s">
        <v>414</v>
      </c>
      <c r="B1442" s="169">
        <f t="shared" ref="B1442:AE1442" si="942">B1443</f>
        <v>53.5</v>
      </c>
      <c r="C1442" s="169">
        <f t="shared" si="942"/>
        <v>53.5</v>
      </c>
      <c r="D1442" s="169">
        <f>D1443</f>
        <v>53.5</v>
      </c>
      <c r="E1442" s="169">
        <f t="shared" si="942"/>
        <v>53.5</v>
      </c>
      <c r="F1442" s="169">
        <f t="shared" si="942"/>
        <v>100</v>
      </c>
      <c r="G1442" s="169">
        <f t="shared" si="942"/>
        <v>100</v>
      </c>
      <c r="H1442" s="169">
        <f t="shared" si="942"/>
        <v>0</v>
      </c>
      <c r="I1442" s="169">
        <f t="shared" si="942"/>
        <v>0</v>
      </c>
      <c r="J1442" s="169">
        <f t="shared" si="942"/>
        <v>0</v>
      </c>
      <c r="K1442" s="169">
        <f t="shared" si="942"/>
        <v>0</v>
      </c>
      <c r="L1442" s="169">
        <f t="shared" si="942"/>
        <v>0</v>
      </c>
      <c r="M1442" s="169">
        <f t="shared" si="942"/>
        <v>0</v>
      </c>
      <c r="N1442" s="169">
        <f t="shared" si="942"/>
        <v>10.1</v>
      </c>
      <c r="O1442" s="169">
        <f t="shared" si="942"/>
        <v>0</v>
      </c>
      <c r="P1442" s="169">
        <f t="shared" si="942"/>
        <v>0</v>
      </c>
      <c r="Q1442" s="169">
        <f t="shared" si="942"/>
        <v>0</v>
      </c>
      <c r="R1442" s="169">
        <f t="shared" si="942"/>
        <v>43.4</v>
      </c>
      <c r="S1442" s="169">
        <f t="shared" si="942"/>
        <v>26.6</v>
      </c>
      <c r="T1442" s="169">
        <f t="shared" si="942"/>
        <v>0</v>
      </c>
      <c r="U1442" s="169">
        <f t="shared" si="942"/>
        <v>26.9</v>
      </c>
      <c r="V1442" s="169">
        <f t="shared" si="942"/>
        <v>0</v>
      </c>
      <c r="W1442" s="169">
        <f t="shared" si="942"/>
        <v>0</v>
      </c>
      <c r="X1442" s="169">
        <f t="shared" si="942"/>
        <v>0</v>
      </c>
      <c r="Y1442" s="169">
        <f t="shared" si="942"/>
        <v>0</v>
      </c>
      <c r="Z1442" s="169">
        <f t="shared" si="942"/>
        <v>0</v>
      </c>
      <c r="AA1442" s="169">
        <f t="shared" si="942"/>
        <v>0</v>
      </c>
      <c r="AB1442" s="169">
        <f t="shared" si="942"/>
        <v>0</v>
      </c>
      <c r="AC1442" s="169">
        <f t="shared" si="942"/>
        <v>0</v>
      </c>
      <c r="AD1442" s="169">
        <f t="shared" si="942"/>
        <v>0</v>
      </c>
      <c r="AE1442" s="169">
        <f t="shared" si="942"/>
        <v>0</v>
      </c>
      <c r="AF1442" s="351"/>
    </row>
    <row r="1443" spans="1:32" ht="18.75" x14ac:dyDescent="0.3">
      <c r="A1443" s="137" t="s">
        <v>27</v>
      </c>
      <c r="B1443" s="89">
        <f>B1444+B1445+B1446+B1447</f>
        <v>53.5</v>
      </c>
      <c r="C1443" s="160">
        <f>C1444+C1445+C1446+C1447</f>
        <v>53.5</v>
      </c>
      <c r="D1443" s="160">
        <f>D1444+D1445+D1446+D1447</f>
        <v>53.5</v>
      </c>
      <c r="E1443" s="160">
        <f>E1444+E1445+E1446+E1447</f>
        <v>53.5</v>
      </c>
      <c r="F1443" s="160">
        <f>E1443/B1443*100</f>
        <v>100</v>
      </c>
      <c r="G1443" s="160">
        <f>E1443/C1443*100</f>
        <v>100</v>
      </c>
      <c r="H1443" s="160">
        <f t="shared" ref="H1443:AE1443" si="943">H1444+H1445+H1446+H1447</f>
        <v>0</v>
      </c>
      <c r="I1443" s="160">
        <f t="shared" si="943"/>
        <v>0</v>
      </c>
      <c r="J1443" s="160">
        <f t="shared" si="943"/>
        <v>0</v>
      </c>
      <c r="K1443" s="160">
        <f t="shared" si="943"/>
        <v>0</v>
      </c>
      <c r="L1443" s="160">
        <f t="shared" si="943"/>
        <v>0</v>
      </c>
      <c r="M1443" s="160">
        <f t="shared" si="943"/>
        <v>0</v>
      </c>
      <c r="N1443" s="160">
        <f t="shared" si="943"/>
        <v>10.1</v>
      </c>
      <c r="O1443" s="160">
        <f t="shared" si="943"/>
        <v>0</v>
      </c>
      <c r="P1443" s="160">
        <f t="shared" si="943"/>
        <v>0</v>
      </c>
      <c r="Q1443" s="160">
        <f t="shared" si="943"/>
        <v>0</v>
      </c>
      <c r="R1443" s="160">
        <f t="shared" si="943"/>
        <v>43.4</v>
      </c>
      <c r="S1443" s="160">
        <f t="shared" si="943"/>
        <v>26.6</v>
      </c>
      <c r="T1443" s="160">
        <f t="shared" si="943"/>
        <v>0</v>
      </c>
      <c r="U1443" s="160">
        <f t="shared" si="943"/>
        <v>26.9</v>
      </c>
      <c r="V1443" s="160">
        <f t="shared" si="943"/>
        <v>0</v>
      </c>
      <c r="W1443" s="160">
        <f t="shared" si="943"/>
        <v>0</v>
      </c>
      <c r="X1443" s="160">
        <f t="shared" si="943"/>
        <v>0</v>
      </c>
      <c r="Y1443" s="160">
        <f t="shared" si="943"/>
        <v>0</v>
      </c>
      <c r="Z1443" s="160">
        <f t="shared" si="943"/>
        <v>0</v>
      </c>
      <c r="AA1443" s="160">
        <f t="shared" si="943"/>
        <v>0</v>
      </c>
      <c r="AB1443" s="160">
        <f t="shared" si="943"/>
        <v>0</v>
      </c>
      <c r="AC1443" s="160">
        <f t="shared" si="943"/>
        <v>0</v>
      </c>
      <c r="AD1443" s="160">
        <f t="shared" si="943"/>
        <v>0</v>
      </c>
      <c r="AE1443" s="89">
        <f t="shared" si="943"/>
        <v>0</v>
      </c>
      <c r="AF1443" s="92"/>
    </row>
    <row r="1444" spans="1:32" s="82" customFormat="1" ht="18.75" x14ac:dyDescent="0.25">
      <c r="A1444" s="103" t="s">
        <v>28</v>
      </c>
      <c r="B1444" s="100">
        <f>H1444+J1444+L1444+N1444+P1444+R1444+T1444+V1444+X1444+Z1444+AB1444+AD1444</f>
        <v>53.5</v>
      </c>
      <c r="C1444" s="125">
        <f>H1444+J1444+L1444+N1444+P1444+R1444+T1444+V1444+X1444+Z1444+AB1444+AD1444</f>
        <v>53.5</v>
      </c>
      <c r="D1444" s="125">
        <f>E1444</f>
        <v>53.5</v>
      </c>
      <c r="E1444" s="125">
        <f>I1444+K1444+M1444+O1444+Q1444+S1444+U1444+W1444+Y1444+AA1444+AC1444+AE1444</f>
        <v>53.5</v>
      </c>
      <c r="F1444" s="125">
        <f>E1444/B1444*100</f>
        <v>100</v>
      </c>
      <c r="G1444" s="125">
        <f>E1444/C1444*100</f>
        <v>100</v>
      </c>
      <c r="H1444" s="125">
        <v>0</v>
      </c>
      <c r="I1444" s="125">
        <v>0</v>
      </c>
      <c r="J1444" s="125">
        <v>0</v>
      </c>
      <c r="K1444" s="125">
        <v>0</v>
      </c>
      <c r="L1444" s="125">
        <v>0</v>
      </c>
      <c r="M1444" s="125">
        <v>0</v>
      </c>
      <c r="N1444" s="125">
        <v>10.1</v>
      </c>
      <c r="O1444" s="125">
        <v>0</v>
      </c>
      <c r="P1444" s="125">
        <v>0</v>
      </c>
      <c r="Q1444" s="125">
        <v>0</v>
      </c>
      <c r="R1444" s="125">
        <v>43.4</v>
      </c>
      <c r="S1444" s="125">
        <v>26.6</v>
      </c>
      <c r="T1444" s="125">
        <v>0</v>
      </c>
      <c r="U1444" s="125">
        <v>26.9</v>
      </c>
      <c r="V1444" s="125">
        <v>0</v>
      </c>
      <c r="W1444" s="125">
        <v>0</v>
      </c>
      <c r="X1444" s="125">
        <v>0</v>
      </c>
      <c r="Y1444" s="125">
        <v>0</v>
      </c>
      <c r="Z1444" s="125">
        <v>0</v>
      </c>
      <c r="AA1444" s="125">
        <v>0</v>
      </c>
      <c r="AB1444" s="125">
        <v>0</v>
      </c>
      <c r="AC1444" s="125">
        <v>0</v>
      </c>
      <c r="AD1444" s="125">
        <v>0</v>
      </c>
      <c r="AE1444" s="125">
        <f>AE1445+AE1446</f>
        <v>0</v>
      </c>
      <c r="AF1444" s="92"/>
    </row>
    <row r="1445" spans="1:32" s="82" customFormat="1" ht="18.75" x14ac:dyDescent="0.25">
      <c r="A1445" s="103" t="s">
        <v>29</v>
      </c>
      <c r="B1445" s="100"/>
      <c r="C1445" s="125"/>
      <c r="D1445" s="125"/>
      <c r="E1445" s="125"/>
      <c r="F1445" s="125"/>
      <c r="G1445" s="125"/>
      <c r="H1445" s="160"/>
      <c r="I1445" s="160"/>
      <c r="J1445" s="160"/>
      <c r="K1445" s="160"/>
      <c r="L1445" s="125"/>
      <c r="M1445" s="160"/>
      <c r="N1445" s="160"/>
      <c r="O1445" s="160"/>
      <c r="P1445" s="160"/>
      <c r="Q1445" s="160"/>
      <c r="R1445" s="160"/>
      <c r="S1445" s="160"/>
      <c r="T1445" s="160"/>
      <c r="U1445" s="160"/>
      <c r="V1445" s="160"/>
      <c r="W1445" s="160"/>
      <c r="X1445" s="160"/>
      <c r="Y1445" s="160"/>
      <c r="Z1445" s="160"/>
      <c r="AA1445" s="160"/>
      <c r="AB1445" s="160"/>
      <c r="AC1445" s="160"/>
      <c r="AD1445" s="160"/>
      <c r="AE1445" s="160"/>
      <c r="AF1445" s="92"/>
    </row>
    <row r="1446" spans="1:32" s="82" customFormat="1" ht="18.75" x14ac:dyDescent="0.25">
      <c r="A1446" s="103" t="s">
        <v>30</v>
      </c>
      <c r="B1446" s="100"/>
      <c r="C1446" s="125"/>
      <c r="D1446" s="125"/>
      <c r="E1446" s="125"/>
      <c r="F1446" s="160"/>
      <c r="G1446" s="160"/>
      <c r="H1446" s="160"/>
      <c r="I1446" s="160"/>
      <c r="J1446" s="160"/>
      <c r="K1446" s="160"/>
      <c r="L1446" s="160"/>
      <c r="M1446" s="160"/>
      <c r="N1446" s="160"/>
      <c r="O1446" s="160"/>
      <c r="P1446" s="160"/>
      <c r="Q1446" s="160"/>
      <c r="R1446" s="160"/>
      <c r="S1446" s="160"/>
      <c r="T1446" s="160"/>
      <c r="U1446" s="160"/>
      <c r="V1446" s="160"/>
      <c r="W1446" s="160"/>
      <c r="X1446" s="160"/>
      <c r="Y1446" s="160"/>
      <c r="Z1446" s="160"/>
      <c r="AA1446" s="160"/>
      <c r="AB1446" s="160"/>
      <c r="AC1446" s="160"/>
      <c r="AD1446" s="160"/>
      <c r="AE1446" s="160"/>
      <c r="AF1446" s="92"/>
    </row>
    <row r="1447" spans="1:32" s="82" customFormat="1" ht="18.75" x14ac:dyDescent="0.25">
      <c r="A1447" s="103" t="s">
        <v>31</v>
      </c>
      <c r="B1447" s="100"/>
      <c r="C1447" s="125"/>
      <c r="D1447" s="125"/>
      <c r="E1447" s="125"/>
      <c r="F1447" s="160"/>
      <c r="G1447" s="160"/>
      <c r="H1447" s="160"/>
      <c r="I1447" s="160"/>
      <c r="J1447" s="160"/>
      <c r="K1447" s="160"/>
      <c r="L1447" s="160"/>
      <c r="M1447" s="160"/>
      <c r="N1447" s="160"/>
      <c r="O1447" s="160"/>
      <c r="P1447" s="160"/>
      <c r="Q1447" s="160"/>
      <c r="R1447" s="160"/>
      <c r="S1447" s="160"/>
      <c r="T1447" s="160"/>
      <c r="U1447" s="160"/>
      <c r="V1447" s="160"/>
      <c r="W1447" s="160"/>
      <c r="X1447" s="160"/>
      <c r="Y1447" s="160"/>
      <c r="Z1447" s="160"/>
      <c r="AA1447" s="160"/>
      <c r="AB1447" s="160"/>
      <c r="AC1447" s="160"/>
      <c r="AD1447" s="160"/>
      <c r="AE1447" s="160"/>
      <c r="AF1447" s="92"/>
    </row>
    <row r="1448" spans="1:32" s="82" customFormat="1" ht="75" x14ac:dyDescent="0.25">
      <c r="A1448" s="142" t="s">
        <v>415</v>
      </c>
      <c r="B1448" s="89">
        <f t="shared" ref="B1448" si="944">B1450+B1456+B1462+B1468</f>
        <v>18107.800000000003</v>
      </c>
      <c r="C1448" s="89">
        <f>C1450+C1456+C1462+C1468</f>
        <v>18107.800000000003</v>
      </c>
      <c r="D1448" s="89">
        <f>D1450+D1456+D1462+D1468</f>
        <v>17922.400000000001</v>
      </c>
      <c r="E1448" s="89">
        <f>E1450+E1456+E1462+E1468</f>
        <v>17922.400000000001</v>
      </c>
      <c r="F1448" s="89">
        <f>E1448/B1448*100</f>
        <v>98.976131832690868</v>
      </c>
      <c r="G1448" s="89">
        <f>E1448/C1448*100</f>
        <v>98.976131832690868</v>
      </c>
      <c r="H1448" s="89">
        <f t="shared" ref="H1448:AD1448" si="945">H1450+H1456+H1462+H1468</f>
        <v>1525.43</v>
      </c>
      <c r="I1448" s="89">
        <f t="shared" si="945"/>
        <v>1138.5</v>
      </c>
      <c r="J1448" s="89">
        <f t="shared" si="945"/>
        <v>1538.51</v>
      </c>
      <c r="K1448" s="89">
        <f t="shared" si="945"/>
        <v>1222.2</v>
      </c>
      <c r="L1448" s="89">
        <f t="shared" si="945"/>
        <v>1821.4299999999998</v>
      </c>
      <c r="M1448" s="89">
        <f t="shared" si="945"/>
        <v>1402.5</v>
      </c>
      <c r="N1448" s="89">
        <f t="shared" si="945"/>
        <v>1448.18</v>
      </c>
      <c r="O1448" s="89">
        <f t="shared" si="945"/>
        <v>1351.4</v>
      </c>
      <c r="P1448" s="89">
        <f t="shared" si="945"/>
        <v>1740.88</v>
      </c>
      <c r="Q1448" s="89">
        <f t="shared" si="945"/>
        <v>1793</v>
      </c>
      <c r="R1448" s="89">
        <f t="shared" si="945"/>
        <v>1747.03</v>
      </c>
      <c r="S1448" s="89">
        <f t="shared" si="945"/>
        <v>1759.3</v>
      </c>
      <c r="T1448" s="89">
        <f t="shared" si="945"/>
        <v>1767.7</v>
      </c>
      <c r="U1448" s="89">
        <f t="shared" si="945"/>
        <v>1479.4</v>
      </c>
      <c r="V1448" s="89">
        <f t="shared" si="945"/>
        <v>1567.22</v>
      </c>
      <c r="W1448" s="89">
        <f t="shared" si="945"/>
        <v>1650.5</v>
      </c>
      <c r="X1448" s="89">
        <f t="shared" si="945"/>
        <v>1353.25</v>
      </c>
      <c r="Y1448" s="89">
        <f t="shared" si="945"/>
        <v>1306.2</v>
      </c>
      <c r="Z1448" s="89">
        <f t="shared" si="945"/>
        <v>1388.32</v>
      </c>
      <c r="AA1448" s="89">
        <f t="shared" si="945"/>
        <v>1601.5</v>
      </c>
      <c r="AB1448" s="89">
        <f t="shared" si="945"/>
        <v>1406.74</v>
      </c>
      <c r="AC1448" s="89">
        <f t="shared" si="945"/>
        <v>459.7</v>
      </c>
      <c r="AD1448" s="89">
        <f t="shared" si="945"/>
        <v>803.11</v>
      </c>
      <c r="AE1448" s="89">
        <f>AE1450+AE1456+AE1462+AE1468</f>
        <v>2758.2</v>
      </c>
      <c r="AF1448" s="92"/>
    </row>
    <row r="1449" spans="1:32" ht="18.75" x14ac:dyDescent="0.3">
      <c r="A1449" s="168" t="s">
        <v>66</v>
      </c>
      <c r="B1449" s="100"/>
      <c r="C1449" s="125"/>
      <c r="D1449" s="125"/>
      <c r="E1449" s="160"/>
      <c r="F1449" s="160"/>
      <c r="G1449" s="160"/>
      <c r="H1449" s="614"/>
      <c r="I1449" s="614"/>
      <c r="J1449" s="614"/>
      <c r="K1449" s="614"/>
      <c r="L1449" s="614"/>
      <c r="M1449" s="614"/>
      <c r="N1449" s="287"/>
      <c r="O1449" s="287"/>
      <c r="P1449" s="160"/>
      <c r="Q1449" s="160"/>
      <c r="R1449" s="160"/>
      <c r="S1449" s="160"/>
      <c r="T1449" s="160"/>
      <c r="U1449" s="160"/>
      <c r="V1449" s="160"/>
      <c r="W1449" s="160"/>
      <c r="X1449" s="160"/>
      <c r="Y1449" s="160"/>
      <c r="Z1449" s="160"/>
      <c r="AA1449" s="160"/>
      <c r="AB1449" s="160"/>
      <c r="AC1449" s="160"/>
      <c r="AD1449" s="160"/>
      <c r="AE1449" s="100"/>
      <c r="AF1449" s="92"/>
    </row>
    <row r="1450" spans="1:32" s="83" customFormat="1" ht="30" customHeight="1" x14ac:dyDescent="0.3">
      <c r="A1450" s="153" t="s">
        <v>416</v>
      </c>
      <c r="B1450" s="95">
        <f t="shared" ref="B1450:AE1450" si="946">B1451</f>
        <v>300</v>
      </c>
      <c r="C1450" s="95">
        <f t="shared" si="946"/>
        <v>300</v>
      </c>
      <c r="D1450" s="95">
        <f>D1451</f>
        <v>300</v>
      </c>
      <c r="E1450" s="95">
        <f t="shared" si="946"/>
        <v>300</v>
      </c>
      <c r="F1450" s="95">
        <f t="shared" si="946"/>
        <v>100</v>
      </c>
      <c r="G1450" s="95">
        <f t="shared" si="946"/>
        <v>100</v>
      </c>
      <c r="H1450" s="405">
        <f t="shared" si="946"/>
        <v>0</v>
      </c>
      <c r="I1450" s="405">
        <f t="shared" si="946"/>
        <v>0</v>
      </c>
      <c r="J1450" s="405">
        <f t="shared" si="946"/>
        <v>0</v>
      </c>
      <c r="K1450" s="405">
        <f t="shared" si="946"/>
        <v>0</v>
      </c>
      <c r="L1450" s="405">
        <f t="shared" si="946"/>
        <v>0</v>
      </c>
      <c r="M1450" s="405">
        <f t="shared" si="946"/>
        <v>0</v>
      </c>
      <c r="N1450" s="405">
        <f t="shared" si="946"/>
        <v>0</v>
      </c>
      <c r="O1450" s="405">
        <f t="shared" si="946"/>
        <v>0</v>
      </c>
      <c r="P1450" s="405">
        <f t="shared" si="946"/>
        <v>0</v>
      </c>
      <c r="Q1450" s="405">
        <f t="shared" si="946"/>
        <v>0</v>
      </c>
      <c r="R1450" s="405">
        <f t="shared" si="946"/>
        <v>0</v>
      </c>
      <c r="S1450" s="405">
        <f t="shared" si="946"/>
        <v>0</v>
      </c>
      <c r="T1450" s="405">
        <f t="shared" si="946"/>
        <v>0</v>
      </c>
      <c r="U1450" s="405">
        <f t="shared" si="946"/>
        <v>0</v>
      </c>
      <c r="V1450" s="405">
        <f t="shared" si="946"/>
        <v>300</v>
      </c>
      <c r="W1450" s="405">
        <f t="shared" si="946"/>
        <v>300</v>
      </c>
      <c r="X1450" s="405">
        <f t="shared" si="946"/>
        <v>0</v>
      </c>
      <c r="Y1450" s="405">
        <f t="shared" si="946"/>
        <v>0</v>
      </c>
      <c r="Z1450" s="405">
        <f t="shared" si="946"/>
        <v>0</v>
      </c>
      <c r="AA1450" s="405">
        <f t="shared" si="946"/>
        <v>0</v>
      </c>
      <c r="AB1450" s="405">
        <f t="shared" si="946"/>
        <v>0</v>
      </c>
      <c r="AC1450" s="405">
        <f t="shared" si="946"/>
        <v>0</v>
      </c>
      <c r="AD1450" s="405">
        <f t="shared" si="946"/>
        <v>0</v>
      </c>
      <c r="AE1450" s="564">
        <f t="shared" si="946"/>
        <v>0</v>
      </c>
      <c r="AF1450" s="615"/>
    </row>
    <row r="1451" spans="1:32" s="83" customFormat="1" ht="18.75" x14ac:dyDescent="0.3">
      <c r="A1451" s="92" t="s">
        <v>27</v>
      </c>
      <c r="B1451" s="89">
        <f>B1452+B1453+B1454+B1455</f>
        <v>300</v>
      </c>
      <c r="C1451" s="160">
        <f>C1452+C1453+C1454+C1455</f>
        <v>300</v>
      </c>
      <c r="D1451" s="160">
        <f>D1452+D1453+D1454+D1455</f>
        <v>300</v>
      </c>
      <c r="E1451" s="160">
        <f>E1452+E1453+E1454+E1455</f>
        <v>300</v>
      </c>
      <c r="F1451" s="160">
        <f>E1451/B1451*100</f>
        <v>100</v>
      </c>
      <c r="G1451" s="160">
        <f>E1451/C1451*100</f>
        <v>100</v>
      </c>
      <c r="H1451" s="421">
        <f t="shared" ref="H1451:AE1451" si="947">H1452+H1453+H1454+H1455</f>
        <v>0</v>
      </c>
      <c r="I1451" s="421">
        <f t="shared" si="947"/>
        <v>0</v>
      </c>
      <c r="J1451" s="421">
        <f t="shared" si="947"/>
        <v>0</v>
      </c>
      <c r="K1451" s="421">
        <f t="shared" si="947"/>
        <v>0</v>
      </c>
      <c r="L1451" s="421">
        <f t="shared" si="947"/>
        <v>0</v>
      </c>
      <c r="M1451" s="421">
        <f t="shared" si="947"/>
        <v>0</v>
      </c>
      <c r="N1451" s="421">
        <f t="shared" si="947"/>
        <v>0</v>
      </c>
      <c r="O1451" s="421">
        <f t="shared" si="947"/>
        <v>0</v>
      </c>
      <c r="P1451" s="421">
        <f t="shared" si="947"/>
        <v>0</v>
      </c>
      <c r="Q1451" s="421">
        <f t="shared" si="947"/>
        <v>0</v>
      </c>
      <c r="R1451" s="421">
        <f t="shared" si="947"/>
        <v>0</v>
      </c>
      <c r="S1451" s="421">
        <f t="shared" si="947"/>
        <v>0</v>
      </c>
      <c r="T1451" s="421">
        <f t="shared" si="947"/>
        <v>0</v>
      </c>
      <c r="U1451" s="421">
        <f t="shared" si="947"/>
        <v>0</v>
      </c>
      <c r="V1451" s="421">
        <f t="shared" si="947"/>
        <v>300</v>
      </c>
      <c r="W1451" s="421">
        <f t="shared" si="947"/>
        <v>300</v>
      </c>
      <c r="X1451" s="421">
        <f t="shared" si="947"/>
        <v>0</v>
      </c>
      <c r="Y1451" s="421">
        <f t="shared" si="947"/>
        <v>0</v>
      </c>
      <c r="Z1451" s="421">
        <f t="shared" si="947"/>
        <v>0</v>
      </c>
      <c r="AA1451" s="421">
        <f t="shared" si="947"/>
        <v>0</v>
      </c>
      <c r="AB1451" s="421">
        <f t="shared" si="947"/>
        <v>0</v>
      </c>
      <c r="AC1451" s="421">
        <f t="shared" si="947"/>
        <v>0</v>
      </c>
      <c r="AD1451" s="421">
        <f t="shared" si="947"/>
        <v>0</v>
      </c>
      <c r="AE1451" s="421">
        <f t="shared" si="947"/>
        <v>0</v>
      </c>
      <c r="AF1451" s="137"/>
    </row>
    <row r="1452" spans="1:32" s="83" customFormat="1" ht="18.75" x14ac:dyDescent="0.3">
      <c r="A1452" s="103" t="s">
        <v>28</v>
      </c>
      <c r="B1452" s="100"/>
      <c r="C1452" s="125"/>
      <c r="D1452" s="125"/>
      <c r="E1452" s="125"/>
      <c r="F1452" s="125"/>
      <c r="G1452" s="125"/>
      <c r="H1452" s="338"/>
      <c r="I1452" s="338"/>
      <c r="J1452" s="338"/>
      <c r="K1452" s="338"/>
      <c r="L1452" s="338"/>
      <c r="M1452" s="338"/>
      <c r="N1452" s="338"/>
      <c r="O1452" s="338"/>
      <c r="P1452" s="338"/>
      <c r="Q1452" s="338"/>
      <c r="R1452" s="338"/>
      <c r="S1452" s="338"/>
      <c r="T1452" s="338"/>
      <c r="U1452" s="338"/>
      <c r="V1452" s="338"/>
      <c r="W1452" s="338"/>
      <c r="X1452" s="338"/>
      <c r="Y1452" s="338"/>
      <c r="Z1452" s="338"/>
      <c r="AA1452" s="338"/>
      <c r="AB1452" s="338"/>
      <c r="AC1452" s="338"/>
      <c r="AD1452" s="338"/>
      <c r="AE1452" s="338"/>
      <c r="AF1452" s="137"/>
    </row>
    <row r="1453" spans="1:32" s="83" customFormat="1" ht="18.75" x14ac:dyDescent="0.3">
      <c r="A1453" s="103" t="s">
        <v>29</v>
      </c>
      <c r="B1453" s="100">
        <f>H1453+J1453+L1453+N1453+P1453+R1453+T1453+V1453+X1453+Z1453+AB1453+AD1453</f>
        <v>300</v>
      </c>
      <c r="C1453" s="125">
        <f>H1453+J1453+L1453+N1453+P1453+R1453+T1453+V1453+X1453+Z1453+AB1453+AD1453</f>
        <v>300</v>
      </c>
      <c r="D1453" s="125">
        <f>E1453</f>
        <v>300</v>
      </c>
      <c r="E1453" s="125">
        <f>I1453+K1453+M1453+O1453+Q1453+S1453+U1453+W1453+Y1453+AA1453+AC1453+AE1453</f>
        <v>300</v>
      </c>
      <c r="F1453" s="125">
        <f>E1453/B1453*100</f>
        <v>100</v>
      </c>
      <c r="G1453" s="125">
        <f>E1453/C1453*100</f>
        <v>100</v>
      </c>
      <c r="H1453" s="338">
        <v>0</v>
      </c>
      <c r="I1453" s="338">
        <v>0</v>
      </c>
      <c r="J1453" s="338">
        <v>0</v>
      </c>
      <c r="K1453" s="338">
        <v>0</v>
      </c>
      <c r="L1453" s="338">
        <v>0</v>
      </c>
      <c r="M1453" s="338">
        <v>0</v>
      </c>
      <c r="N1453" s="338">
        <v>0</v>
      </c>
      <c r="O1453" s="338">
        <v>0</v>
      </c>
      <c r="P1453" s="338">
        <v>0</v>
      </c>
      <c r="Q1453" s="338">
        <v>0</v>
      </c>
      <c r="R1453" s="338">
        <v>0</v>
      </c>
      <c r="S1453" s="338">
        <v>0</v>
      </c>
      <c r="T1453" s="338">
        <v>0</v>
      </c>
      <c r="U1453" s="338">
        <v>0</v>
      </c>
      <c r="V1453" s="338">
        <v>300</v>
      </c>
      <c r="W1453" s="338">
        <v>300</v>
      </c>
      <c r="X1453" s="338">
        <v>0</v>
      </c>
      <c r="Y1453" s="338">
        <v>0</v>
      </c>
      <c r="Z1453" s="338">
        <v>0</v>
      </c>
      <c r="AA1453" s="338">
        <v>0</v>
      </c>
      <c r="AB1453" s="338">
        <v>0</v>
      </c>
      <c r="AC1453" s="338">
        <v>0</v>
      </c>
      <c r="AD1453" s="338">
        <v>0</v>
      </c>
      <c r="AE1453" s="338">
        <v>0</v>
      </c>
      <c r="AF1453" s="168"/>
    </row>
    <row r="1454" spans="1:32" s="83" customFormat="1" ht="18.75" x14ac:dyDescent="0.3">
      <c r="A1454" s="103" t="s">
        <v>30</v>
      </c>
      <c r="B1454" s="100"/>
      <c r="C1454" s="125"/>
      <c r="D1454" s="125"/>
      <c r="E1454" s="160"/>
      <c r="F1454" s="160"/>
      <c r="G1454" s="160"/>
      <c r="H1454" s="421"/>
      <c r="I1454" s="421"/>
      <c r="J1454" s="421"/>
      <c r="K1454" s="421"/>
      <c r="L1454" s="421"/>
      <c r="M1454" s="421"/>
      <c r="N1454" s="421"/>
      <c r="O1454" s="421"/>
      <c r="P1454" s="421"/>
      <c r="Q1454" s="421"/>
      <c r="R1454" s="421"/>
      <c r="S1454" s="421"/>
      <c r="T1454" s="421"/>
      <c r="U1454" s="421"/>
      <c r="V1454" s="421"/>
      <c r="W1454" s="421"/>
      <c r="X1454" s="421"/>
      <c r="Y1454" s="421"/>
      <c r="Z1454" s="421"/>
      <c r="AA1454" s="421"/>
      <c r="AB1454" s="421"/>
      <c r="AC1454" s="421"/>
      <c r="AD1454" s="421"/>
      <c r="AE1454" s="421"/>
      <c r="AF1454" s="137"/>
    </row>
    <row r="1455" spans="1:32" s="83" customFormat="1" ht="18.75" x14ac:dyDescent="0.3">
      <c r="A1455" s="103" t="s">
        <v>31</v>
      </c>
      <c r="B1455" s="100"/>
      <c r="C1455" s="125"/>
      <c r="D1455" s="125"/>
      <c r="E1455" s="125"/>
      <c r="F1455" s="160"/>
      <c r="G1455" s="160"/>
      <c r="H1455" s="421"/>
      <c r="I1455" s="421"/>
      <c r="J1455" s="421"/>
      <c r="K1455" s="421"/>
      <c r="L1455" s="421"/>
      <c r="M1455" s="421"/>
      <c r="N1455" s="421"/>
      <c r="O1455" s="421"/>
      <c r="P1455" s="421"/>
      <c r="Q1455" s="421"/>
      <c r="R1455" s="421"/>
      <c r="S1455" s="421"/>
      <c r="T1455" s="421"/>
      <c r="U1455" s="421"/>
      <c r="V1455" s="421"/>
      <c r="W1455" s="421"/>
      <c r="X1455" s="421"/>
      <c r="Y1455" s="421"/>
      <c r="Z1455" s="421"/>
      <c r="AA1455" s="421"/>
      <c r="AB1455" s="421"/>
      <c r="AC1455" s="421"/>
      <c r="AD1455" s="421"/>
      <c r="AE1455" s="400"/>
      <c r="AF1455" s="137"/>
    </row>
    <row r="1456" spans="1:32" s="83" customFormat="1" ht="26.25" customHeight="1" x14ac:dyDescent="0.3">
      <c r="A1456" s="153" t="s">
        <v>417</v>
      </c>
      <c r="B1456" s="95">
        <f t="shared" ref="B1456:AE1456" si="948">B1457</f>
        <v>125</v>
      </c>
      <c r="C1456" s="95">
        <f t="shared" si="948"/>
        <v>125</v>
      </c>
      <c r="D1456" s="95">
        <f>D1457</f>
        <v>125</v>
      </c>
      <c r="E1456" s="95">
        <f t="shared" si="948"/>
        <v>125</v>
      </c>
      <c r="F1456" s="95">
        <f t="shared" si="948"/>
        <v>100</v>
      </c>
      <c r="G1456" s="95">
        <f t="shared" si="948"/>
        <v>100</v>
      </c>
      <c r="H1456" s="405">
        <f t="shared" si="948"/>
        <v>0</v>
      </c>
      <c r="I1456" s="405">
        <f t="shared" si="948"/>
        <v>0</v>
      </c>
      <c r="J1456" s="405">
        <f t="shared" si="948"/>
        <v>0</v>
      </c>
      <c r="K1456" s="405">
        <f t="shared" si="948"/>
        <v>0</v>
      </c>
      <c r="L1456" s="405">
        <f t="shared" si="948"/>
        <v>0</v>
      </c>
      <c r="M1456" s="405">
        <f t="shared" si="948"/>
        <v>0</v>
      </c>
      <c r="N1456" s="405">
        <f t="shared" si="948"/>
        <v>125</v>
      </c>
      <c r="O1456" s="405">
        <f t="shared" si="948"/>
        <v>0</v>
      </c>
      <c r="P1456" s="405">
        <f t="shared" si="948"/>
        <v>0</v>
      </c>
      <c r="Q1456" s="405">
        <f t="shared" si="948"/>
        <v>125</v>
      </c>
      <c r="R1456" s="405">
        <f t="shared" si="948"/>
        <v>0</v>
      </c>
      <c r="S1456" s="405">
        <f t="shared" si="948"/>
        <v>0</v>
      </c>
      <c r="T1456" s="405">
        <f t="shared" si="948"/>
        <v>0</v>
      </c>
      <c r="U1456" s="405">
        <f t="shared" si="948"/>
        <v>0</v>
      </c>
      <c r="V1456" s="405">
        <f t="shared" si="948"/>
        <v>0</v>
      </c>
      <c r="W1456" s="405">
        <f t="shared" si="948"/>
        <v>0</v>
      </c>
      <c r="X1456" s="405">
        <f t="shared" si="948"/>
        <v>0</v>
      </c>
      <c r="Y1456" s="405">
        <f t="shared" si="948"/>
        <v>0</v>
      </c>
      <c r="Z1456" s="405">
        <f t="shared" si="948"/>
        <v>0</v>
      </c>
      <c r="AA1456" s="405">
        <f t="shared" si="948"/>
        <v>0</v>
      </c>
      <c r="AB1456" s="405">
        <f t="shared" si="948"/>
        <v>0</v>
      </c>
      <c r="AC1456" s="405">
        <f t="shared" si="948"/>
        <v>0</v>
      </c>
      <c r="AD1456" s="405">
        <f t="shared" si="948"/>
        <v>0</v>
      </c>
      <c r="AE1456" s="405">
        <f t="shared" si="948"/>
        <v>0</v>
      </c>
      <c r="AF1456" s="615"/>
    </row>
    <row r="1457" spans="1:32" s="83" customFormat="1" ht="18.75" x14ac:dyDescent="0.3">
      <c r="A1457" s="137" t="s">
        <v>27</v>
      </c>
      <c r="B1457" s="400">
        <f>B1458+B1459+B1460+B1461</f>
        <v>125</v>
      </c>
      <c r="C1457" s="421">
        <f>C1458+C1459+C1460+C1461</f>
        <v>125</v>
      </c>
      <c r="D1457" s="421">
        <f>D1458+D1459+D1460+D1461</f>
        <v>125</v>
      </c>
      <c r="E1457" s="421">
        <f>E1458+E1459+E1460+E1461</f>
        <v>125</v>
      </c>
      <c r="F1457" s="421">
        <f>E1457/B1457*100</f>
        <v>100</v>
      </c>
      <c r="G1457" s="421">
        <f>E1457/C1457*100</f>
        <v>100</v>
      </c>
      <c r="H1457" s="421">
        <f t="shared" ref="H1457:AE1457" si="949">H1458+H1459</f>
        <v>0</v>
      </c>
      <c r="I1457" s="421">
        <f t="shared" si="949"/>
        <v>0</v>
      </c>
      <c r="J1457" s="421">
        <f t="shared" si="949"/>
        <v>0</v>
      </c>
      <c r="K1457" s="421">
        <f t="shared" si="949"/>
        <v>0</v>
      </c>
      <c r="L1457" s="421">
        <f t="shared" si="949"/>
        <v>0</v>
      </c>
      <c r="M1457" s="421">
        <f t="shared" si="949"/>
        <v>0</v>
      </c>
      <c r="N1457" s="421">
        <f t="shared" si="949"/>
        <v>125</v>
      </c>
      <c r="O1457" s="421">
        <f t="shared" si="949"/>
        <v>0</v>
      </c>
      <c r="P1457" s="421">
        <f t="shared" si="949"/>
        <v>0</v>
      </c>
      <c r="Q1457" s="421">
        <f t="shared" si="949"/>
        <v>125</v>
      </c>
      <c r="R1457" s="421">
        <f t="shared" si="949"/>
        <v>0</v>
      </c>
      <c r="S1457" s="421">
        <f t="shared" si="949"/>
        <v>0</v>
      </c>
      <c r="T1457" s="421">
        <f t="shared" si="949"/>
        <v>0</v>
      </c>
      <c r="U1457" s="421">
        <f t="shared" si="949"/>
        <v>0</v>
      </c>
      <c r="V1457" s="421">
        <f t="shared" si="949"/>
        <v>0</v>
      </c>
      <c r="W1457" s="421">
        <f t="shared" si="949"/>
        <v>0</v>
      </c>
      <c r="X1457" s="421">
        <f t="shared" si="949"/>
        <v>0</v>
      </c>
      <c r="Y1457" s="421">
        <f t="shared" si="949"/>
        <v>0</v>
      </c>
      <c r="Z1457" s="421">
        <f t="shared" si="949"/>
        <v>0</v>
      </c>
      <c r="AA1457" s="421">
        <f t="shared" si="949"/>
        <v>0</v>
      </c>
      <c r="AB1457" s="421">
        <f t="shared" si="949"/>
        <v>0</v>
      </c>
      <c r="AC1457" s="421">
        <f t="shared" si="949"/>
        <v>0</v>
      </c>
      <c r="AD1457" s="421">
        <f t="shared" si="949"/>
        <v>0</v>
      </c>
      <c r="AE1457" s="421">
        <f t="shared" si="949"/>
        <v>0</v>
      </c>
      <c r="AF1457" s="137"/>
    </row>
    <row r="1458" spans="1:32" s="83" customFormat="1" ht="18.75" x14ac:dyDescent="0.3">
      <c r="A1458" s="168" t="s">
        <v>28</v>
      </c>
      <c r="B1458" s="154"/>
      <c r="C1458" s="338"/>
      <c r="D1458" s="338"/>
      <c r="E1458" s="338"/>
      <c r="F1458" s="338"/>
      <c r="G1458" s="338"/>
      <c r="H1458" s="338"/>
      <c r="I1458" s="338"/>
      <c r="J1458" s="338"/>
      <c r="K1458" s="338"/>
      <c r="L1458" s="338"/>
      <c r="M1458" s="338"/>
      <c r="N1458" s="338"/>
      <c r="O1458" s="338"/>
      <c r="P1458" s="338"/>
      <c r="Q1458" s="338"/>
      <c r="R1458" s="338"/>
      <c r="S1458" s="338"/>
      <c r="T1458" s="338"/>
      <c r="U1458" s="338"/>
      <c r="V1458" s="338"/>
      <c r="W1458" s="338"/>
      <c r="X1458" s="338"/>
      <c r="Y1458" s="338"/>
      <c r="Z1458" s="338"/>
      <c r="AA1458" s="338"/>
      <c r="AB1458" s="338"/>
      <c r="AC1458" s="338"/>
      <c r="AD1458" s="338"/>
      <c r="AE1458" s="338"/>
      <c r="AF1458" s="137"/>
    </row>
    <row r="1459" spans="1:32" ht="18.75" x14ac:dyDescent="0.3">
      <c r="A1459" s="168" t="s">
        <v>29</v>
      </c>
      <c r="B1459" s="100">
        <f>H1459+J1459+L1459+N1459+P1459+R1459+T1459+V1459+X1459+Z1459+AB1459+AD1459</f>
        <v>125</v>
      </c>
      <c r="C1459" s="125">
        <f>H1459+J1459+L1459+N1459+P1459+R1459+T1459+V1459+X1459+Z1459+AB1459+AD1459</f>
        <v>125</v>
      </c>
      <c r="D1459" s="125">
        <f>E1459</f>
        <v>125</v>
      </c>
      <c r="E1459" s="125">
        <f>I1459+K1459+M1459+O1459+Q1459+S1459+U1459+W1459+Y1459+AA1459+AC1459+AE1459</f>
        <v>125</v>
      </c>
      <c r="F1459" s="125">
        <f>E1459/B1459*100</f>
        <v>100</v>
      </c>
      <c r="G1459" s="125">
        <f>E1459/C1459*100</f>
        <v>100</v>
      </c>
      <c r="H1459" s="125">
        <v>0</v>
      </c>
      <c r="I1459" s="125">
        <v>0</v>
      </c>
      <c r="J1459" s="125">
        <v>0</v>
      </c>
      <c r="K1459" s="125">
        <v>0</v>
      </c>
      <c r="L1459" s="125">
        <v>0</v>
      </c>
      <c r="M1459" s="125">
        <v>0</v>
      </c>
      <c r="N1459" s="125">
        <v>125</v>
      </c>
      <c r="O1459" s="125">
        <v>0</v>
      </c>
      <c r="P1459" s="125">
        <v>0</v>
      </c>
      <c r="Q1459" s="125">
        <v>125</v>
      </c>
      <c r="R1459" s="125">
        <v>0</v>
      </c>
      <c r="S1459" s="125">
        <v>0</v>
      </c>
      <c r="T1459" s="125">
        <v>0</v>
      </c>
      <c r="U1459" s="125">
        <v>0</v>
      </c>
      <c r="V1459" s="125">
        <v>0</v>
      </c>
      <c r="W1459" s="125">
        <v>0</v>
      </c>
      <c r="X1459" s="125">
        <v>0</v>
      </c>
      <c r="Y1459" s="125">
        <v>0</v>
      </c>
      <c r="Z1459" s="125">
        <v>0</v>
      </c>
      <c r="AA1459" s="125">
        <v>0</v>
      </c>
      <c r="AB1459" s="125">
        <v>0</v>
      </c>
      <c r="AC1459" s="125">
        <v>0</v>
      </c>
      <c r="AD1459" s="125">
        <v>0</v>
      </c>
      <c r="AE1459" s="125">
        <v>0</v>
      </c>
      <c r="AF1459" s="103"/>
    </row>
    <row r="1460" spans="1:32" s="82" customFormat="1" ht="18.75" x14ac:dyDescent="0.25">
      <c r="A1460" s="103" t="s">
        <v>30</v>
      </c>
      <c r="B1460" s="100"/>
      <c r="C1460" s="125"/>
      <c r="D1460" s="125"/>
      <c r="E1460" s="160"/>
      <c r="F1460" s="160"/>
      <c r="G1460" s="160"/>
      <c r="H1460" s="160"/>
      <c r="I1460" s="160"/>
      <c r="J1460" s="160"/>
      <c r="K1460" s="160"/>
      <c r="L1460" s="160"/>
      <c r="M1460" s="160"/>
      <c r="N1460" s="160"/>
      <c r="O1460" s="160"/>
      <c r="P1460" s="160"/>
      <c r="Q1460" s="160"/>
      <c r="R1460" s="160"/>
      <c r="S1460" s="160"/>
      <c r="T1460" s="160"/>
      <c r="U1460" s="160"/>
      <c r="V1460" s="160"/>
      <c r="W1460" s="160"/>
      <c r="X1460" s="160"/>
      <c r="Y1460" s="160"/>
      <c r="Z1460" s="160"/>
      <c r="AA1460" s="160"/>
      <c r="AB1460" s="160"/>
      <c r="AC1460" s="160"/>
      <c r="AD1460" s="160"/>
      <c r="AE1460" s="160"/>
      <c r="AF1460" s="92"/>
    </row>
    <row r="1461" spans="1:32" s="82" customFormat="1" ht="18.75" x14ac:dyDescent="0.25">
      <c r="A1461" s="103" t="s">
        <v>31</v>
      </c>
      <c r="B1461" s="100"/>
      <c r="C1461" s="125"/>
      <c r="D1461" s="125"/>
      <c r="E1461" s="125"/>
      <c r="F1461" s="160"/>
      <c r="G1461" s="160"/>
      <c r="H1461" s="160"/>
      <c r="I1461" s="160"/>
      <c r="J1461" s="160"/>
      <c r="K1461" s="160"/>
      <c r="L1461" s="160"/>
      <c r="M1461" s="160"/>
      <c r="N1461" s="160"/>
      <c r="O1461" s="160"/>
      <c r="P1461" s="160"/>
      <c r="Q1461" s="160"/>
      <c r="R1461" s="160"/>
      <c r="S1461" s="160"/>
      <c r="T1461" s="160"/>
      <c r="U1461" s="160"/>
      <c r="V1461" s="160"/>
      <c r="W1461" s="160"/>
      <c r="X1461" s="160"/>
      <c r="Y1461" s="160"/>
      <c r="Z1461" s="160"/>
      <c r="AA1461" s="160"/>
      <c r="AB1461" s="160"/>
      <c r="AC1461" s="160"/>
      <c r="AD1461" s="160"/>
      <c r="AE1461" s="160"/>
      <c r="AF1461" s="92"/>
    </row>
    <row r="1462" spans="1:32" s="82" customFormat="1" ht="18.75" x14ac:dyDescent="0.25">
      <c r="A1462" s="153" t="s">
        <v>418</v>
      </c>
      <c r="B1462" s="95">
        <f t="shared" ref="B1462:AE1462" si="950">B1463</f>
        <v>500</v>
      </c>
      <c r="C1462" s="95">
        <f t="shared" si="950"/>
        <v>500</v>
      </c>
      <c r="D1462" s="95">
        <f>D1463</f>
        <v>500</v>
      </c>
      <c r="E1462" s="95">
        <f t="shared" si="950"/>
        <v>500</v>
      </c>
      <c r="F1462" s="95">
        <f t="shared" si="950"/>
        <v>100</v>
      </c>
      <c r="G1462" s="95">
        <f t="shared" si="950"/>
        <v>100</v>
      </c>
      <c r="H1462" s="95">
        <f t="shared" si="950"/>
        <v>90</v>
      </c>
      <c r="I1462" s="95">
        <f t="shared" si="950"/>
        <v>60</v>
      </c>
      <c r="J1462" s="95">
        <f t="shared" si="950"/>
        <v>7</v>
      </c>
      <c r="K1462" s="95">
        <f t="shared" si="950"/>
        <v>37</v>
      </c>
      <c r="L1462" s="95">
        <f t="shared" si="950"/>
        <v>154.6</v>
      </c>
      <c r="M1462" s="95">
        <f t="shared" si="950"/>
        <v>154.6</v>
      </c>
      <c r="N1462" s="95">
        <f t="shared" si="950"/>
        <v>31.9</v>
      </c>
      <c r="O1462" s="95">
        <f t="shared" si="950"/>
        <v>31.9</v>
      </c>
      <c r="P1462" s="95">
        <f t="shared" si="950"/>
        <v>30</v>
      </c>
      <c r="Q1462" s="95">
        <f t="shared" si="950"/>
        <v>30</v>
      </c>
      <c r="R1462" s="95">
        <f t="shared" si="950"/>
        <v>0</v>
      </c>
      <c r="S1462" s="95">
        <f t="shared" si="950"/>
        <v>0</v>
      </c>
      <c r="T1462" s="95">
        <f t="shared" si="950"/>
        <v>0</v>
      </c>
      <c r="U1462" s="95">
        <f t="shared" si="950"/>
        <v>0</v>
      </c>
      <c r="V1462" s="95">
        <f t="shared" si="950"/>
        <v>11.5</v>
      </c>
      <c r="W1462" s="95">
        <f t="shared" si="950"/>
        <v>11.5</v>
      </c>
      <c r="X1462" s="95">
        <f t="shared" si="950"/>
        <v>0</v>
      </c>
      <c r="Y1462" s="95">
        <f t="shared" si="950"/>
        <v>0</v>
      </c>
      <c r="Z1462" s="95">
        <f t="shared" si="950"/>
        <v>75</v>
      </c>
      <c r="AA1462" s="95">
        <f t="shared" si="950"/>
        <v>75</v>
      </c>
      <c r="AB1462" s="95">
        <f t="shared" si="950"/>
        <v>0</v>
      </c>
      <c r="AC1462" s="95">
        <f t="shared" si="950"/>
        <v>0</v>
      </c>
      <c r="AD1462" s="95">
        <f t="shared" si="950"/>
        <v>100</v>
      </c>
      <c r="AE1462" s="169">
        <f t="shared" si="950"/>
        <v>100</v>
      </c>
      <c r="AF1462" s="98"/>
    </row>
    <row r="1463" spans="1:32" s="82" customFormat="1" ht="18.75" x14ac:dyDescent="0.25">
      <c r="A1463" s="92" t="s">
        <v>27</v>
      </c>
      <c r="B1463" s="89">
        <f>B1464+B1465+B1466+B1467</f>
        <v>500</v>
      </c>
      <c r="C1463" s="160">
        <f>C1464+C1465+C1466+C1467</f>
        <v>500</v>
      </c>
      <c r="D1463" s="160">
        <f>D1464+D1465+D1466+D1467</f>
        <v>500</v>
      </c>
      <c r="E1463" s="160">
        <f>E1464+E1465+E1466+E1467</f>
        <v>500</v>
      </c>
      <c r="F1463" s="160">
        <f>E1463/B1463*100</f>
        <v>100</v>
      </c>
      <c r="G1463" s="160">
        <f>E1463/C1463*100</f>
        <v>100</v>
      </c>
      <c r="H1463" s="160">
        <f t="shared" ref="H1463:AD1463" si="951">H1464+H1465</f>
        <v>90</v>
      </c>
      <c r="I1463" s="160">
        <f t="shared" si="951"/>
        <v>60</v>
      </c>
      <c r="J1463" s="160">
        <f t="shared" si="951"/>
        <v>7</v>
      </c>
      <c r="K1463" s="160">
        <f t="shared" si="951"/>
        <v>37</v>
      </c>
      <c r="L1463" s="160">
        <f t="shared" si="951"/>
        <v>154.6</v>
      </c>
      <c r="M1463" s="160">
        <f t="shared" si="951"/>
        <v>154.6</v>
      </c>
      <c r="N1463" s="160">
        <f t="shared" si="951"/>
        <v>31.9</v>
      </c>
      <c r="O1463" s="160">
        <f t="shared" si="951"/>
        <v>31.9</v>
      </c>
      <c r="P1463" s="160">
        <f t="shared" si="951"/>
        <v>30</v>
      </c>
      <c r="Q1463" s="160">
        <f t="shared" si="951"/>
        <v>30</v>
      </c>
      <c r="R1463" s="160">
        <f t="shared" si="951"/>
        <v>0</v>
      </c>
      <c r="S1463" s="160">
        <f t="shared" si="951"/>
        <v>0</v>
      </c>
      <c r="T1463" s="160">
        <f t="shared" si="951"/>
        <v>0</v>
      </c>
      <c r="U1463" s="160">
        <f t="shared" si="951"/>
        <v>0</v>
      </c>
      <c r="V1463" s="160">
        <f t="shared" si="951"/>
        <v>11.5</v>
      </c>
      <c r="W1463" s="160">
        <f t="shared" si="951"/>
        <v>11.5</v>
      </c>
      <c r="X1463" s="160">
        <f t="shared" si="951"/>
        <v>0</v>
      </c>
      <c r="Y1463" s="160">
        <f t="shared" si="951"/>
        <v>0</v>
      </c>
      <c r="Z1463" s="160">
        <f t="shared" si="951"/>
        <v>75</v>
      </c>
      <c r="AA1463" s="160">
        <f t="shared" si="951"/>
        <v>75</v>
      </c>
      <c r="AB1463" s="160">
        <f t="shared" si="951"/>
        <v>0</v>
      </c>
      <c r="AC1463" s="160">
        <f t="shared" si="951"/>
        <v>0</v>
      </c>
      <c r="AD1463" s="160">
        <f t="shared" si="951"/>
        <v>100</v>
      </c>
      <c r="AE1463" s="160">
        <f>AE1464+AE1465</f>
        <v>100</v>
      </c>
      <c r="AF1463" s="92"/>
    </row>
    <row r="1464" spans="1:32" s="82" customFormat="1" ht="18.75" x14ac:dyDescent="0.25">
      <c r="A1464" s="103" t="s">
        <v>28</v>
      </c>
      <c r="B1464" s="100"/>
      <c r="C1464" s="125"/>
      <c r="D1464" s="125"/>
      <c r="E1464" s="125"/>
      <c r="F1464" s="125"/>
      <c r="G1464" s="125"/>
      <c r="H1464" s="125"/>
      <c r="I1464" s="125"/>
      <c r="J1464" s="125"/>
      <c r="K1464" s="125"/>
      <c r="L1464" s="125"/>
      <c r="M1464" s="125"/>
      <c r="N1464" s="125"/>
      <c r="O1464" s="125"/>
      <c r="P1464" s="125"/>
      <c r="Q1464" s="125"/>
      <c r="R1464" s="125"/>
      <c r="S1464" s="125"/>
      <c r="T1464" s="125"/>
      <c r="U1464" s="125"/>
      <c r="V1464" s="125"/>
      <c r="W1464" s="125"/>
      <c r="X1464" s="125"/>
      <c r="Y1464" s="125"/>
      <c r="Z1464" s="125"/>
      <c r="AA1464" s="125"/>
      <c r="AB1464" s="125"/>
      <c r="AC1464" s="125"/>
      <c r="AD1464" s="125"/>
      <c r="AE1464" s="125"/>
      <c r="AF1464" s="92"/>
    </row>
    <row r="1465" spans="1:32" s="82" customFormat="1" ht="18.75" x14ac:dyDescent="0.25">
      <c r="A1465" s="103" t="s">
        <v>29</v>
      </c>
      <c r="B1465" s="100">
        <f>H1465+J1465+L1465+N1465+P1465+R1465+T1465+V1465+X1465+Z1465+AB1465+AD1465</f>
        <v>500</v>
      </c>
      <c r="C1465" s="125">
        <f>H1465+J1465+L1465+N1465+P1465+R1465+T1465+V1465+X1465+Z1465+AB1465+AD1465</f>
        <v>500</v>
      </c>
      <c r="D1465" s="125">
        <f>E1465</f>
        <v>500</v>
      </c>
      <c r="E1465" s="125">
        <f>I1465+K1465+M1465+O1465+Q1465+S1465+U1465+W1465+Y1465+AA1465+AC1465+AE1465</f>
        <v>500</v>
      </c>
      <c r="F1465" s="125">
        <f>E1465/B1465*100</f>
        <v>100</v>
      </c>
      <c r="G1465" s="125">
        <f>E1465/C1465*100</f>
        <v>100</v>
      </c>
      <c r="H1465" s="125">
        <v>90</v>
      </c>
      <c r="I1465" s="125">
        <v>60</v>
      </c>
      <c r="J1465" s="125">
        <v>7</v>
      </c>
      <c r="K1465" s="125">
        <v>37</v>
      </c>
      <c r="L1465" s="125">
        <v>154.6</v>
      </c>
      <c r="M1465" s="125">
        <v>154.6</v>
      </c>
      <c r="N1465" s="125">
        <v>31.9</v>
      </c>
      <c r="O1465" s="125">
        <v>31.9</v>
      </c>
      <c r="P1465" s="125">
        <v>30</v>
      </c>
      <c r="Q1465" s="125">
        <v>30</v>
      </c>
      <c r="R1465" s="125">
        <v>0</v>
      </c>
      <c r="S1465" s="125">
        <v>0</v>
      </c>
      <c r="T1465" s="125">
        <v>0</v>
      </c>
      <c r="U1465" s="125">
        <v>0</v>
      </c>
      <c r="V1465" s="125">
        <v>11.5</v>
      </c>
      <c r="W1465" s="125">
        <v>11.5</v>
      </c>
      <c r="X1465" s="125">
        <v>0</v>
      </c>
      <c r="Y1465" s="125">
        <v>0</v>
      </c>
      <c r="Z1465" s="125">
        <v>75</v>
      </c>
      <c r="AA1465" s="125">
        <v>75</v>
      </c>
      <c r="AB1465" s="125">
        <v>0</v>
      </c>
      <c r="AC1465" s="125">
        <v>0</v>
      </c>
      <c r="AD1465" s="125">
        <v>100</v>
      </c>
      <c r="AE1465" s="125">
        <v>100</v>
      </c>
      <c r="AF1465" s="103"/>
    </row>
    <row r="1466" spans="1:32" s="82" customFormat="1" ht="18.75" x14ac:dyDescent="0.25">
      <c r="A1466" s="103" t="s">
        <v>30</v>
      </c>
      <c r="B1466" s="100"/>
      <c r="C1466" s="125"/>
      <c r="D1466" s="125"/>
      <c r="E1466" s="125"/>
      <c r="F1466" s="160"/>
      <c r="G1466" s="160"/>
      <c r="H1466" s="160"/>
      <c r="I1466" s="160"/>
      <c r="J1466" s="160"/>
      <c r="K1466" s="160"/>
      <c r="L1466" s="160"/>
      <c r="M1466" s="160"/>
      <c r="N1466" s="160"/>
      <c r="O1466" s="160"/>
      <c r="P1466" s="160"/>
      <c r="Q1466" s="160"/>
      <c r="R1466" s="160"/>
      <c r="S1466" s="160"/>
      <c r="T1466" s="160"/>
      <c r="U1466" s="160"/>
      <c r="V1466" s="160"/>
      <c r="W1466" s="160"/>
      <c r="X1466" s="160"/>
      <c r="Y1466" s="160"/>
      <c r="Z1466" s="160"/>
      <c r="AA1466" s="160"/>
      <c r="AB1466" s="160"/>
      <c r="AC1466" s="160"/>
      <c r="AD1466" s="160"/>
      <c r="AE1466" s="160"/>
      <c r="AF1466" s="92"/>
    </row>
    <row r="1467" spans="1:32" s="82" customFormat="1" ht="18.75" x14ac:dyDescent="0.25">
      <c r="A1467" s="103" t="s">
        <v>31</v>
      </c>
      <c r="B1467" s="100"/>
      <c r="C1467" s="125"/>
      <c r="D1467" s="125"/>
      <c r="E1467" s="125"/>
      <c r="F1467" s="160"/>
      <c r="G1467" s="160"/>
      <c r="H1467" s="160"/>
      <c r="I1467" s="160"/>
      <c r="J1467" s="160"/>
      <c r="K1467" s="160"/>
      <c r="L1467" s="160"/>
      <c r="M1467" s="160"/>
      <c r="N1467" s="160"/>
      <c r="O1467" s="160"/>
      <c r="P1467" s="160"/>
      <c r="Q1467" s="160"/>
      <c r="R1467" s="160"/>
      <c r="S1467" s="160"/>
      <c r="T1467" s="160"/>
      <c r="U1467" s="160"/>
      <c r="V1467" s="160"/>
      <c r="W1467" s="160"/>
      <c r="X1467" s="160"/>
      <c r="Y1467" s="160"/>
      <c r="Z1467" s="160"/>
      <c r="AA1467" s="160"/>
      <c r="AB1467" s="160"/>
      <c r="AC1467" s="160"/>
      <c r="AD1467" s="160"/>
      <c r="AE1467" s="135"/>
      <c r="AF1467" s="135"/>
    </row>
    <row r="1468" spans="1:32" ht="75" x14ac:dyDescent="0.25">
      <c r="A1468" s="153" t="s">
        <v>419</v>
      </c>
      <c r="B1468" s="95">
        <f t="shared" ref="B1468:AD1468" si="952">B1469</f>
        <v>17182.800000000003</v>
      </c>
      <c r="C1468" s="95">
        <f t="shared" si="952"/>
        <v>17182.800000000003</v>
      </c>
      <c r="D1468" s="95">
        <f>D1469</f>
        <v>16997.400000000001</v>
      </c>
      <c r="E1468" s="95">
        <f t="shared" si="952"/>
        <v>16997.400000000001</v>
      </c>
      <c r="F1468" s="95">
        <f t="shared" si="952"/>
        <v>98.921014037293105</v>
      </c>
      <c r="G1468" s="95">
        <f t="shared" si="952"/>
        <v>98.921014037293105</v>
      </c>
      <c r="H1468" s="95">
        <f t="shared" si="952"/>
        <v>1435.43</v>
      </c>
      <c r="I1468" s="95">
        <f t="shared" si="952"/>
        <v>1078.5</v>
      </c>
      <c r="J1468" s="95">
        <f t="shared" si="952"/>
        <v>1531.51</v>
      </c>
      <c r="K1468" s="95">
        <f t="shared" si="952"/>
        <v>1185.2</v>
      </c>
      <c r="L1468" s="95">
        <f t="shared" si="952"/>
        <v>1666.83</v>
      </c>
      <c r="M1468" s="95">
        <f t="shared" si="952"/>
        <v>1247.9000000000001</v>
      </c>
      <c r="N1468" s="95">
        <f t="shared" si="952"/>
        <v>1291.28</v>
      </c>
      <c r="O1468" s="95">
        <f t="shared" si="952"/>
        <v>1319.5</v>
      </c>
      <c r="P1468" s="95">
        <f t="shared" si="952"/>
        <v>1710.88</v>
      </c>
      <c r="Q1468" s="95">
        <f t="shared" si="952"/>
        <v>1638</v>
      </c>
      <c r="R1468" s="95">
        <f t="shared" si="952"/>
        <v>1747.03</v>
      </c>
      <c r="S1468" s="95">
        <f t="shared" si="952"/>
        <v>1759.3</v>
      </c>
      <c r="T1468" s="95">
        <f t="shared" si="952"/>
        <v>1767.7</v>
      </c>
      <c r="U1468" s="95">
        <f t="shared" si="952"/>
        <v>1479.4</v>
      </c>
      <c r="V1468" s="95">
        <f t="shared" si="952"/>
        <v>1255.72</v>
      </c>
      <c r="W1468" s="95">
        <f t="shared" si="952"/>
        <v>1339</v>
      </c>
      <c r="X1468" s="95">
        <f t="shared" si="952"/>
        <v>1353.25</v>
      </c>
      <c r="Y1468" s="95">
        <f t="shared" si="952"/>
        <v>1306.2</v>
      </c>
      <c r="Z1468" s="95">
        <f t="shared" si="952"/>
        <v>1313.32</v>
      </c>
      <c r="AA1468" s="95">
        <f t="shared" si="952"/>
        <v>1526.5</v>
      </c>
      <c r="AB1468" s="95">
        <f t="shared" si="952"/>
        <v>1406.74</v>
      </c>
      <c r="AC1468" s="95">
        <f t="shared" si="952"/>
        <v>459.7</v>
      </c>
      <c r="AD1468" s="95">
        <f t="shared" si="952"/>
        <v>703.11</v>
      </c>
      <c r="AE1468" s="169">
        <f>AE1469</f>
        <v>2658.2</v>
      </c>
      <c r="AF1468" s="616" t="s">
        <v>559</v>
      </c>
    </row>
    <row r="1469" spans="1:32" ht="18.75" x14ac:dyDescent="0.3">
      <c r="A1469" s="137" t="s">
        <v>27</v>
      </c>
      <c r="B1469" s="89">
        <f>B1470+B1471+B1472+B1473</f>
        <v>17182.800000000003</v>
      </c>
      <c r="C1469" s="160">
        <f>C1470+C1471+C1472+C1473</f>
        <v>17182.800000000003</v>
      </c>
      <c r="D1469" s="160">
        <f>D1470+D1471+D1472+D1473</f>
        <v>16997.400000000001</v>
      </c>
      <c r="E1469" s="160">
        <f>E1470+E1471+E1472+E1473</f>
        <v>16997.400000000001</v>
      </c>
      <c r="F1469" s="160">
        <f>E1469/B1469*100</f>
        <v>98.921014037293105</v>
      </c>
      <c r="G1469" s="160">
        <f>E1469/C1469*100</f>
        <v>98.921014037293105</v>
      </c>
      <c r="H1469" s="160">
        <f t="shared" ref="H1469:AD1469" si="953">H1470+H1471</f>
        <v>1435.43</v>
      </c>
      <c r="I1469" s="160">
        <f t="shared" si="953"/>
        <v>1078.5</v>
      </c>
      <c r="J1469" s="160">
        <f t="shared" si="953"/>
        <v>1531.51</v>
      </c>
      <c r="K1469" s="160">
        <f t="shared" si="953"/>
        <v>1185.2</v>
      </c>
      <c r="L1469" s="160">
        <f t="shared" si="953"/>
        <v>1666.83</v>
      </c>
      <c r="M1469" s="160">
        <f t="shared" si="953"/>
        <v>1247.9000000000001</v>
      </c>
      <c r="N1469" s="160">
        <f t="shared" si="953"/>
        <v>1291.28</v>
      </c>
      <c r="O1469" s="160">
        <f t="shared" si="953"/>
        <v>1319.5</v>
      </c>
      <c r="P1469" s="160">
        <f t="shared" si="953"/>
        <v>1710.88</v>
      </c>
      <c r="Q1469" s="160">
        <f t="shared" si="953"/>
        <v>1638</v>
      </c>
      <c r="R1469" s="160">
        <f t="shared" si="953"/>
        <v>1747.03</v>
      </c>
      <c r="S1469" s="160">
        <f t="shared" si="953"/>
        <v>1759.3</v>
      </c>
      <c r="T1469" s="160">
        <f t="shared" si="953"/>
        <v>1767.7</v>
      </c>
      <c r="U1469" s="160">
        <f t="shared" si="953"/>
        <v>1479.4</v>
      </c>
      <c r="V1469" s="160">
        <f t="shared" si="953"/>
        <v>1255.72</v>
      </c>
      <c r="W1469" s="160">
        <f t="shared" si="953"/>
        <v>1339</v>
      </c>
      <c r="X1469" s="160">
        <f t="shared" si="953"/>
        <v>1353.25</v>
      </c>
      <c r="Y1469" s="160">
        <f t="shared" si="953"/>
        <v>1306.2</v>
      </c>
      <c r="Z1469" s="160">
        <f t="shared" si="953"/>
        <v>1313.32</v>
      </c>
      <c r="AA1469" s="160">
        <f t="shared" si="953"/>
        <v>1526.5</v>
      </c>
      <c r="AB1469" s="160">
        <f t="shared" si="953"/>
        <v>1406.74</v>
      </c>
      <c r="AC1469" s="160">
        <f t="shared" si="953"/>
        <v>459.7</v>
      </c>
      <c r="AD1469" s="160">
        <f t="shared" si="953"/>
        <v>703.11</v>
      </c>
      <c r="AE1469" s="89">
        <f>AE1471+AE1477</f>
        <v>2658.2</v>
      </c>
      <c r="AF1469" s="92"/>
    </row>
    <row r="1470" spans="1:32" s="82" customFormat="1" ht="18.75" x14ac:dyDescent="0.25">
      <c r="A1470" s="103" t="s">
        <v>28</v>
      </c>
      <c r="B1470" s="100"/>
      <c r="C1470" s="125"/>
      <c r="D1470" s="125"/>
      <c r="E1470" s="125"/>
      <c r="F1470" s="125"/>
      <c r="G1470" s="125"/>
      <c r="H1470" s="125"/>
      <c r="I1470" s="125"/>
      <c r="J1470" s="125"/>
      <c r="K1470" s="125"/>
      <c r="L1470" s="125"/>
      <c r="M1470" s="125"/>
      <c r="N1470" s="125"/>
      <c r="O1470" s="125"/>
      <c r="P1470" s="125"/>
      <c r="Q1470" s="125"/>
      <c r="R1470" s="125"/>
      <c r="S1470" s="125"/>
      <c r="T1470" s="125"/>
      <c r="U1470" s="125"/>
      <c r="V1470" s="125"/>
      <c r="W1470" s="125"/>
      <c r="X1470" s="125"/>
      <c r="Y1470" s="125"/>
      <c r="Z1470" s="125"/>
      <c r="AA1470" s="125"/>
      <c r="AB1470" s="125"/>
      <c r="AC1470" s="125"/>
      <c r="AD1470" s="125"/>
      <c r="AE1470" s="156"/>
      <c r="AF1470" s="92"/>
    </row>
    <row r="1471" spans="1:32" s="82" customFormat="1" ht="18.75" x14ac:dyDescent="0.25">
      <c r="A1471" s="103" t="s">
        <v>29</v>
      </c>
      <c r="B1471" s="100">
        <f>H1471+J1471+L1471+N1471+P1471+R1471+T1471+V1471+X1471+Z1471+AB1471+AD1471</f>
        <v>17182.800000000003</v>
      </c>
      <c r="C1471" s="125">
        <f>H1471+J1471+L1471+N1471+P1471+R1471+T1471+V1471+X1471+Z1471+AB1471+AD1471</f>
        <v>17182.800000000003</v>
      </c>
      <c r="D1471" s="125">
        <f>E1471</f>
        <v>16997.400000000001</v>
      </c>
      <c r="E1471" s="125">
        <f>I1471+K1471+M1471+O1471+Q1471+S1471+U1471+W1471+Y1471+AA1471+AC1471+AE1471</f>
        <v>16997.400000000001</v>
      </c>
      <c r="F1471" s="125">
        <f>E1471/B1471*100</f>
        <v>98.921014037293105</v>
      </c>
      <c r="G1471" s="125">
        <f>E1471/C1471*100</f>
        <v>98.921014037293105</v>
      </c>
      <c r="H1471" s="125">
        <v>1435.43</v>
      </c>
      <c r="I1471" s="125">
        <v>1078.5</v>
      </c>
      <c r="J1471" s="125">
        <v>1531.51</v>
      </c>
      <c r="K1471" s="125">
        <v>1185.2</v>
      </c>
      <c r="L1471" s="125">
        <v>1666.83</v>
      </c>
      <c r="M1471" s="125">
        <v>1247.9000000000001</v>
      </c>
      <c r="N1471" s="125">
        <v>1291.28</v>
      </c>
      <c r="O1471" s="125">
        <v>1319.5</v>
      </c>
      <c r="P1471" s="125">
        <v>1710.88</v>
      </c>
      <c r="Q1471" s="125">
        <v>1638</v>
      </c>
      <c r="R1471" s="125">
        <v>1747.03</v>
      </c>
      <c r="S1471" s="125">
        <v>1759.3</v>
      </c>
      <c r="T1471" s="125">
        <v>1767.7</v>
      </c>
      <c r="U1471" s="125">
        <v>1479.4</v>
      </c>
      <c r="V1471" s="125">
        <v>1255.72</v>
      </c>
      <c r="W1471" s="125">
        <v>1339</v>
      </c>
      <c r="X1471" s="125">
        <v>1353.25</v>
      </c>
      <c r="Y1471" s="125">
        <v>1306.2</v>
      </c>
      <c r="Z1471" s="125">
        <v>1313.32</v>
      </c>
      <c r="AA1471" s="125">
        <v>1526.5</v>
      </c>
      <c r="AB1471" s="125">
        <v>1406.74</v>
      </c>
      <c r="AC1471" s="125">
        <v>459.7</v>
      </c>
      <c r="AD1471" s="125">
        <v>703.11</v>
      </c>
      <c r="AE1471" s="100">
        <v>2658.2</v>
      </c>
      <c r="AF1471" s="103"/>
    </row>
    <row r="1472" spans="1:32" s="82" customFormat="1" ht="18.75" x14ac:dyDescent="0.25">
      <c r="A1472" s="103" t="s">
        <v>30</v>
      </c>
      <c r="B1472" s="100"/>
      <c r="C1472" s="125"/>
      <c r="D1472" s="125"/>
      <c r="E1472" s="125"/>
      <c r="F1472" s="160"/>
      <c r="G1472" s="160"/>
      <c r="H1472" s="125"/>
      <c r="I1472" s="125"/>
      <c r="J1472" s="125"/>
      <c r="K1472" s="125"/>
      <c r="L1472" s="125"/>
      <c r="M1472" s="125"/>
      <c r="N1472" s="125"/>
      <c r="O1472" s="125"/>
      <c r="P1472" s="125"/>
      <c r="Q1472" s="125"/>
      <c r="R1472" s="125"/>
      <c r="S1472" s="125"/>
      <c r="T1472" s="125"/>
      <c r="U1472" s="125"/>
      <c r="V1472" s="125"/>
      <c r="W1472" s="125"/>
      <c r="X1472" s="125"/>
      <c r="Y1472" s="125"/>
      <c r="Z1472" s="125"/>
      <c r="AA1472" s="125"/>
      <c r="AB1472" s="125"/>
      <c r="AC1472" s="125"/>
      <c r="AD1472" s="125"/>
      <c r="AE1472" s="125"/>
      <c r="AF1472" s="92"/>
    </row>
    <row r="1473" spans="1:32" s="82" customFormat="1" ht="18.75" x14ac:dyDescent="0.25">
      <c r="A1473" s="103" t="s">
        <v>31</v>
      </c>
      <c r="B1473" s="100"/>
      <c r="C1473" s="125"/>
      <c r="D1473" s="125"/>
      <c r="E1473" s="125"/>
      <c r="F1473" s="160"/>
      <c r="G1473" s="160"/>
      <c r="H1473" s="160"/>
      <c r="I1473" s="160"/>
      <c r="J1473" s="160"/>
      <c r="K1473" s="160"/>
      <c r="L1473" s="160"/>
      <c r="M1473" s="160"/>
      <c r="N1473" s="160"/>
      <c r="O1473" s="160"/>
      <c r="P1473" s="160"/>
      <c r="Q1473" s="160"/>
      <c r="R1473" s="160"/>
      <c r="S1473" s="160"/>
      <c r="T1473" s="160"/>
      <c r="U1473" s="160"/>
      <c r="V1473" s="160"/>
      <c r="W1473" s="160"/>
      <c r="X1473" s="160"/>
      <c r="Y1473" s="160"/>
      <c r="Z1473" s="160"/>
      <c r="AA1473" s="160"/>
      <c r="AB1473" s="160"/>
      <c r="AC1473" s="160"/>
      <c r="AD1473" s="160"/>
      <c r="AE1473" s="160"/>
      <c r="AF1473" s="92"/>
    </row>
    <row r="1474" spans="1:32" s="82" customFormat="1" ht="56.25" x14ac:dyDescent="0.25">
      <c r="A1474" s="142" t="s">
        <v>420</v>
      </c>
      <c r="B1474" s="89">
        <f>B1476+B1482+B1488+B1494+B1500+B1506+B1512+B1518</f>
        <v>14854.405000000001</v>
      </c>
      <c r="C1474" s="89">
        <f>C1476+C1482+C1488+C1494+C1500+C1506+C1512+C1518</f>
        <v>14854.405000000001</v>
      </c>
      <c r="D1474" s="89">
        <f>D1476+D1482+D1488+D1494+D1500+D1506+D1512+D1518</f>
        <v>14854.41</v>
      </c>
      <c r="E1474" s="89">
        <f>E1476+E1482+E1488+E1494+E1500+E1506+E1512+E1518</f>
        <v>14854.41</v>
      </c>
      <c r="F1474" s="89">
        <f>E1474/B1474*100</f>
        <v>100.000033660049</v>
      </c>
      <c r="G1474" s="89">
        <f>E1474/C1474*100</f>
        <v>100.000033660049</v>
      </c>
      <c r="H1474" s="89">
        <f t="shared" ref="H1474:AD1474" si="954">H1476+H1482+H1488+H1494+H1500+H1506+H1512+H1518</f>
        <v>0</v>
      </c>
      <c r="I1474" s="89">
        <f t="shared" si="954"/>
        <v>0</v>
      </c>
      <c r="J1474" s="89">
        <f t="shared" si="954"/>
        <v>0</v>
      </c>
      <c r="K1474" s="89">
        <f t="shared" si="954"/>
        <v>0</v>
      </c>
      <c r="L1474" s="89">
        <f t="shared" si="954"/>
        <v>1089.7850000000001</v>
      </c>
      <c r="M1474" s="89">
        <f t="shared" si="954"/>
        <v>0</v>
      </c>
      <c r="N1474" s="89">
        <f t="shared" si="954"/>
        <v>196.8</v>
      </c>
      <c r="O1474" s="89">
        <f t="shared" si="954"/>
        <v>1089.79</v>
      </c>
      <c r="P1474" s="89">
        <f t="shared" si="954"/>
        <v>200</v>
      </c>
      <c r="Q1474" s="89">
        <f t="shared" si="954"/>
        <v>0</v>
      </c>
      <c r="R1474" s="89">
        <f t="shared" si="954"/>
        <v>0</v>
      </c>
      <c r="S1474" s="89">
        <f t="shared" si="954"/>
        <v>200</v>
      </c>
      <c r="T1474" s="89">
        <f t="shared" si="954"/>
        <v>13000</v>
      </c>
      <c r="U1474" s="89">
        <f t="shared" si="954"/>
        <v>0</v>
      </c>
      <c r="V1474" s="89">
        <f t="shared" si="954"/>
        <v>86.4</v>
      </c>
      <c r="W1474" s="89">
        <f t="shared" si="954"/>
        <v>9426.94</v>
      </c>
      <c r="X1474" s="89">
        <f t="shared" si="954"/>
        <v>0</v>
      </c>
      <c r="Y1474" s="89">
        <f t="shared" si="954"/>
        <v>3856.26</v>
      </c>
      <c r="Z1474" s="89">
        <f t="shared" si="954"/>
        <v>80</v>
      </c>
      <c r="AA1474" s="89">
        <f t="shared" si="954"/>
        <v>80</v>
      </c>
      <c r="AB1474" s="89">
        <f t="shared" si="954"/>
        <v>120</v>
      </c>
      <c r="AC1474" s="89">
        <f t="shared" si="954"/>
        <v>0</v>
      </c>
      <c r="AD1474" s="89">
        <f t="shared" si="954"/>
        <v>81.42</v>
      </c>
      <c r="AE1474" s="89">
        <f>AE1476+AE1482+AE1488+AE1494+AE1500+AE1506+AE1512+AE1518</f>
        <v>201.42000000000002</v>
      </c>
      <c r="AF1474" s="617"/>
    </row>
    <row r="1475" spans="1:32" ht="18.75" x14ac:dyDescent="0.3">
      <c r="A1475" s="168" t="s">
        <v>66</v>
      </c>
      <c r="B1475" s="100"/>
      <c r="C1475" s="125"/>
      <c r="D1475" s="125"/>
      <c r="E1475" s="160"/>
      <c r="F1475" s="160"/>
      <c r="G1475" s="160"/>
      <c r="H1475" s="614"/>
      <c r="I1475" s="614"/>
      <c r="J1475" s="614"/>
      <c r="K1475" s="614"/>
      <c r="L1475" s="614"/>
      <c r="M1475" s="614"/>
      <c r="N1475" s="287"/>
      <c r="O1475" s="287"/>
      <c r="P1475" s="160"/>
      <c r="Q1475" s="160"/>
      <c r="R1475" s="160"/>
      <c r="S1475" s="160"/>
      <c r="T1475" s="160"/>
      <c r="U1475" s="160"/>
      <c r="V1475" s="160"/>
      <c r="W1475" s="160"/>
      <c r="X1475" s="160"/>
      <c r="Y1475" s="160"/>
      <c r="Z1475" s="160"/>
      <c r="AA1475" s="160"/>
      <c r="AB1475" s="160"/>
      <c r="AC1475" s="160"/>
      <c r="AD1475" s="160"/>
      <c r="AE1475" s="160"/>
      <c r="AF1475" s="617"/>
    </row>
    <row r="1476" spans="1:32" s="82" customFormat="1" ht="37.5" x14ac:dyDescent="0.25">
      <c r="A1476" s="153" t="s">
        <v>421</v>
      </c>
      <c r="B1476" s="95">
        <f t="shared" ref="B1476:AE1476" si="955">B1477</f>
        <v>86.4</v>
      </c>
      <c r="C1476" s="95">
        <f t="shared" si="955"/>
        <v>86.4</v>
      </c>
      <c r="D1476" s="95">
        <f>D1477</f>
        <v>86.4</v>
      </c>
      <c r="E1476" s="95">
        <f t="shared" si="955"/>
        <v>86.4</v>
      </c>
      <c r="F1476" s="95">
        <f>F1477</f>
        <v>100</v>
      </c>
      <c r="G1476" s="95">
        <f>G1477</f>
        <v>100</v>
      </c>
      <c r="H1476" s="95">
        <f t="shared" si="955"/>
        <v>0</v>
      </c>
      <c r="I1476" s="95">
        <f t="shared" si="955"/>
        <v>0</v>
      </c>
      <c r="J1476" s="95">
        <f t="shared" si="955"/>
        <v>0</v>
      </c>
      <c r="K1476" s="95">
        <f t="shared" si="955"/>
        <v>0</v>
      </c>
      <c r="L1476" s="95">
        <f t="shared" si="955"/>
        <v>0</v>
      </c>
      <c r="M1476" s="95">
        <f t="shared" si="955"/>
        <v>0</v>
      </c>
      <c r="N1476" s="95">
        <f t="shared" si="955"/>
        <v>0</v>
      </c>
      <c r="O1476" s="95">
        <f t="shared" si="955"/>
        <v>0</v>
      </c>
      <c r="P1476" s="95">
        <f t="shared" si="955"/>
        <v>0</v>
      </c>
      <c r="Q1476" s="95">
        <f t="shared" si="955"/>
        <v>0</v>
      </c>
      <c r="R1476" s="95">
        <f t="shared" si="955"/>
        <v>0</v>
      </c>
      <c r="S1476" s="95">
        <f t="shared" si="955"/>
        <v>0</v>
      </c>
      <c r="T1476" s="95">
        <f t="shared" si="955"/>
        <v>0</v>
      </c>
      <c r="U1476" s="95">
        <f t="shared" si="955"/>
        <v>0</v>
      </c>
      <c r="V1476" s="95">
        <f t="shared" si="955"/>
        <v>86.4</v>
      </c>
      <c r="W1476" s="95">
        <f t="shared" si="955"/>
        <v>86.4</v>
      </c>
      <c r="X1476" s="95">
        <f t="shared" si="955"/>
        <v>0</v>
      </c>
      <c r="Y1476" s="95">
        <f t="shared" si="955"/>
        <v>0</v>
      </c>
      <c r="Z1476" s="95">
        <f t="shared" si="955"/>
        <v>0</v>
      </c>
      <c r="AA1476" s="95">
        <f t="shared" si="955"/>
        <v>0</v>
      </c>
      <c r="AB1476" s="95">
        <f t="shared" si="955"/>
        <v>0</v>
      </c>
      <c r="AC1476" s="95">
        <f t="shared" si="955"/>
        <v>0</v>
      </c>
      <c r="AD1476" s="95">
        <f t="shared" si="955"/>
        <v>0</v>
      </c>
      <c r="AE1476" s="95">
        <f t="shared" si="955"/>
        <v>0</v>
      </c>
      <c r="AF1476" s="351"/>
    </row>
    <row r="1477" spans="1:32" s="82" customFormat="1" ht="18.75" x14ac:dyDescent="0.25">
      <c r="A1477" s="92" t="s">
        <v>27</v>
      </c>
      <c r="B1477" s="89">
        <f>B1478+B1479+B1480+B1481</f>
        <v>86.4</v>
      </c>
      <c r="C1477" s="160">
        <f>C1478+C1479+C1480+C1481</f>
        <v>86.4</v>
      </c>
      <c r="D1477" s="160">
        <f>D1478+D1479+D1480+D1481</f>
        <v>86.4</v>
      </c>
      <c r="E1477" s="160">
        <f>E1478+E1479+E1480+E1481</f>
        <v>86.4</v>
      </c>
      <c r="F1477" s="160">
        <f>E1477/B1477*100</f>
        <v>100</v>
      </c>
      <c r="G1477" s="160">
        <f>E1477/C1477*100</f>
        <v>100</v>
      </c>
      <c r="H1477" s="160">
        <f t="shared" ref="H1477:AD1477" si="956">H1478+H1479</f>
        <v>0</v>
      </c>
      <c r="I1477" s="160">
        <f t="shared" si="956"/>
        <v>0</v>
      </c>
      <c r="J1477" s="160">
        <f t="shared" si="956"/>
        <v>0</v>
      </c>
      <c r="K1477" s="160">
        <f t="shared" si="956"/>
        <v>0</v>
      </c>
      <c r="L1477" s="160">
        <f t="shared" si="956"/>
        <v>0</v>
      </c>
      <c r="M1477" s="160">
        <f t="shared" si="956"/>
        <v>0</v>
      </c>
      <c r="N1477" s="160">
        <f t="shared" si="956"/>
        <v>0</v>
      </c>
      <c r="O1477" s="160">
        <f t="shared" si="956"/>
        <v>0</v>
      </c>
      <c r="P1477" s="160">
        <f t="shared" si="956"/>
        <v>0</v>
      </c>
      <c r="Q1477" s="160">
        <f t="shared" si="956"/>
        <v>0</v>
      </c>
      <c r="R1477" s="160">
        <f t="shared" si="956"/>
        <v>0</v>
      </c>
      <c r="S1477" s="160">
        <f t="shared" si="956"/>
        <v>0</v>
      </c>
      <c r="T1477" s="160">
        <f t="shared" si="956"/>
        <v>0</v>
      </c>
      <c r="U1477" s="160">
        <f t="shared" si="956"/>
        <v>0</v>
      </c>
      <c r="V1477" s="160">
        <f t="shared" si="956"/>
        <v>86.4</v>
      </c>
      <c r="W1477" s="160">
        <f t="shared" si="956"/>
        <v>86.4</v>
      </c>
      <c r="X1477" s="160">
        <f t="shared" si="956"/>
        <v>0</v>
      </c>
      <c r="Y1477" s="160">
        <f t="shared" si="956"/>
        <v>0</v>
      </c>
      <c r="Z1477" s="160">
        <f t="shared" si="956"/>
        <v>0</v>
      </c>
      <c r="AA1477" s="160">
        <f t="shared" si="956"/>
        <v>0</v>
      </c>
      <c r="AB1477" s="160">
        <f t="shared" si="956"/>
        <v>0</v>
      </c>
      <c r="AC1477" s="160">
        <f t="shared" si="956"/>
        <v>0</v>
      </c>
      <c r="AD1477" s="160">
        <f t="shared" si="956"/>
        <v>0</v>
      </c>
      <c r="AE1477" s="160">
        <f>AE1478</f>
        <v>0</v>
      </c>
      <c r="AF1477" s="92"/>
    </row>
    <row r="1478" spans="1:32" s="82" customFormat="1" ht="18.75" x14ac:dyDescent="0.25">
      <c r="A1478" s="103" t="s">
        <v>28</v>
      </c>
      <c r="B1478" s="100"/>
      <c r="C1478" s="125"/>
      <c r="D1478" s="125"/>
      <c r="E1478" s="125"/>
      <c r="F1478" s="125"/>
      <c r="G1478" s="125"/>
      <c r="H1478" s="125"/>
      <c r="I1478" s="125"/>
      <c r="J1478" s="125"/>
      <c r="K1478" s="125"/>
      <c r="L1478" s="125"/>
      <c r="M1478" s="125"/>
      <c r="N1478" s="125"/>
      <c r="O1478" s="125"/>
      <c r="P1478" s="125"/>
      <c r="Q1478" s="125"/>
      <c r="R1478" s="125"/>
      <c r="S1478" s="125"/>
      <c r="T1478" s="125"/>
      <c r="U1478" s="125"/>
      <c r="V1478" s="125"/>
      <c r="W1478" s="125"/>
      <c r="X1478" s="125"/>
      <c r="Y1478" s="125"/>
      <c r="Z1478" s="125"/>
      <c r="AA1478" s="125"/>
      <c r="AB1478" s="125"/>
      <c r="AC1478" s="125"/>
      <c r="AD1478" s="125"/>
      <c r="AE1478" s="125"/>
      <c r="AF1478" s="92"/>
    </row>
    <row r="1479" spans="1:32" s="82" customFormat="1" ht="18.75" x14ac:dyDescent="0.25">
      <c r="A1479" s="103" t="s">
        <v>29</v>
      </c>
      <c r="B1479" s="100">
        <f>H1479+J1479+L1479+N1479+P1479+R1479+T1479+V1479+X1479+Z1479+AB1479+AD1479</f>
        <v>86.4</v>
      </c>
      <c r="C1479" s="125">
        <f>H1479+J1479+L1479+N1479+P1479+R1479+T1479+V1479+X1479+Z1479+AB1479+AD1479</f>
        <v>86.4</v>
      </c>
      <c r="D1479" s="125">
        <f>E1479</f>
        <v>86.4</v>
      </c>
      <c r="E1479" s="125">
        <f>I1479+K1479+M1479+O1479+Q1479+S1479+U1479+W1479+Y1479+AA1479+AC1479+AE1479</f>
        <v>86.4</v>
      </c>
      <c r="F1479" s="125">
        <f>E1479/B1479*100</f>
        <v>100</v>
      </c>
      <c r="G1479" s="125">
        <f>E1479/C1479*100</f>
        <v>100</v>
      </c>
      <c r="H1479" s="125">
        <v>0</v>
      </c>
      <c r="I1479" s="125">
        <v>0</v>
      </c>
      <c r="J1479" s="125">
        <v>0</v>
      </c>
      <c r="K1479" s="125">
        <v>0</v>
      </c>
      <c r="L1479" s="125">
        <v>0</v>
      </c>
      <c r="M1479" s="125">
        <v>0</v>
      </c>
      <c r="N1479" s="125">
        <v>0</v>
      </c>
      <c r="O1479" s="125">
        <v>0</v>
      </c>
      <c r="P1479" s="125">
        <v>0</v>
      </c>
      <c r="Q1479" s="125">
        <v>0</v>
      </c>
      <c r="R1479" s="125">
        <v>0</v>
      </c>
      <c r="S1479" s="125">
        <v>0</v>
      </c>
      <c r="T1479" s="125">
        <v>0</v>
      </c>
      <c r="U1479" s="125">
        <v>0</v>
      </c>
      <c r="V1479" s="125">
        <v>86.4</v>
      </c>
      <c r="W1479" s="125">
        <v>86.4</v>
      </c>
      <c r="X1479" s="125">
        <v>0</v>
      </c>
      <c r="Y1479" s="125">
        <v>0</v>
      </c>
      <c r="Z1479" s="125">
        <v>0</v>
      </c>
      <c r="AA1479" s="125">
        <v>0</v>
      </c>
      <c r="AB1479" s="125">
        <v>0</v>
      </c>
      <c r="AC1479" s="125">
        <v>0</v>
      </c>
      <c r="AD1479" s="125">
        <v>0</v>
      </c>
      <c r="AE1479" s="125">
        <v>0</v>
      </c>
      <c r="AF1479" s="103"/>
    </row>
    <row r="1480" spans="1:32" s="82" customFormat="1" ht="18.75" x14ac:dyDescent="0.25">
      <c r="A1480" s="103" t="s">
        <v>30</v>
      </c>
      <c r="B1480" s="100"/>
      <c r="C1480" s="125"/>
      <c r="D1480" s="125"/>
      <c r="E1480" s="125"/>
      <c r="F1480" s="160"/>
      <c r="G1480" s="160"/>
      <c r="H1480" s="160"/>
      <c r="I1480" s="160"/>
      <c r="J1480" s="160"/>
      <c r="K1480" s="160"/>
      <c r="L1480" s="160"/>
      <c r="M1480" s="160"/>
      <c r="N1480" s="160"/>
      <c r="O1480" s="160"/>
      <c r="P1480" s="160"/>
      <c r="Q1480" s="160"/>
      <c r="R1480" s="160"/>
      <c r="S1480" s="160"/>
      <c r="T1480" s="160"/>
      <c r="U1480" s="160"/>
      <c r="V1480" s="160"/>
      <c r="W1480" s="160"/>
      <c r="X1480" s="160"/>
      <c r="Y1480" s="160"/>
      <c r="Z1480" s="160"/>
      <c r="AA1480" s="160"/>
      <c r="AB1480" s="160"/>
      <c r="AC1480" s="160"/>
      <c r="AD1480" s="160"/>
      <c r="AE1480" s="160"/>
      <c r="AF1480" s="92"/>
    </row>
    <row r="1481" spans="1:32" s="82" customFormat="1" ht="18.75" x14ac:dyDescent="0.25">
      <c r="A1481" s="103" t="s">
        <v>31</v>
      </c>
      <c r="B1481" s="100"/>
      <c r="C1481" s="125"/>
      <c r="D1481" s="125"/>
      <c r="E1481" s="125"/>
      <c r="F1481" s="160"/>
      <c r="G1481" s="160"/>
      <c r="H1481" s="160"/>
      <c r="I1481" s="160"/>
      <c r="J1481" s="160"/>
      <c r="K1481" s="160"/>
      <c r="L1481" s="160"/>
      <c r="M1481" s="160"/>
      <c r="N1481" s="160"/>
      <c r="O1481" s="160"/>
      <c r="P1481" s="160"/>
      <c r="Q1481" s="160"/>
      <c r="R1481" s="160"/>
      <c r="S1481" s="160"/>
      <c r="T1481" s="160"/>
      <c r="U1481" s="160"/>
      <c r="V1481" s="160"/>
      <c r="W1481" s="160"/>
      <c r="X1481" s="160"/>
      <c r="Y1481" s="160"/>
      <c r="Z1481" s="160"/>
      <c r="AA1481" s="160"/>
      <c r="AB1481" s="160"/>
      <c r="AC1481" s="160"/>
      <c r="AD1481" s="160"/>
      <c r="AE1481" s="160"/>
      <c r="AF1481" s="92"/>
    </row>
    <row r="1482" spans="1:32" ht="56.25" x14ac:dyDescent="0.25">
      <c r="A1482" s="153" t="s">
        <v>422</v>
      </c>
      <c r="B1482" s="95">
        <f t="shared" ref="B1482:AE1482" si="957">B1483</f>
        <v>196.8</v>
      </c>
      <c r="C1482" s="95">
        <f t="shared" si="957"/>
        <v>196.8</v>
      </c>
      <c r="D1482" s="95">
        <f>D1483</f>
        <v>196.8</v>
      </c>
      <c r="E1482" s="95">
        <f t="shared" si="957"/>
        <v>196.8</v>
      </c>
      <c r="F1482" s="95">
        <f t="shared" si="957"/>
        <v>100</v>
      </c>
      <c r="G1482" s="95">
        <f t="shared" si="957"/>
        <v>100</v>
      </c>
      <c r="H1482" s="95">
        <f t="shared" si="957"/>
        <v>0</v>
      </c>
      <c r="I1482" s="95">
        <f t="shared" si="957"/>
        <v>0</v>
      </c>
      <c r="J1482" s="95">
        <f t="shared" si="957"/>
        <v>0</v>
      </c>
      <c r="K1482" s="95">
        <f t="shared" si="957"/>
        <v>0</v>
      </c>
      <c r="L1482" s="95">
        <f t="shared" si="957"/>
        <v>0</v>
      </c>
      <c r="M1482" s="95">
        <f t="shared" si="957"/>
        <v>0</v>
      </c>
      <c r="N1482" s="95">
        <f t="shared" si="957"/>
        <v>196.8</v>
      </c>
      <c r="O1482" s="95">
        <f t="shared" si="957"/>
        <v>0</v>
      </c>
      <c r="P1482" s="95">
        <f t="shared" si="957"/>
        <v>0</v>
      </c>
      <c r="Q1482" s="95">
        <f t="shared" si="957"/>
        <v>0</v>
      </c>
      <c r="R1482" s="95">
        <f t="shared" si="957"/>
        <v>0</v>
      </c>
      <c r="S1482" s="95">
        <f t="shared" si="957"/>
        <v>0</v>
      </c>
      <c r="T1482" s="95">
        <f t="shared" si="957"/>
        <v>0</v>
      </c>
      <c r="U1482" s="95">
        <f t="shared" si="957"/>
        <v>0</v>
      </c>
      <c r="V1482" s="95">
        <f t="shared" si="957"/>
        <v>0</v>
      </c>
      <c r="W1482" s="95">
        <f t="shared" si="957"/>
        <v>196.8</v>
      </c>
      <c r="X1482" s="95">
        <f t="shared" si="957"/>
        <v>0</v>
      </c>
      <c r="Y1482" s="95">
        <f t="shared" si="957"/>
        <v>0</v>
      </c>
      <c r="Z1482" s="95">
        <f t="shared" si="957"/>
        <v>0</v>
      </c>
      <c r="AA1482" s="95">
        <f t="shared" si="957"/>
        <v>0</v>
      </c>
      <c r="AB1482" s="95">
        <f t="shared" si="957"/>
        <v>0</v>
      </c>
      <c r="AC1482" s="95">
        <f t="shared" si="957"/>
        <v>0</v>
      </c>
      <c r="AD1482" s="95">
        <f t="shared" si="957"/>
        <v>0</v>
      </c>
      <c r="AE1482" s="95">
        <f t="shared" si="957"/>
        <v>0</v>
      </c>
      <c r="AF1482" s="351"/>
    </row>
    <row r="1483" spans="1:32" ht="18.75" x14ac:dyDescent="0.3">
      <c r="A1483" s="137" t="s">
        <v>27</v>
      </c>
      <c r="B1483" s="89">
        <f>B1484+B1485+B1486+B1487</f>
        <v>196.8</v>
      </c>
      <c r="C1483" s="160">
        <f>C1484+C1485+C1486+C1487</f>
        <v>196.8</v>
      </c>
      <c r="D1483" s="160">
        <f>D1484+D1485+D1486+D1487</f>
        <v>196.8</v>
      </c>
      <c r="E1483" s="160">
        <f>E1484+E1485+E1486+E1487</f>
        <v>196.8</v>
      </c>
      <c r="F1483" s="160">
        <f>E1483/B1483*100</f>
        <v>100</v>
      </c>
      <c r="G1483" s="160">
        <f>E1483/C1483*100</f>
        <v>100</v>
      </c>
      <c r="H1483" s="160">
        <f t="shared" ref="H1483:AD1483" si="958">H1484+H1485</f>
        <v>0</v>
      </c>
      <c r="I1483" s="160">
        <f t="shared" si="958"/>
        <v>0</v>
      </c>
      <c r="J1483" s="160">
        <f t="shared" si="958"/>
        <v>0</v>
      </c>
      <c r="K1483" s="160">
        <f t="shared" si="958"/>
        <v>0</v>
      </c>
      <c r="L1483" s="160">
        <f t="shared" si="958"/>
        <v>0</v>
      </c>
      <c r="M1483" s="160">
        <f t="shared" si="958"/>
        <v>0</v>
      </c>
      <c r="N1483" s="160">
        <f t="shared" si="958"/>
        <v>196.8</v>
      </c>
      <c r="O1483" s="160">
        <f t="shared" si="958"/>
        <v>0</v>
      </c>
      <c r="P1483" s="160">
        <f t="shared" si="958"/>
        <v>0</v>
      </c>
      <c r="Q1483" s="160">
        <f t="shared" si="958"/>
        <v>0</v>
      </c>
      <c r="R1483" s="160">
        <f t="shared" si="958"/>
        <v>0</v>
      </c>
      <c r="S1483" s="160">
        <f t="shared" si="958"/>
        <v>0</v>
      </c>
      <c r="T1483" s="160">
        <f t="shared" si="958"/>
        <v>0</v>
      </c>
      <c r="U1483" s="160">
        <f t="shared" si="958"/>
        <v>0</v>
      </c>
      <c r="V1483" s="160">
        <f t="shared" si="958"/>
        <v>0</v>
      </c>
      <c r="W1483" s="160">
        <f t="shared" si="958"/>
        <v>196.8</v>
      </c>
      <c r="X1483" s="160">
        <f t="shared" si="958"/>
        <v>0</v>
      </c>
      <c r="Y1483" s="160">
        <f t="shared" si="958"/>
        <v>0</v>
      </c>
      <c r="Z1483" s="160">
        <f t="shared" si="958"/>
        <v>0</v>
      </c>
      <c r="AA1483" s="160">
        <f t="shared" si="958"/>
        <v>0</v>
      </c>
      <c r="AB1483" s="160">
        <f t="shared" si="958"/>
        <v>0</v>
      </c>
      <c r="AC1483" s="160">
        <f t="shared" si="958"/>
        <v>0</v>
      </c>
      <c r="AD1483" s="160">
        <f t="shared" si="958"/>
        <v>0</v>
      </c>
      <c r="AE1483" s="89">
        <f>AE1485</f>
        <v>0</v>
      </c>
      <c r="AF1483" s="92"/>
    </row>
    <row r="1484" spans="1:32" s="82" customFormat="1" ht="18.75" x14ac:dyDescent="0.25">
      <c r="A1484" s="103" t="s">
        <v>28</v>
      </c>
      <c r="B1484" s="100"/>
      <c r="C1484" s="125"/>
      <c r="D1484" s="125"/>
      <c r="E1484" s="125"/>
      <c r="F1484" s="125"/>
      <c r="G1484" s="125"/>
      <c r="H1484" s="160"/>
      <c r="I1484" s="160"/>
      <c r="J1484" s="160"/>
      <c r="K1484" s="160"/>
      <c r="L1484" s="160"/>
      <c r="M1484" s="160"/>
      <c r="N1484" s="160"/>
      <c r="O1484" s="160"/>
      <c r="P1484" s="160"/>
      <c r="Q1484" s="160"/>
      <c r="R1484" s="160"/>
      <c r="S1484" s="160"/>
      <c r="T1484" s="160"/>
      <c r="U1484" s="160"/>
      <c r="V1484" s="160"/>
      <c r="W1484" s="160"/>
      <c r="X1484" s="160"/>
      <c r="Y1484" s="160"/>
      <c r="Z1484" s="160"/>
      <c r="AA1484" s="160"/>
      <c r="AB1484" s="160"/>
      <c r="AC1484" s="160"/>
      <c r="AD1484" s="160"/>
      <c r="AE1484" s="160"/>
      <c r="AF1484" s="92"/>
    </row>
    <row r="1485" spans="1:32" s="82" customFormat="1" ht="18.75" x14ac:dyDescent="0.25">
      <c r="A1485" s="103" t="s">
        <v>29</v>
      </c>
      <c r="B1485" s="100">
        <f>H1485+J1485+L1485+N1485+P1485+R1485+T1485+V1485+X1485+Z1485+AB1485+AD1485</f>
        <v>196.8</v>
      </c>
      <c r="C1485" s="125">
        <f>H1485+J1485+L1485+N1485+P1485+R1485+T1485+V1485+X1485+Z1485+AB1485+AD1485</f>
        <v>196.8</v>
      </c>
      <c r="D1485" s="125">
        <f>E1485</f>
        <v>196.8</v>
      </c>
      <c r="E1485" s="125">
        <f>I1485+K1485+M1485+O1485+Q1485+S1485+U1485+W1485+Y1485+AA1485+AC1485+AE1485</f>
        <v>196.8</v>
      </c>
      <c r="F1485" s="125">
        <f>E1485/B1485*100</f>
        <v>100</v>
      </c>
      <c r="G1485" s="125">
        <f>E1485/C1485*100</f>
        <v>100</v>
      </c>
      <c r="H1485" s="125">
        <v>0</v>
      </c>
      <c r="I1485" s="125">
        <v>0</v>
      </c>
      <c r="J1485" s="125">
        <v>0</v>
      </c>
      <c r="K1485" s="125">
        <v>0</v>
      </c>
      <c r="L1485" s="125">
        <v>0</v>
      </c>
      <c r="M1485" s="125">
        <v>0</v>
      </c>
      <c r="N1485" s="125">
        <v>196.8</v>
      </c>
      <c r="O1485" s="125">
        <v>0</v>
      </c>
      <c r="P1485" s="125">
        <v>0</v>
      </c>
      <c r="Q1485" s="125">
        <v>0</v>
      </c>
      <c r="R1485" s="125">
        <v>0</v>
      </c>
      <c r="S1485" s="125">
        <v>0</v>
      </c>
      <c r="T1485" s="125">
        <v>0</v>
      </c>
      <c r="U1485" s="125">
        <v>0</v>
      </c>
      <c r="V1485" s="125">
        <v>0</v>
      </c>
      <c r="W1485" s="125">
        <v>196.8</v>
      </c>
      <c r="X1485" s="125">
        <v>0</v>
      </c>
      <c r="Y1485" s="125">
        <v>0</v>
      </c>
      <c r="Z1485" s="125">
        <v>0</v>
      </c>
      <c r="AA1485" s="125">
        <v>0</v>
      </c>
      <c r="AB1485" s="125">
        <v>0</v>
      </c>
      <c r="AC1485" s="125">
        <v>0</v>
      </c>
      <c r="AD1485" s="125">
        <v>0</v>
      </c>
      <c r="AE1485" s="100">
        <v>0</v>
      </c>
      <c r="AF1485" s="103"/>
    </row>
    <row r="1486" spans="1:32" s="82" customFormat="1" ht="18.75" x14ac:dyDescent="0.25">
      <c r="A1486" s="103" t="s">
        <v>30</v>
      </c>
      <c r="B1486" s="100"/>
      <c r="C1486" s="125"/>
      <c r="D1486" s="125"/>
      <c r="E1486" s="125"/>
      <c r="F1486" s="160"/>
      <c r="G1486" s="160"/>
      <c r="H1486" s="160"/>
      <c r="I1486" s="160"/>
      <c r="J1486" s="160"/>
      <c r="K1486" s="160"/>
      <c r="L1486" s="160"/>
      <c r="M1486" s="160"/>
      <c r="N1486" s="160"/>
      <c r="O1486" s="160"/>
      <c r="P1486" s="160"/>
      <c r="Q1486" s="160"/>
      <c r="R1486" s="160"/>
      <c r="S1486" s="160"/>
      <c r="T1486" s="160"/>
      <c r="U1486" s="160"/>
      <c r="V1486" s="160"/>
      <c r="W1486" s="160"/>
      <c r="X1486" s="160"/>
      <c r="Y1486" s="160"/>
      <c r="Z1486" s="160"/>
      <c r="AA1486" s="160"/>
      <c r="AB1486" s="160"/>
      <c r="AC1486" s="160"/>
      <c r="AD1486" s="160"/>
      <c r="AE1486" s="160"/>
      <c r="AF1486" s="92"/>
    </row>
    <row r="1487" spans="1:32" s="82" customFormat="1" ht="18.75" x14ac:dyDescent="0.25">
      <c r="A1487" s="103" t="s">
        <v>31</v>
      </c>
      <c r="B1487" s="100"/>
      <c r="C1487" s="125"/>
      <c r="D1487" s="125"/>
      <c r="E1487" s="125"/>
      <c r="F1487" s="160"/>
      <c r="G1487" s="160"/>
      <c r="H1487" s="160"/>
      <c r="I1487" s="160"/>
      <c r="J1487" s="160"/>
      <c r="K1487" s="160"/>
      <c r="L1487" s="160"/>
      <c r="M1487" s="160"/>
      <c r="N1487" s="160"/>
      <c r="O1487" s="160"/>
      <c r="P1487" s="160"/>
      <c r="Q1487" s="160"/>
      <c r="R1487" s="160"/>
      <c r="S1487" s="160"/>
      <c r="T1487" s="160"/>
      <c r="U1487" s="160"/>
      <c r="V1487" s="160"/>
      <c r="W1487" s="160"/>
      <c r="X1487" s="160"/>
      <c r="Y1487" s="160"/>
      <c r="Z1487" s="160"/>
      <c r="AA1487" s="160"/>
      <c r="AB1487" s="160"/>
      <c r="AC1487" s="160"/>
      <c r="AD1487" s="160"/>
      <c r="AE1487" s="160"/>
      <c r="AF1487" s="92"/>
    </row>
    <row r="1488" spans="1:32" s="82" customFormat="1" ht="75" x14ac:dyDescent="0.25">
      <c r="A1488" s="153" t="s">
        <v>423</v>
      </c>
      <c r="B1488" s="95">
        <f t="shared" ref="B1488:AE1488" si="959">B1489</f>
        <v>200</v>
      </c>
      <c r="C1488" s="95">
        <f t="shared" si="959"/>
        <v>200</v>
      </c>
      <c r="D1488" s="95">
        <f>D1489</f>
        <v>200</v>
      </c>
      <c r="E1488" s="95">
        <f t="shared" si="959"/>
        <v>200</v>
      </c>
      <c r="F1488" s="95">
        <f t="shared" si="959"/>
        <v>100</v>
      </c>
      <c r="G1488" s="95">
        <f t="shared" si="959"/>
        <v>100</v>
      </c>
      <c r="H1488" s="95">
        <f t="shared" si="959"/>
        <v>0</v>
      </c>
      <c r="I1488" s="95">
        <f t="shared" si="959"/>
        <v>0</v>
      </c>
      <c r="J1488" s="95">
        <f t="shared" si="959"/>
        <v>0</v>
      </c>
      <c r="K1488" s="95">
        <f t="shared" si="959"/>
        <v>0</v>
      </c>
      <c r="L1488" s="95">
        <f t="shared" si="959"/>
        <v>0</v>
      </c>
      <c r="M1488" s="95">
        <f t="shared" si="959"/>
        <v>0</v>
      </c>
      <c r="N1488" s="95">
        <f t="shared" si="959"/>
        <v>0</v>
      </c>
      <c r="O1488" s="95">
        <f t="shared" si="959"/>
        <v>0</v>
      </c>
      <c r="P1488" s="95">
        <f t="shared" si="959"/>
        <v>200</v>
      </c>
      <c r="Q1488" s="95">
        <f t="shared" si="959"/>
        <v>0</v>
      </c>
      <c r="R1488" s="95">
        <f t="shared" si="959"/>
        <v>0</v>
      </c>
      <c r="S1488" s="95">
        <f t="shared" si="959"/>
        <v>200</v>
      </c>
      <c r="T1488" s="95">
        <f t="shared" si="959"/>
        <v>0</v>
      </c>
      <c r="U1488" s="95">
        <f t="shared" si="959"/>
        <v>0</v>
      </c>
      <c r="V1488" s="95">
        <f t="shared" si="959"/>
        <v>0</v>
      </c>
      <c r="W1488" s="95">
        <f t="shared" si="959"/>
        <v>0</v>
      </c>
      <c r="X1488" s="95">
        <f t="shared" si="959"/>
        <v>0</v>
      </c>
      <c r="Y1488" s="95">
        <f t="shared" si="959"/>
        <v>0</v>
      </c>
      <c r="Z1488" s="95">
        <f t="shared" si="959"/>
        <v>0</v>
      </c>
      <c r="AA1488" s="95">
        <f t="shared" si="959"/>
        <v>0</v>
      </c>
      <c r="AB1488" s="95">
        <f t="shared" si="959"/>
        <v>0</v>
      </c>
      <c r="AC1488" s="95">
        <f t="shared" si="959"/>
        <v>0</v>
      </c>
      <c r="AD1488" s="95">
        <f t="shared" si="959"/>
        <v>0</v>
      </c>
      <c r="AE1488" s="95">
        <f t="shared" si="959"/>
        <v>0</v>
      </c>
      <c r="AF1488" s="98"/>
    </row>
    <row r="1489" spans="1:32" ht="18.75" x14ac:dyDescent="0.3">
      <c r="A1489" s="137" t="s">
        <v>27</v>
      </c>
      <c r="B1489" s="89">
        <f>B1490+B1491+B1492+B1493</f>
        <v>200</v>
      </c>
      <c r="C1489" s="160">
        <f>C1490+C1491+C1492+C1493</f>
        <v>200</v>
      </c>
      <c r="D1489" s="160">
        <f>D1490+D1491+D1492+D1493</f>
        <v>200</v>
      </c>
      <c r="E1489" s="160">
        <f>E1490+E1491+E1492+E1493</f>
        <v>200</v>
      </c>
      <c r="F1489" s="160">
        <f>E1489/B1489*100</f>
        <v>100</v>
      </c>
      <c r="G1489" s="160">
        <f>E1489/C1489*100</f>
        <v>100</v>
      </c>
      <c r="H1489" s="160">
        <f t="shared" ref="H1489:AD1489" si="960">H1490+H1491</f>
        <v>0</v>
      </c>
      <c r="I1489" s="160">
        <f t="shared" si="960"/>
        <v>0</v>
      </c>
      <c r="J1489" s="160">
        <f t="shared" si="960"/>
        <v>0</v>
      </c>
      <c r="K1489" s="160">
        <f t="shared" si="960"/>
        <v>0</v>
      </c>
      <c r="L1489" s="160">
        <f t="shared" si="960"/>
        <v>0</v>
      </c>
      <c r="M1489" s="160">
        <f t="shared" si="960"/>
        <v>0</v>
      </c>
      <c r="N1489" s="160">
        <f t="shared" si="960"/>
        <v>0</v>
      </c>
      <c r="O1489" s="160">
        <f t="shared" si="960"/>
        <v>0</v>
      </c>
      <c r="P1489" s="160">
        <f t="shared" si="960"/>
        <v>200</v>
      </c>
      <c r="Q1489" s="160">
        <f t="shared" si="960"/>
        <v>0</v>
      </c>
      <c r="R1489" s="160">
        <f t="shared" si="960"/>
        <v>0</v>
      </c>
      <c r="S1489" s="160">
        <f t="shared" si="960"/>
        <v>200</v>
      </c>
      <c r="T1489" s="160">
        <f t="shared" si="960"/>
        <v>0</v>
      </c>
      <c r="U1489" s="160">
        <f t="shared" si="960"/>
        <v>0</v>
      </c>
      <c r="V1489" s="160">
        <f t="shared" si="960"/>
        <v>0</v>
      </c>
      <c r="W1489" s="160">
        <f t="shared" si="960"/>
        <v>0</v>
      </c>
      <c r="X1489" s="160">
        <f t="shared" si="960"/>
        <v>0</v>
      </c>
      <c r="Y1489" s="160">
        <f t="shared" si="960"/>
        <v>0</v>
      </c>
      <c r="Z1489" s="160">
        <f t="shared" si="960"/>
        <v>0</v>
      </c>
      <c r="AA1489" s="160">
        <f t="shared" si="960"/>
        <v>0</v>
      </c>
      <c r="AB1489" s="160">
        <f t="shared" si="960"/>
        <v>0</v>
      </c>
      <c r="AC1489" s="160">
        <f t="shared" si="960"/>
        <v>0</v>
      </c>
      <c r="AD1489" s="160">
        <f t="shared" si="960"/>
        <v>0</v>
      </c>
      <c r="AE1489" s="160">
        <f>AE1490+AE1491</f>
        <v>0</v>
      </c>
      <c r="AF1489" s="92"/>
    </row>
    <row r="1490" spans="1:32" s="82" customFormat="1" ht="18.75" x14ac:dyDescent="0.25">
      <c r="A1490" s="103" t="s">
        <v>28</v>
      </c>
      <c r="B1490" s="100"/>
      <c r="C1490" s="125"/>
      <c r="D1490" s="125"/>
      <c r="E1490" s="125"/>
      <c r="F1490" s="125"/>
      <c r="G1490" s="125"/>
      <c r="H1490" s="125"/>
      <c r="I1490" s="125"/>
      <c r="J1490" s="125"/>
      <c r="K1490" s="125"/>
      <c r="L1490" s="125"/>
      <c r="M1490" s="125"/>
      <c r="N1490" s="125"/>
      <c r="O1490" s="125"/>
      <c r="P1490" s="125"/>
      <c r="Q1490" s="125"/>
      <c r="R1490" s="125"/>
      <c r="S1490" s="125"/>
      <c r="T1490" s="125"/>
      <c r="U1490" s="125"/>
      <c r="V1490" s="125"/>
      <c r="W1490" s="125"/>
      <c r="X1490" s="125"/>
      <c r="Y1490" s="125"/>
      <c r="Z1490" s="125"/>
      <c r="AA1490" s="125"/>
      <c r="AB1490" s="125"/>
      <c r="AC1490" s="125"/>
      <c r="AD1490" s="125"/>
      <c r="AE1490" s="125"/>
      <c r="AF1490" s="92"/>
    </row>
    <row r="1491" spans="1:32" s="82" customFormat="1" ht="18.75" x14ac:dyDescent="0.25">
      <c r="A1491" s="103" t="s">
        <v>29</v>
      </c>
      <c r="B1491" s="100">
        <f>H1491+J1491+L1491+N1491+P1491+R1491+T1491+V1491+X1491+Z1491+AB1491+AD1491</f>
        <v>200</v>
      </c>
      <c r="C1491" s="125">
        <f>H1491+J1491+L1491+N1491+P1491+R1491+T1491+V1491+X1491+Z1491+AB1491+AD1491</f>
        <v>200</v>
      </c>
      <c r="D1491" s="125">
        <f>E1491</f>
        <v>200</v>
      </c>
      <c r="E1491" s="125">
        <f>I1491+K1491+M1491+O1491+Q1491+S1491+U1491+W1491+Y1491+AA1491+AC1491+AE1491</f>
        <v>200</v>
      </c>
      <c r="F1491" s="125">
        <f>E1491/B1491*100</f>
        <v>100</v>
      </c>
      <c r="G1491" s="125">
        <f>E1491/C1491*100</f>
        <v>100</v>
      </c>
      <c r="H1491" s="125">
        <v>0</v>
      </c>
      <c r="I1491" s="125">
        <v>0</v>
      </c>
      <c r="J1491" s="125">
        <v>0</v>
      </c>
      <c r="K1491" s="125">
        <v>0</v>
      </c>
      <c r="L1491" s="125">
        <v>0</v>
      </c>
      <c r="M1491" s="125">
        <v>0</v>
      </c>
      <c r="N1491" s="125">
        <v>0</v>
      </c>
      <c r="O1491" s="125">
        <v>0</v>
      </c>
      <c r="P1491" s="125">
        <v>200</v>
      </c>
      <c r="Q1491" s="125">
        <v>0</v>
      </c>
      <c r="R1491" s="125">
        <v>0</v>
      </c>
      <c r="S1491" s="125">
        <v>200</v>
      </c>
      <c r="T1491" s="125">
        <v>0</v>
      </c>
      <c r="U1491" s="125">
        <v>0</v>
      </c>
      <c r="V1491" s="125">
        <v>0</v>
      </c>
      <c r="W1491" s="125">
        <v>0</v>
      </c>
      <c r="X1491" s="125">
        <v>0</v>
      </c>
      <c r="Y1491" s="125">
        <v>0</v>
      </c>
      <c r="Z1491" s="125">
        <v>0</v>
      </c>
      <c r="AA1491" s="125">
        <v>0</v>
      </c>
      <c r="AB1491" s="125">
        <v>0</v>
      </c>
      <c r="AC1491" s="125">
        <v>0</v>
      </c>
      <c r="AD1491" s="125">
        <v>0</v>
      </c>
      <c r="AE1491" s="125">
        <v>0</v>
      </c>
      <c r="AF1491" s="618"/>
    </row>
    <row r="1492" spans="1:32" s="82" customFormat="1" ht="18.75" x14ac:dyDescent="0.25">
      <c r="A1492" s="103" t="s">
        <v>30</v>
      </c>
      <c r="B1492" s="100"/>
      <c r="C1492" s="125"/>
      <c r="D1492" s="125"/>
      <c r="E1492" s="125"/>
      <c r="F1492" s="160"/>
      <c r="G1492" s="160"/>
      <c r="H1492" s="125"/>
      <c r="I1492" s="125"/>
      <c r="J1492" s="125"/>
      <c r="K1492" s="125"/>
      <c r="L1492" s="125"/>
      <c r="M1492" s="125"/>
      <c r="N1492" s="125"/>
      <c r="O1492" s="125"/>
      <c r="P1492" s="125"/>
      <c r="Q1492" s="125"/>
      <c r="R1492" s="125"/>
      <c r="S1492" s="125"/>
      <c r="T1492" s="125"/>
      <c r="U1492" s="125"/>
      <c r="V1492" s="125"/>
      <c r="W1492" s="125"/>
      <c r="X1492" s="125"/>
      <c r="Y1492" s="125"/>
      <c r="Z1492" s="125"/>
      <c r="AA1492" s="125"/>
      <c r="AB1492" s="125"/>
      <c r="AC1492" s="125"/>
      <c r="AD1492" s="125"/>
      <c r="AE1492" s="100"/>
      <c r="AF1492" s="92"/>
    </row>
    <row r="1493" spans="1:32" s="82" customFormat="1" ht="18.75" x14ac:dyDescent="0.25">
      <c r="A1493" s="103" t="s">
        <v>31</v>
      </c>
      <c r="B1493" s="100"/>
      <c r="C1493" s="125"/>
      <c r="D1493" s="125"/>
      <c r="E1493" s="125"/>
      <c r="F1493" s="160"/>
      <c r="G1493" s="160"/>
      <c r="H1493" s="160"/>
      <c r="I1493" s="160"/>
      <c r="J1493" s="160"/>
      <c r="K1493" s="160"/>
      <c r="L1493" s="160"/>
      <c r="M1493" s="160"/>
      <c r="N1493" s="160"/>
      <c r="O1493" s="160"/>
      <c r="P1493" s="160"/>
      <c r="Q1493" s="160"/>
      <c r="R1493" s="160"/>
      <c r="S1493" s="160"/>
      <c r="T1493" s="160"/>
      <c r="U1493" s="160"/>
      <c r="V1493" s="160"/>
      <c r="W1493" s="160"/>
      <c r="X1493" s="160"/>
      <c r="Y1493" s="160"/>
      <c r="Z1493" s="160"/>
      <c r="AA1493" s="160"/>
      <c r="AB1493" s="160"/>
      <c r="AC1493" s="160"/>
      <c r="AD1493" s="160"/>
      <c r="AE1493" s="100"/>
      <c r="AF1493" s="92"/>
    </row>
    <row r="1494" spans="1:32" s="82" customFormat="1" ht="56.25" x14ac:dyDescent="0.25">
      <c r="A1494" s="153" t="s">
        <v>424</v>
      </c>
      <c r="B1494" s="95">
        <f t="shared" ref="B1494:AE1494" si="961">B1495</f>
        <v>1089.7850000000001</v>
      </c>
      <c r="C1494" s="169">
        <f t="shared" si="961"/>
        <v>1089.7850000000001</v>
      </c>
      <c r="D1494" s="169">
        <f t="shared" si="961"/>
        <v>1089.79</v>
      </c>
      <c r="E1494" s="169">
        <f t="shared" si="961"/>
        <v>1089.79</v>
      </c>
      <c r="F1494" s="169">
        <f t="shared" si="961"/>
        <v>100.00045880609476</v>
      </c>
      <c r="G1494" s="169">
        <f t="shared" si="961"/>
        <v>100.00045880609476</v>
      </c>
      <c r="H1494" s="169">
        <f t="shared" si="961"/>
        <v>0</v>
      </c>
      <c r="I1494" s="169">
        <f t="shared" si="961"/>
        <v>0</v>
      </c>
      <c r="J1494" s="169">
        <f t="shared" si="961"/>
        <v>0</v>
      </c>
      <c r="K1494" s="169">
        <f t="shared" si="961"/>
        <v>0</v>
      </c>
      <c r="L1494" s="169">
        <f t="shared" si="961"/>
        <v>1089.7850000000001</v>
      </c>
      <c r="M1494" s="169">
        <f t="shared" si="961"/>
        <v>0</v>
      </c>
      <c r="N1494" s="169">
        <f t="shared" si="961"/>
        <v>0</v>
      </c>
      <c r="O1494" s="169">
        <f t="shared" si="961"/>
        <v>1089.79</v>
      </c>
      <c r="P1494" s="169">
        <f t="shared" si="961"/>
        <v>0</v>
      </c>
      <c r="Q1494" s="169">
        <f t="shared" si="961"/>
        <v>0</v>
      </c>
      <c r="R1494" s="169">
        <f t="shared" si="961"/>
        <v>0</v>
      </c>
      <c r="S1494" s="169">
        <f t="shared" si="961"/>
        <v>0</v>
      </c>
      <c r="T1494" s="169">
        <f t="shared" si="961"/>
        <v>0</v>
      </c>
      <c r="U1494" s="169">
        <f t="shared" si="961"/>
        <v>0</v>
      </c>
      <c r="V1494" s="169">
        <f t="shared" si="961"/>
        <v>0</v>
      </c>
      <c r="W1494" s="169">
        <f t="shared" si="961"/>
        <v>0</v>
      </c>
      <c r="X1494" s="169">
        <f t="shared" si="961"/>
        <v>0</v>
      </c>
      <c r="Y1494" s="169">
        <f t="shared" si="961"/>
        <v>0</v>
      </c>
      <c r="Z1494" s="169">
        <f t="shared" si="961"/>
        <v>0</v>
      </c>
      <c r="AA1494" s="169">
        <f t="shared" si="961"/>
        <v>0</v>
      </c>
      <c r="AB1494" s="169">
        <f t="shared" si="961"/>
        <v>0</v>
      </c>
      <c r="AC1494" s="169">
        <f t="shared" si="961"/>
        <v>0</v>
      </c>
      <c r="AD1494" s="169">
        <f t="shared" si="961"/>
        <v>0</v>
      </c>
      <c r="AE1494" s="95">
        <f t="shared" si="961"/>
        <v>0</v>
      </c>
      <c r="AF1494" s="351"/>
    </row>
    <row r="1495" spans="1:32" ht="18.75" x14ac:dyDescent="0.3">
      <c r="A1495" s="137" t="s">
        <v>27</v>
      </c>
      <c r="B1495" s="89">
        <f>B1496+B1497+B1498+B1499</f>
        <v>1089.7850000000001</v>
      </c>
      <c r="C1495" s="89">
        <f>C1496+C1497+C1498+C1499</f>
        <v>1089.7850000000001</v>
      </c>
      <c r="D1495" s="89">
        <f>D1496+D1497+D1498+D1499</f>
        <v>1089.79</v>
      </c>
      <c r="E1495" s="89">
        <f>E1496+E1497+E1498+E1499</f>
        <v>1089.79</v>
      </c>
      <c r="F1495" s="160">
        <f>E1495/B1495*100</f>
        <v>100.00045880609476</v>
      </c>
      <c r="G1495" s="160">
        <f>E1495/C1495*100</f>
        <v>100.00045880609476</v>
      </c>
      <c r="H1495" s="89">
        <f>SUM(H1496:H1499)</f>
        <v>0</v>
      </c>
      <c r="I1495" s="89">
        <f t="shared" ref="I1495:O1495" si="962">SUM(I1496:I1499)</f>
        <v>0</v>
      </c>
      <c r="J1495" s="89">
        <f t="shared" si="962"/>
        <v>0</v>
      </c>
      <c r="K1495" s="89">
        <f t="shared" si="962"/>
        <v>0</v>
      </c>
      <c r="L1495" s="89">
        <f t="shared" si="962"/>
        <v>1089.7850000000001</v>
      </c>
      <c r="M1495" s="89">
        <f t="shared" si="962"/>
        <v>0</v>
      </c>
      <c r="N1495" s="160">
        <f t="shared" si="962"/>
        <v>0</v>
      </c>
      <c r="O1495" s="160">
        <f t="shared" si="962"/>
        <v>1089.79</v>
      </c>
      <c r="P1495" s="160">
        <f t="shared" ref="P1495:AD1495" si="963">P1496+P1497</f>
        <v>0</v>
      </c>
      <c r="Q1495" s="160">
        <f t="shared" si="963"/>
        <v>0</v>
      </c>
      <c r="R1495" s="160">
        <f t="shared" si="963"/>
        <v>0</v>
      </c>
      <c r="S1495" s="160">
        <f t="shared" si="963"/>
        <v>0</v>
      </c>
      <c r="T1495" s="160">
        <f t="shared" si="963"/>
        <v>0</v>
      </c>
      <c r="U1495" s="160">
        <f t="shared" si="963"/>
        <v>0</v>
      </c>
      <c r="V1495" s="160">
        <f t="shared" si="963"/>
        <v>0</v>
      </c>
      <c r="W1495" s="160">
        <f t="shared" si="963"/>
        <v>0</v>
      </c>
      <c r="X1495" s="160">
        <f t="shared" si="963"/>
        <v>0</v>
      </c>
      <c r="Y1495" s="160">
        <f t="shared" si="963"/>
        <v>0</v>
      </c>
      <c r="Z1495" s="160">
        <f t="shared" si="963"/>
        <v>0</v>
      </c>
      <c r="AA1495" s="160">
        <f t="shared" si="963"/>
        <v>0</v>
      </c>
      <c r="AB1495" s="160">
        <f t="shared" si="963"/>
        <v>0</v>
      </c>
      <c r="AC1495" s="160">
        <f t="shared" si="963"/>
        <v>0</v>
      </c>
      <c r="AD1495" s="160">
        <f t="shared" si="963"/>
        <v>0</v>
      </c>
      <c r="AE1495" s="89">
        <f>AE1496+AE1497</f>
        <v>0</v>
      </c>
      <c r="AF1495" s="92"/>
    </row>
    <row r="1496" spans="1:32" s="82" customFormat="1" ht="18.75" x14ac:dyDescent="0.25">
      <c r="A1496" s="103" t="s">
        <v>28</v>
      </c>
      <c r="B1496" s="100"/>
      <c r="C1496" s="125"/>
      <c r="D1496" s="125"/>
      <c r="E1496" s="125"/>
      <c r="F1496" s="125"/>
      <c r="G1496" s="125"/>
      <c r="H1496" s="125"/>
      <c r="I1496" s="125"/>
      <c r="J1496" s="125"/>
      <c r="K1496" s="125"/>
      <c r="L1496" s="125"/>
      <c r="M1496" s="125"/>
      <c r="N1496" s="125"/>
      <c r="O1496" s="125"/>
      <c r="P1496" s="125"/>
      <c r="Q1496" s="125"/>
      <c r="R1496" s="125"/>
      <c r="S1496" s="125"/>
      <c r="T1496" s="125"/>
      <c r="U1496" s="125"/>
      <c r="V1496" s="125"/>
      <c r="W1496" s="125"/>
      <c r="X1496" s="125"/>
      <c r="Y1496" s="125"/>
      <c r="Z1496" s="125"/>
      <c r="AA1496" s="125"/>
      <c r="AB1496" s="125"/>
      <c r="AC1496" s="125"/>
      <c r="AD1496" s="125"/>
      <c r="AE1496" s="100"/>
      <c r="AF1496" s="92"/>
    </row>
    <row r="1497" spans="1:32" s="82" customFormat="1" ht="18.75" x14ac:dyDescent="0.25">
      <c r="A1497" s="103" t="s">
        <v>29</v>
      </c>
      <c r="B1497" s="100"/>
      <c r="C1497" s="125"/>
      <c r="D1497" s="125"/>
      <c r="E1497" s="125"/>
      <c r="F1497" s="125"/>
      <c r="G1497" s="125"/>
      <c r="H1497" s="125"/>
      <c r="I1497" s="125"/>
      <c r="J1497" s="125"/>
      <c r="K1497" s="125"/>
      <c r="L1497" s="125"/>
      <c r="M1497" s="125"/>
      <c r="N1497" s="125"/>
      <c r="O1497" s="125"/>
      <c r="P1497" s="125"/>
      <c r="Q1497" s="125"/>
      <c r="R1497" s="125"/>
      <c r="S1497" s="125"/>
      <c r="T1497" s="125"/>
      <c r="U1497" s="125"/>
      <c r="V1497" s="125"/>
      <c r="W1497" s="125"/>
      <c r="X1497" s="125"/>
      <c r="Y1497" s="125"/>
      <c r="Z1497" s="125"/>
      <c r="AA1497" s="125"/>
      <c r="AB1497" s="125"/>
      <c r="AC1497" s="125"/>
      <c r="AD1497" s="125"/>
      <c r="AE1497" s="100"/>
      <c r="AF1497" s="570"/>
    </row>
    <row r="1498" spans="1:32" s="82" customFormat="1" ht="18.75" x14ac:dyDescent="0.25">
      <c r="A1498" s="103" t="s">
        <v>30</v>
      </c>
      <c r="B1498" s="100"/>
      <c r="C1498" s="125"/>
      <c r="D1498" s="125"/>
      <c r="E1498" s="125"/>
      <c r="F1498" s="160"/>
      <c r="G1498" s="160"/>
      <c r="H1498" s="125"/>
      <c r="I1498" s="125"/>
      <c r="J1498" s="125"/>
      <c r="K1498" s="125"/>
      <c r="L1498" s="125"/>
      <c r="M1498" s="125"/>
      <c r="N1498" s="125"/>
      <c r="O1498" s="125"/>
      <c r="P1498" s="125"/>
      <c r="Q1498" s="125"/>
      <c r="R1498" s="125"/>
      <c r="S1498" s="125"/>
      <c r="T1498" s="125"/>
      <c r="U1498" s="125"/>
      <c r="V1498" s="125"/>
      <c r="W1498" s="125"/>
      <c r="X1498" s="125"/>
      <c r="Y1498" s="125"/>
      <c r="Z1498" s="125"/>
      <c r="AA1498" s="125"/>
      <c r="AB1498" s="125"/>
      <c r="AC1498" s="125"/>
      <c r="AD1498" s="125"/>
      <c r="AE1498" s="100"/>
      <c r="AF1498" s="92"/>
    </row>
    <row r="1499" spans="1:32" s="82" customFormat="1" ht="18.75" x14ac:dyDescent="0.25">
      <c r="A1499" s="103" t="s">
        <v>31</v>
      </c>
      <c r="B1499" s="100">
        <f>H1499+J1499+L1499+N1499+P1499+R1499+T1499+V1499+X1499+Z1499+AB1499+AD1499</f>
        <v>1089.7850000000001</v>
      </c>
      <c r="C1499" s="125">
        <f>H1499+J1499+L1499+N1499+P1499+R1499+T1499+V1499+X1499+Z1499+AB1499+AD1499</f>
        <v>1089.7850000000001</v>
      </c>
      <c r="D1499" s="125">
        <f>E1499</f>
        <v>1089.79</v>
      </c>
      <c r="E1499" s="125">
        <f>I1499+K1499+M1499+O1499+Q1499+S1499+U1499+W1499+Y1499+AA1499+AC1499+AE1499</f>
        <v>1089.79</v>
      </c>
      <c r="F1499" s="125">
        <f>E1499/B1499*100</f>
        <v>100.00045880609476</v>
      </c>
      <c r="G1499" s="125">
        <f>E1499/C1499*100</f>
        <v>100.00045880609476</v>
      </c>
      <c r="H1499" s="125">
        <v>0</v>
      </c>
      <c r="I1499" s="125">
        <v>0</v>
      </c>
      <c r="J1499" s="125">
        <v>0</v>
      </c>
      <c r="K1499" s="125">
        <v>0</v>
      </c>
      <c r="L1499" s="125">
        <v>1089.7850000000001</v>
      </c>
      <c r="M1499" s="125">
        <v>0</v>
      </c>
      <c r="N1499" s="125">
        <v>0</v>
      </c>
      <c r="O1499" s="125">
        <v>1089.79</v>
      </c>
      <c r="P1499" s="125">
        <v>0</v>
      </c>
      <c r="Q1499" s="125">
        <v>0</v>
      </c>
      <c r="R1499" s="125">
        <v>0</v>
      </c>
      <c r="S1499" s="125">
        <v>0</v>
      </c>
      <c r="T1499" s="125">
        <v>0</v>
      </c>
      <c r="U1499" s="125">
        <v>0</v>
      </c>
      <c r="V1499" s="125">
        <v>0</v>
      </c>
      <c r="W1499" s="125">
        <v>0</v>
      </c>
      <c r="X1499" s="125">
        <v>0</v>
      </c>
      <c r="Y1499" s="125">
        <v>0</v>
      </c>
      <c r="Z1499" s="125">
        <v>0</v>
      </c>
      <c r="AA1499" s="125">
        <v>0</v>
      </c>
      <c r="AB1499" s="125">
        <v>0</v>
      </c>
      <c r="AC1499" s="125">
        <v>0</v>
      </c>
      <c r="AD1499" s="125">
        <v>0</v>
      </c>
      <c r="AE1499" s="100">
        <v>0</v>
      </c>
      <c r="AF1499" s="103"/>
    </row>
    <row r="1500" spans="1:32" s="82" customFormat="1" ht="37.5" x14ac:dyDescent="0.25">
      <c r="A1500" s="153" t="s">
        <v>425</v>
      </c>
      <c r="B1500" s="95">
        <f t="shared" ref="B1500:AE1500" si="964">B1501</f>
        <v>13000</v>
      </c>
      <c r="C1500" s="169">
        <f t="shared" si="964"/>
        <v>13000</v>
      </c>
      <c r="D1500" s="169">
        <f t="shared" si="964"/>
        <v>13000</v>
      </c>
      <c r="E1500" s="169">
        <f t="shared" si="964"/>
        <v>13000</v>
      </c>
      <c r="F1500" s="169">
        <f t="shared" si="964"/>
        <v>100</v>
      </c>
      <c r="G1500" s="169">
        <f t="shared" si="964"/>
        <v>100</v>
      </c>
      <c r="H1500" s="169">
        <f t="shared" si="964"/>
        <v>0</v>
      </c>
      <c r="I1500" s="169">
        <f t="shared" si="964"/>
        <v>0</v>
      </c>
      <c r="J1500" s="169">
        <f t="shared" si="964"/>
        <v>0</v>
      </c>
      <c r="K1500" s="169">
        <f t="shared" si="964"/>
        <v>0</v>
      </c>
      <c r="L1500" s="169">
        <f t="shared" si="964"/>
        <v>0</v>
      </c>
      <c r="M1500" s="169">
        <f t="shared" si="964"/>
        <v>0</v>
      </c>
      <c r="N1500" s="169">
        <f t="shared" si="964"/>
        <v>0</v>
      </c>
      <c r="O1500" s="169">
        <f t="shared" si="964"/>
        <v>0</v>
      </c>
      <c r="P1500" s="169">
        <f t="shared" si="964"/>
        <v>0</v>
      </c>
      <c r="Q1500" s="169">
        <f t="shared" si="964"/>
        <v>0</v>
      </c>
      <c r="R1500" s="169">
        <f t="shared" si="964"/>
        <v>0</v>
      </c>
      <c r="S1500" s="169">
        <f t="shared" si="964"/>
        <v>0</v>
      </c>
      <c r="T1500" s="169">
        <f t="shared" si="964"/>
        <v>13000</v>
      </c>
      <c r="U1500" s="169">
        <f t="shared" si="964"/>
        <v>0</v>
      </c>
      <c r="V1500" s="169">
        <f t="shared" si="964"/>
        <v>0</v>
      </c>
      <c r="W1500" s="169">
        <f t="shared" si="964"/>
        <v>9143.74</v>
      </c>
      <c r="X1500" s="169">
        <f t="shared" si="964"/>
        <v>0</v>
      </c>
      <c r="Y1500" s="169">
        <f t="shared" si="964"/>
        <v>3856.26</v>
      </c>
      <c r="Z1500" s="169">
        <f t="shared" si="964"/>
        <v>0</v>
      </c>
      <c r="AA1500" s="169">
        <f t="shared" si="964"/>
        <v>0</v>
      </c>
      <c r="AB1500" s="169">
        <f t="shared" si="964"/>
        <v>0</v>
      </c>
      <c r="AC1500" s="169">
        <f t="shared" si="964"/>
        <v>0</v>
      </c>
      <c r="AD1500" s="169">
        <f t="shared" si="964"/>
        <v>0</v>
      </c>
      <c r="AE1500" s="95">
        <f t="shared" si="964"/>
        <v>0</v>
      </c>
      <c r="AF1500" s="351"/>
    </row>
    <row r="1501" spans="1:32" ht="18.75" x14ac:dyDescent="0.3">
      <c r="A1501" s="137" t="s">
        <v>27</v>
      </c>
      <c r="B1501" s="89">
        <f>B1502+B1503+B1504+B1505</f>
        <v>13000</v>
      </c>
      <c r="C1501" s="160">
        <f>C1502+C1503+C1504+C1505</f>
        <v>13000</v>
      </c>
      <c r="D1501" s="160">
        <f>D1502+D1503+D1504+D1505</f>
        <v>13000</v>
      </c>
      <c r="E1501" s="160">
        <f>E1502+E1503+E1504+E1505</f>
        <v>13000</v>
      </c>
      <c r="F1501" s="160">
        <f>E1501/B1501*100</f>
        <v>100</v>
      </c>
      <c r="G1501" s="160">
        <f>E1501/C1501*100</f>
        <v>100</v>
      </c>
      <c r="H1501" s="160">
        <f t="shared" ref="H1501:AE1501" si="965">SUM(H1502:H1505)</f>
        <v>0</v>
      </c>
      <c r="I1501" s="160">
        <f t="shared" si="965"/>
        <v>0</v>
      </c>
      <c r="J1501" s="160">
        <f t="shared" si="965"/>
        <v>0</v>
      </c>
      <c r="K1501" s="160">
        <f t="shared" si="965"/>
        <v>0</v>
      </c>
      <c r="L1501" s="160">
        <f t="shared" si="965"/>
        <v>0</v>
      </c>
      <c r="M1501" s="160">
        <f t="shared" si="965"/>
        <v>0</v>
      </c>
      <c r="N1501" s="160">
        <f t="shared" si="965"/>
        <v>0</v>
      </c>
      <c r="O1501" s="160">
        <f t="shared" si="965"/>
        <v>0</v>
      </c>
      <c r="P1501" s="160">
        <f t="shared" si="965"/>
        <v>0</v>
      </c>
      <c r="Q1501" s="160">
        <f t="shared" si="965"/>
        <v>0</v>
      </c>
      <c r="R1501" s="160">
        <f t="shared" si="965"/>
        <v>0</v>
      </c>
      <c r="S1501" s="160">
        <f t="shared" si="965"/>
        <v>0</v>
      </c>
      <c r="T1501" s="160">
        <f t="shared" si="965"/>
        <v>13000</v>
      </c>
      <c r="U1501" s="160">
        <f t="shared" si="965"/>
        <v>0</v>
      </c>
      <c r="V1501" s="160">
        <f t="shared" si="965"/>
        <v>0</v>
      </c>
      <c r="W1501" s="160">
        <f t="shared" si="965"/>
        <v>9143.74</v>
      </c>
      <c r="X1501" s="160">
        <f t="shared" si="965"/>
        <v>0</v>
      </c>
      <c r="Y1501" s="160">
        <f t="shared" si="965"/>
        <v>3856.26</v>
      </c>
      <c r="Z1501" s="160">
        <f t="shared" si="965"/>
        <v>0</v>
      </c>
      <c r="AA1501" s="160">
        <f t="shared" si="965"/>
        <v>0</v>
      </c>
      <c r="AB1501" s="160">
        <f t="shared" si="965"/>
        <v>0</v>
      </c>
      <c r="AC1501" s="160">
        <f t="shared" si="965"/>
        <v>0</v>
      </c>
      <c r="AD1501" s="160">
        <f t="shared" si="965"/>
        <v>0</v>
      </c>
      <c r="AE1501" s="89">
        <f t="shared" si="965"/>
        <v>0</v>
      </c>
      <c r="AF1501" s="92"/>
    </row>
    <row r="1502" spans="1:32" s="82" customFormat="1" ht="18.75" x14ac:dyDescent="0.25">
      <c r="A1502" s="103" t="s">
        <v>28</v>
      </c>
      <c r="B1502" s="100"/>
      <c r="C1502" s="125"/>
      <c r="D1502" s="125"/>
      <c r="E1502" s="125"/>
      <c r="F1502" s="125"/>
      <c r="G1502" s="125"/>
      <c r="H1502" s="125"/>
      <c r="I1502" s="125"/>
      <c r="J1502" s="125"/>
      <c r="K1502" s="125"/>
      <c r="L1502" s="125"/>
      <c r="M1502" s="125"/>
      <c r="N1502" s="125"/>
      <c r="O1502" s="125"/>
      <c r="P1502" s="125"/>
      <c r="Q1502" s="125"/>
      <c r="R1502" s="125"/>
      <c r="S1502" s="125"/>
      <c r="T1502" s="125"/>
      <c r="U1502" s="125"/>
      <c r="V1502" s="125"/>
      <c r="W1502" s="125"/>
      <c r="X1502" s="125"/>
      <c r="Y1502" s="125"/>
      <c r="Z1502" s="125"/>
      <c r="AA1502" s="125"/>
      <c r="AB1502" s="125"/>
      <c r="AC1502" s="125"/>
      <c r="AD1502" s="125"/>
      <c r="AE1502" s="100"/>
      <c r="AF1502" s="92"/>
    </row>
    <row r="1503" spans="1:32" s="82" customFormat="1" ht="18.75" x14ac:dyDescent="0.25">
      <c r="A1503" s="103" t="s">
        <v>29</v>
      </c>
      <c r="B1503" s="100"/>
      <c r="C1503" s="125"/>
      <c r="D1503" s="125"/>
      <c r="E1503" s="125"/>
      <c r="F1503" s="125"/>
      <c r="G1503" s="125"/>
      <c r="H1503" s="125"/>
      <c r="I1503" s="125"/>
      <c r="J1503" s="125"/>
      <c r="K1503" s="125"/>
      <c r="L1503" s="125"/>
      <c r="M1503" s="125"/>
      <c r="N1503" s="125"/>
      <c r="O1503" s="125"/>
      <c r="P1503" s="125"/>
      <c r="Q1503" s="125"/>
      <c r="R1503" s="125"/>
      <c r="S1503" s="125"/>
      <c r="T1503" s="125"/>
      <c r="U1503" s="125"/>
      <c r="V1503" s="125"/>
      <c r="W1503" s="125"/>
      <c r="X1503" s="125"/>
      <c r="Y1503" s="125"/>
      <c r="Z1503" s="125"/>
      <c r="AA1503" s="125"/>
      <c r="AB1503" s="125"/>
      <c r="AC1503" s="125"/>
      <c r="AD1503" s="125"/>
      <c r="AE1503" s="100"/>
      <c r="AF1503" s="570"/>
    </row>
    <row r="1504" spans="1:32" s="82" customFormat="1" ht="18.75" x14ac:dyDescent="0.25">
      <c r="A1504" s="103" t="s">
        <v>30</v>
      </c>
      <c r="B1504" s="100"/>
      <c r="C1504" s="125"/>
      <c r="D1504" s="125"/>
      <c r="E1504" s="125"/>
      <c r="F1504" s="160"/>
      <c r="G1504" s="160"/>
      <c r="H1504" s="125"/>
      <c r="I1504" s="125"/>
      <c r="J1504" s="125"/>
      <c r="K1504" s="125"/>
      <c r="L1504" s="125"/>
      <c r="M1504" s="125"/>
      <c r="N1504" s="125"/>
      <c r="O1504" s="125"/>
      <c r="P1504" s="125"/>
      <c r="Q1504" s="125"/>
      <c r="R1504" s="125"/>
      <c r="S1504" s="125"/>
      <c r="T1504" s="125"/>
      <c r="U1504" s="125"/>
      <c r="V1504" s="125"/>
      <c r="W1504" s="125"/>
      <c r="X1504" s="125"/>
      <c r="Y1504" s="125"/>
      <c r="Z1504" s="125"/>
      <c r="AA1504" s="125"/>
      <c r="AB1504" s="125"/>
      <c r="AC1504" s="125"/>
      <c r="AD1504" s="125"/>
      <c r="AE1504" s="100"/>
      <c r="AF1504" s="92"/>
    </row>
    <row r="1505" spans="1:32" s="82" customFormat="1" ht="18.75" x14ac:dyDescent="0.25">
      <c r="A1505" s="103" t="s">
        <v>31</v>
      </c>
      <c r="B1505" s="100">
        <f>H1505+J1505+L1505+N1505+P1505+R1505+T1505+V1505+X1505+Z1505+AB1505+AD1505</f>
        <v>13000</v>
      </c>
      <c r="C1505" s="125">
        <f>H1505+J1505+L1505+N1505+P1505+R1505+T1505+V1505+X1505+Z1505+AB1505+AD1505</f>
        <v>13000</v>
      </c>
      <c r="D1505" s="125">
        <f>E1505</f>
        <v>13000</v>
      </c>
      <c r="E1505" s="125">
        <f>I1505+K1505+M1505+O1505+Q1505+S1505+U1505+W1505+Y1505+AA1505+AC1505+AE1505</f>
        <v>13000</v>
      </c>
      <c r="F1505" s="125">
        <f>E1505/B1505*100</f>
        <v>100</v>
      </c>
      <c r="G1505" s="125">
        <f>E1505/C1505*100</f>
        <v>100</v>
      </c>
      <c r="H1505" s="125">
        <v>0</v>
      </c>
      <c r="I1505" s="125">
        <v>0</v>
      </c>
      <c r="J1505" s="125">
        <v>0</v>
      </c>
      <c r="K1505" s="125">
        <v>0</v>
      </c>
      <c r="L1505" s="125">
        <v>0</v>
      </c>
      <c r="M1505" s="125">
        <v>0</v>
      </c>
      <c r="N1505" s="125">
        <v>0</v>
      </c>
      <c r="O1505" s="125">
        <v>0</v>
      </c>
      <c r="P1505" s="125">
        <v>0</v>
      </c>
      <c r="Q1505" s="125">
        <v>0</v>
      </c>
      <c r="R1505" s="125">
        <v>0</v>
      </c>
      <c r="S1505" s="125">
        <v>0</v>
      </c>
      <c r="T1505" s="125">
        <v>13000</v>
      </c>
      <c r="U1505" s="125">
        <v>0</v>
      </c>
      <c r="V1505" s="125">
        <v>0</v>
      </c>
      <c r="W1505" s="125">
        <v>9143.74</v>
      </c>
      <c r="X1505" s="125">
        <v>0</v>
      </c>
      <c r="Y1505" s="125">
        <v>3856.26</v>
      </c>
      <c r="Z1505" s="125">
        <v>0</v>
      </c>
      <c r="AA1505" s="125">
        <v>0</v>
      </c>
      <c r="AB1505" s="125">
        <v>0</v>
      </c>
      <c r="AC1505" s="125">
        <v>0</v>
      </c>
      <c r="AD1505" s="125">
        <v>0</v>
      </c>
      <c r="AE1505" s="100">
        <v>0</v>
      </c>
      <c r="AF1505" s="103"/>
    </row>
    <row r="1506" spans="1:32" s="82" customFormat="1" ht="37.5" x14ac:dyDescent="0.25">
      <c r="A1506" s="153" t="s">
        <v>426</v>
      </c>
      <c r="B1506" s="95">
        <f t="shared" ref="B1506:AE1506" si="966">B1507</f>
        <v>120</v>
      </c>
      <c r="C1506" s="95">
        <f t="shared" si="966"/>
        <v>120</v>
      </c>
      <c r="D1506" s="95">
        <f t="shared" si="966"/>
        <v>120</v>
      </c>
      <c r="E1506" s="95">
        <f t="shared" si="966"/>
        <v>120</v>
      </c>
      <c r="F1506" s="95">
        <f t="shared" si="966"/>
        <v>100</v>
      </c>
      <c r="G1506" s="95">
        <f t="shared" si="966"/>
        <v>100</v>
      </c>
      <c r="H1506" s="95">
        <f t="shared" si="966"/>
        <v>0</v>
      </c>
      <c r="I1506" s="95">
        <f t="shared" si="966"/>
        <v>0</v>
      </c>
      <c r="J1506" s="95">
        <f t="shared" si="966"/>
        <v>0</v>
      </c>
      <c r="K1506" s="95">
        <f t="shared" si="966"/>
        <v>0</v>
      </c>
      <c r="L1506" s="95">
        <f t="shared" si="966"/>
        <v>0</v>
      </c>
      <c r="M1506" s="95">
        <f t="shared" si="966"/>
        <v>0</v>
      </c>
      <c r="N1506" s="95">
        <f t="shared" si="966"/>
        <v>0</v>
      </c>
      <c r="O1506" s="95">
        <f t="shared" si="966"/>
        <v>0</v>
      </c>
      <c r="P1506" s="95">
        <f t="shared" si="966"/>
        <v>0</v>
      </c>
      <c r="Q1506" s="95">
        <f t="shared" si="966"/>
        <v>0</v>
      </c>
      <c r="R1506" s="95">
        <f t="shared" si="966"/>
        <v>0</v>
      </c>
      <c r="S1506" s="95">
        <f t="shared" si="966"/>
        <v>0</v>
      </c>
      <c r="T1506" s="95">
        <f t="shared" si="966"/>
        <v>0</v>
      </c>
      <c r="U1506" s="95">
        <f t="shared" si="966"/>
        <v>0</v>
      </c>
      <c r="V1506" s="95">
        <f t="shared" si="966"/>
        <v>0</v>
      </c>
      <c r="W1506" s="95">
        <f t="shared" si="966"/>
        <v>0</v>
      </c>
      <c r="X1506" s="95">
        <f t="shared" si="966"/>
        <v>0</v>
      </c>
      <c r="Y1506" s="95">
        <f t="shared" si="966"/>
        <v>0</v>
      </c>
      <c r="Z1506" s="95">
        <f t="shared" si="966"/>
        <v>0</v>
      </c>
      <c r="AA1506" s="95">
        <f t="shared" si="966"/>
        <v>0</v>
      </c>
      <c r="AB1506" s="95">
        <f t="shared" si="966"/>
        <v>120</v>
      </c>
      <c r="AC1506" s="95">
        <f t="shared" si="966"/>
        <v>0</v>
      </c>
      <c r="AD1506" s="95">
        <f t="shared" si="966"/>
        <v>0</v>
      </c>
      <c r="AE1506" s="95">
        <f t="shared" si="966"/>
        <v>120</v>
      </c>
      <c r="AF1506" s="153"/>
    </row>
    <row r="1507" spans="1:32" ht="18.75" x14ac:dyDescent="0.3">
      <c r="A1507" s="137" t="s">
        <v>27</v>
      </c>
      <c r="B1507" s="89">
        <f>B1508+B1509+B1510+B1511</f>
        <v>120</v>
      </c>
      <c r="C1507" s="160">
        <f>C1508+C1509+C1510+C1511</f>
        <v>120</v>
      </c>
      <c r="D1507" s="160">
        <f>D1508+D1509+D1510+D1511</f>
        <v>120</v>
      </c>
      <c r="E1507" s="160">
        <f>E1508+E1509+E1510+E1511</f>
        <v>120</v>
      </c>
      <c r="F1507" s="160">
        <f>E1507/B1507*100</f>
        <v>100</v>
      </c>
      <c r="G1507" s="160">
        <f>E1507/C1507*100</f>
        <v>100</v>
      </c>
      <c r="H1507" s="160">
        <f t="shared" ref="H1507:AE1507" si="967">H1509</f>
        <v>0</v>
      </c>
      <c r="I1507" s="160">
        <f t="shared" si="967"/>
        <v>0</v>
      </c>
      <c r="J1507" s="160">
        <f t="shared" si="967"/>
        <v>0</v>
      </c>
      <c r="K1507" s="160">
        <f t="shared" si="967"/>
        <v>0</v>
      </c>
      <c r="L1507" s="160">
        <f t="shared" si="967"/>
        <v>0</v>
      </c>
      <c r="M1507" s="160">
        <f t="shared" si="967"/>
        <v>0</v>
      </c>
      <c r="N1507" s="160">
        <f t="shared" si="967"/>
        <v>0</v>
      </c>
      <c r="O1507" s="160">
        <f t="shared" si="967"/>
        <v>0</v>
      </c>
      <c r="P1507" s="160">
        <f t="shared" si="967"/>
        <v>0</v>
      </c>
      <c r="Q1507" s="160">
        <f t="shared" si="967"/>
        <v>0</v>
      </c>
      <c r="R1507" s="160">
        <f t="shared" si="967"/>
        <v>0</v>
      </c>
      <c r="S1507" s="160">
        <f t="shared" si="967"/>
        <v>0</v>
      </c>
      <c r="T1507" s="160">
        <f t="shared" si="967"/>
        <v>0</v>
      </c>
      <c r="U1507" s="160">
        <f t="shared" si="967"/>
        <v>0</v>
      </c>
      <c r="V1507" s="160">
        <f t="shared" si="967"/>
        <v>0</v>
      </c>
      <c r="W1507" s="160">
        <f t="shared" si="967"/>
        <v>0</v>
      </c>
      <c r="X1507" s="160">
        <f t="shared" si="967"/>
        <v>0</v>
      </c>
      <c r="Y1507" s="160">
        <f t="shared" si="967"/>
        <v>0</v>
      </c>
      <c r="Z1507" s="160">
        <f t="shared" si="967"/>
        <v>0</v>
      </c>
      <c r="AA1507" s="160">
        <f t="shared" si="967"/>
        <v>0</v>
      </c>
      <c r="AB1507" s="160">
        <f t="shared" si="967"/>
        <v>120</v>
      </c>
      <c r="AC1507" s="160">
        <f t="shared" si="967"/>
        <v>0</v>
      </c>
      <c r="AD1507" s="160">
        <f t="shared" si="967"/>
        <v>0</v>
      </c>
      <c r="AE1507" s="89">
        <f t="shared" si="967"/>
        <v>120</v>
      </c>
      <c r="AF1507" s="92"/>
    </row>
    <row r="1508" spans="1:32" s="82" customFormat="1" ht="18.75" x14ac:dyDescent="0.25">
      <c r="A1508" s="103" t="s">
        <v>28</v>
      </c>
      <c r="B1508" s="100"/>
      <c r="C1508" s="125"/>
      <c r="D1508" s="125"/>
      <c r="E1508" s="125"/>
      <c r="F1508" s="125"/>
      <c r="G1508" s="125"/>
      <c r="H1508" s="160"/>
      <c r="I1508" s="160"/>
      <c r="J1508" s="160"/>
      <c r="K1508" s="160"/>
      <c r="L1508" s="160"/>
      <c r="M1508" s="160"/>
      <c r="N1508" s="160"/>
      <c r="O1508" s="160"/>
      <c r="P1508" s="160"/>
      <c r="Q1508" s="160"/>
      <c r="R1508" s="125"/>
      <c r="S1508" s="160"/>
      <c r="T1508" s="125"/>
      <c r="U1508" s="160"/>
      <c r="V1508" s="160"/>
      <c r="W1508" s="125"/>
      <c r="X1508" s="125"/>
      <c r="Y1508" s="125"/>
      <c r="Z1508" s="160"/>
      <c r="AA1508" s="160"/>
      <c r="AB1508" s="125"/>
      <c r="AC1508" s="160"/>
      <c r="AD1508" s="160"/>
      <c r="AE1508" s="100"/>
      <c r="AF1508" s="92"/>
    </row>
    <row r="1509" spans="1:32" s="82" customFormat="1" ht="18.75" x14ac:dyDescent="0.25">
      <c r="A1509" s="103" t="s">
        <v>29</v>
      </c>
      <c r="B1509" s="100">
        <f>H1509+J1509+L1509+N1509+P1509+R1509+T1509+V1509+X1509+Z1509+AB1509+AD1509</f>
        <v>120</v>
      </c>
      <c r="C1509" s="125">
        <f>H1509+J1509+L1509+N1509+P1509+R1509+T1509+V1509+X1509+Z1509+AB1509+AD1509</f>
        <v>120</v>
      </c>
      <c r="D1509" s="125">
        <f>E1509</f>
        <v>120</v>
      </c>
      <c r="E1509" s="125">
        <f>I1509+K1509+M1509+O1509+Q1509+S1509+U1509+W1509+Y1509+AA1509+AC1509+AE1509</f>
        <v>120</v>
      </c>
      <c r="F1509" s="125">
        <f>E1509/B1509*100</f>
        <v>100</v>
      </c>
      <c r="G1509" s="125">
        <f>E1509/C1509*100</f>
        <v>100</v>
      </c>
      <c r="H1509" s="125">
        <v>0</v>
      </c>
      <c r="I1509" s="125">
        <v>0</v>
      </c>
      <c r="J1509" s="125">
        <v>0</v>
      </c>
      <c r="K1509" s="125">
        <v>0</v>
      </c>
      <c r="L1509" s="125">
        <v>0</v>
      </c>
      <c r="M1509" s="125">
        <v>0</v>
      </c>
      <c r="N1509" s="125">
        <v>0</v>
      </c>
      <c r="O1509" s="125">
        <v>0</v>
      </c>
      <c r="P1509" s="125">
        <v>0</v>
      </c>
      <c r="Q1509" s="125">
        <v>0</v>
      </c>
      <c r="R1509" s="125">
        <v>0</v>
      </c>
      <c r="S1509" s="125">
        <v>0</v>
      </c>
      <c r="T1509" s="125">
        <v>0</v>
      </c>
      <c r="U1509" s="125">
        <v>0</v>
      </c>
      <c r="V1509" s="125">
        <v>0</v>
      </c>
      <c r="W1509" s="125">
        <v>0</v>
      </c>
      <c r="X1509" s="125">
        <v>0</v>
      </c>
      <c r="Y1509" s="125">
        <v>0</v>
      </c>
      <c r="Z1509" s="125">
        <v>0</v>
      </c>
      <c r="AA1509" s="125">
        <v>0</v>
      </c>
      <c r="AB1509" s="125">
        <v>120</v>
      </c>
      <c r="AC1509" s="125">
        <v>0</v>
      </c>
      <c r="AD1509" s="125">
        <v>0</v>
      </c>
      <c r="AE1509" s="100">
        <v>120</v>
      </c>
      <c r="AF1509" s="103"/>
    </row>
    <row r="1510" spans="1:32" s="82" customFormat="1" ht="18.75" x14ac:dyDescent="0.25">
      <c r="A1510" s="103" t="s">
        <v>30</v>
      </c>
      <c r="B1510" s="100"/>
      <c r="C1510" s="125"/>
      <c r="D1510" s="125"/>
      <c r="E1510" s="125"/>
      <c r="F1510" s="160"/>
      <c r="G1510" s="160"/>
      <c r="H1510" s="160"/>
      <c r="I1510" s="160"/>
      <c r="J1510" s="160"/>
      <c r="K1510" s="160"/>
      <c r="L1510" s="160"/>
      <c r="M1510" s="160"/>
      <c r="N1510" s="160"/>
      <c r="O1510" s="160"/>
      <c r="P1510" s="160"/>
      <c r="Q1510" s="160"/>
      <c r="R1510" s="125"/>
      <c r="S1510" s="160"/>
      <c r="T1510" s="125"/>
      <c r="U1510" s="160"/>
      <c r="V1510" s="160"/>
      <c r="W1510" s="125"/>
      <c r="X1510" s="125"/>
      <c r="Y1510" s="125"/>
      <c r="Z1510" s="160"/>
      <c r="AA1510" s="160"/>
      <c r="AB1510" s="160"/>
      <c r="AC1510" s="160"/>
      <c r="AD1510" s="160"/>
      <c r="AE1510" s="100"/>
      <c r="AF1510" s="92"/>
    </row>
    <row r="1511" spans="1:32" s="82" customFormat="1" ht="18.75" x14ac:dyDescent="0.25">
      <c r="A1511" s="103" t="s">
        <v>31</v>
      </c>
      <c r="B1511" s="100"/>
      <c r="C1511" s="125"/>
      <c r="D1511" s="125"/>
      <c r="E1511" s="125"/>
      <c r="F1511" s="160"/>
      <c r="G1511" s="160"/>
      <c r="H1511" s="160"/>
      <c r="I1511" s="160"/>
      <c r="J1511" s="160"/>
      <c r="K1511" s="160"/>
      <c r="L1511" s="160"/>
      <c r="M1511" s="160"/>
      <c r="N1511" s="160"/>
      <c r="O1511" s="160"/>
      <c r="P1511" s="160"/>
      <c r="Q1511" s="160"/>
      <c r="R1511" s="125"/>
      <c r="S1511" s="160"/>
      <c r="T1511" s="125"/>
      <c r="U1511" s="160"/>
      <c r="V1511" s="160"/>
      <c r="W1511" s="125"/>
      <c r="X1511" s="125"/>
      <c r="Y1511" s="125"/>
      <c r="Z1511" s="160"/>
      <c r="AA1511" s="160"/>
      <c r="AB1511" s="160"/>
      <c r="AC1511" s="160"/>
      <c r="AD1511" s="160"/>
      <c r="AE1511" s="100"/>
      <c r="AF1511" s="92"/>
    </row>
    <row r="1512" spans="1:32" s="82" customFormat="1" ht="37.5" x14ac:dyDescent="0.25">
      <c r="A1512" s="153" t="s">
        <v>427</v>
      </c>
      <c r="B1512" s="95">
        <f t="shared" ref="B1512:AE1512" si="968">B1513</f>
        <v>80</v>
      </c>
      <c r="C1512" s="95">
        <f t="shared" si="968"/>
        <v>80</v>
      </c>
      <c r="D1512" s="95">
        <f t="shared" si="968"/>
        <v>80</v>
      </c>
      <c r="E1512" s="95">
        <f t="shared" si="968"/>
        <v>80</v>
      </c>
      <c r="F1512" s="95">
        <f t="shared" si="968"/>
        <v>100</v>
      </c>
      <c r="G1512" s="95">
        <f t="shared" si="968"/>
        <v>100</v>
      </c>
      <c r="H1512" s="124">
        <f t="shared" si="968"/>
        <v>0</v>
      </c>
      <c r="I1512" s="124">
        <f t="shared" si="968"/>
        <v>0</v>
      </c>
      <c r="J1512" s="124">
        <f t="shared" si="968"/>
        <v>0</v>
      </c>
      <c r="K1512" s="124">
        <f t="shared" si="968"/>
        <v>0</v>
      </c>
      <c r="L1512" s="124">
        <f t="shared" si="968"/>
        <v>0</v>
      </c>
      <c r="M1512" s="124">
        <f t="shared" si="968"/>
        <v>0</v>
      </c>
      <c r="N1512" s="124">
        <f t="shared" si="968"/>
        <v>0</v>
      </c>
      <c r="O1512" s="124">
        <f t="shared" si="968"/>
        <v>0</v>
      </c>
      <c r="P1512" s="124">
        <f t="shared" si="968"/>
        <v>0</v>
      </c>
      <c r="Q1512" s="124">
        <f t="shared" si="968"/>
        <v>0</v>
      </c>
      <c r="R1512" s="124">
        <f t="shared" si="968"/>
        <v>0</v>
      </c>
      <c r="S1512" s="124">
        <f t="shared" si="968"/>
        <v>0</v>
      </c>
      <c r="T1512" s="124">
        <f t="shared" si="968"/>
        <v>0</v>
      </c>
      <c r="U1512" s="124">
        <f t="shared" si="968"/>
        <v>0</v>
      </c>
      <c r="V1512" s="124">
        <f t="shared" si="968"/>
        <v>0</v>
      </c>
      <c r="W1512" s="124">
        <f t="shared" si="968"/>
        <v>0</v>
      </c>
      <c r="X1512" s="124">
        <f t="shared" si="968"/>
        <v>0</v>
      </c>
      <c r="Y1512" s="124">
        <f t="shared" si="968"/>
        <v>0</v>
      </c>
      <c r="Z1512" s="124">
        <f t="shared" si="968"/>
        <v>80</v>
      </c>
      <c r="AA1512" s="124">
        <f t="shared" si="968"/>
        <v>80</v>
      </c>
      <c r="AB1512" s="124">
        <f t="shared" si="968"/>
        <v>0</v>
      </c>
      <c r="AC1512" s="124">
        <f t="shared" si="968"/>
        <v>0</v>
      </c>
      <c r="AD1512" s="124">
        <f t="shared" si="968"/>
        <v>0</v>
      </c>
      <c r="AE1512" s="124">
        <f t="shared" si="968"/>
        <v>0</v>
      </c>
      <c r="AF1512" s="153"/>
    </row>
    <row r="1513" spans="1:32" ht="18.75" x14ac:dyDescent="0.3">
      <c r="A1513" s="137" t="s">
        <v>27</v>
      </c>
      <c r="B1513" s="89">
        <f>B1514+B1515+B1516+B1517</f>
        <v>80</v>
      </c>
      <c r="C1513" s="89">
        <f>C1514+C1515+C1516+C1517</f>
        <v>80</v>
      </c>
      <c r="D1513" s="89">
        <f>D1514+D1515+D1516+D1517</f>
        <v>80</v>
      </c>
      <c r="E1513" s="89">
        <f>E1514+E1515+E1516+E1517</f>
        <v>80</v>
      </c>
      <c r="F1513" s="89">
        <f>E1513/B1513*100</f>
        <v>100</v>
      </c>
      <c r="G1513" s="89">
        <f>E1513/C1513*100</f>
        <v>100</v>
      </c>
      <c r="H1513" s="89">
        <f t="shared" ref="H1513:AE1513" si="969">H1515</f>
        <v>0</v>
      </c>
      <c r="I1513" s="89">
        <f t="shared" si="969"/>
        <v>0</v>
      </c>
      <c r="J1513" s="89">
        <f t="shared" si="969"/>
        <v>0</v>
      </c>
      <c r="K1513" s="89">
        <f t="shared" si="969"/>
        <v>0</v>
      </c>
      <c r="L1513" s="89">
        <f t="shared" si="969"/>
        <v>0</v>
      </c>
      <c r="M1513" s="89">
        <f t="shared" si="969"/>
        <v>0</v>
      </c>
      <c r="N1513" s="89">
        <f t="shared" si="969"/>
        <v>0</v>
      </c>
      <c r="O1513" s="89">
        <f t="shared" si="969"/>
        <v>0</v>
      </c>
      <c r="P1513" s="89">
        <f t="shared" si="969"/>
        <v>0</v>
      </c>
      <c r="Q1513" s="89">
        <f t="shared" si="969"/>
        <v>0</v>
      </c>
      <c r="R1513" s="89">
        <f t="shared" si="969"/>
        <v>0</v>
      </c>
      <c r="S1513" s="89">
        <f t="shared" si="969"/>
        <v>0</v>
      </c>
      <c r="T1513" s="89">
        <f t="shared" si="969"/>
        <v>0</v>
      </c>
      <c r="U1513" s="89">
        <f t="shared" si="969"/>
        <v>0</v>
      </c>
      <c r="V1513" s="89">
        <f t="shared" si="969"/>
        <v>0</v>
      </c>
      <c r="W1513" s="89">
        <f t="shared" si="969"/>
        <v>0</v>
      </c>
      <c r="X1513" s="89">
        <f t="shared" si="969"/>
        <v>0</v>
      </c>
      <c r="Y1513" s="89">
        <f t="shared" si="969"/>
        <v>0</v>
      </c>
      <c r="Z1513" s="89">
        <f t="shared" si="969"/>
        <v>80</v>
      </c>
      <c r="AA1513" s="89">
        <f t="shared" si="969"/>
        <v>80</v>
      </c>
      <c r="AB1513" s="89">
        <f t="shared" si="969"/>
        <v>0</v>
      </c>
      <c r="AC1513" s="89">
        <f t="shared" si="969"/>
        <v>0</v>
      </c>
      <c r="AD1513" s="89">
        <f t="shared" si="969"/>
        <v>0</v>
      </c>
      <c r="AE1513" s="89">
        <f t="shared" si="969"/>
        <v>0</v>
      </c>
      <c r="AF1513" s="142"/>
    </row>
    <row r="1514" spans="1:32" s="82" customFormat="1" ht="18.75" x14ac:dyDescent="0.25">
      <c r="A1514" s="103" t="s">
        <v>28</v>
      </c>
      <c r="B1514" s="100"/>
      <c r="C1514" s="100"/>
      <c r="D1514" s="100"/>
      <c r="E1514" s="100"/>
      <c r="F1514" s="100"/>
      <c r="G1514" s="100"/>
      <c r="H1514" s="235"/>
      <c r="I1514" s="235"/>
      <c r="J1514" s="235"/>
      <c r="K1514" s="235"/>
      <c r="L1514" s="235"/>
      <c r="M1514" s="235"/>
      <c r="N1514" s="235"/>
      <c r="O1514" s="235"/>
      <c r="P1514" s="235"/>
      <c r="Q1514" s="235"/>
      <c r="R1514" s="235"/>
      <c r="S1514" s="235"/>
      <c r="T1514" s="235"/>
      <c r="U1514" s="235"/>
      <c r="V1514" s="235"/>
      <c r="W1514" s="235"/>
      <c r="X1514" s="235"/>
      <c r="Y1514" s="235"/>
      <c r="Z1514" s="235"/>
      <c r="AA1514" s="235"/>
      <c r="AB1514" s="235"/>
      <c r="AC1514" s="235"/>
      <c r="AD1514" s="235"/>
      <c r="AE1514" s="235"/>
      <c r="AF1514" s="235"/>
    </row>
    <row r="1515" spans="1:32" s="82" customFormat="1" ht="18.75" x14ac:dyDescent="0.25">
      <c r="A1515" s="103" t="s">
        <v>29</v>
      </c>
      <c r="B1515" s="100">
        <f>H1515+J1515+L1515+N1515+P1515+R1515+T1515+V1515+X1515+Z1515+AB1515+AD1515</f>
        <v>80</v>
      </c>
      <c r="C1515" s="125">
        <f>H1515+J1515+L1515+N1515+P1515+R1515+T1515+V1515+X1515+Z1515+AB1515+AD1515</f>
        <v>80</v>
      </c>
      <c r="D1515" s="125">
        <f>E1515</f>
        <v>80</v>
      </c>
      <c r="E1515" s="125">
        <f>I1515+K1515+M1515+O1515+Q1515+S1515+U1515+W1515+Y1515+AA1515+AC1515+AE1515</f>
        <v>80</v>
      </c>
      <c r="F1515" s="125">
        <f>E1515/B1515*100</f>
        <v>100</v>
      </c>
      <c r="G1515" s="125">
        <f>E1515/C1515*100</f>
        <v>100</v>
      </c>
      <c r="H1515" s="125">
        <v>0</v>
      </c>
      <c r="I1515" s="125">
        <v>0</v>
      </c>
      <c r="J1515" s="125">
        <v>0</v>
      </c>
      <c r="K1515" s="125">
        <v>0</v>
      </c>
      <c r="L1515" s="125">
        <v>0</v>
      </c>
      <c r="M1515" s="125">
        <v>0</v>
      </c>
      <c r="N1515" s="125">
        <v>0</v>
      </c>
      <c r="O1515" s="125">
        <v>0</v>
      </c>
      <c r="P1515" s="125">
        <v>0</v>
      </c>
      <c r="Q1515" s="125">
        <v>0</v>
      </c>
      <c r="R1515" s="125">
        <v>0</v>
      </c>
      <c r="S1515" s="125">
        <v>0</v>
      </c>
      <c r="T1515" s="125">
        <v>0</v>
      </c>
      <c r="U1515" s="125">
        <v>0</v>
      </c>
      <c r="V1515" s="125">
        <v>0</v>
      </c>
      <c r="W1515" s="125">
        <v>0</v>
      </c>
      <c r="X1515" s="125">
        <v>0</v>
      </c>
      <c r="Y1515" s="125">
        <v>0</v>
      </c>
      <c r="Z1515" s="125">
        <v>80</v>
      </c>
      <c r="AA1515" s="125">
        <v>80</v>
      </c>
      <c r="AB1515" s="125">
        <v>0</v>
      </c>
      <c r="AC1515" s="125">
        <v>0</v>
      </c>
      <c r="AD1515" s="125">
        <v>0</v>
      </c>
      <c r="AE1515" s="100">
        <v>0</v>
      </c>
      <c r="AF1515" s="103"/>
    </row>
    <row r="1516" spans="1:32" s="82" customFormat="1" ht="18.75" x14ac:dyDescent="0.25">
      <c r="A1516" s="103" t="s">
        <v>30</v>
      </c>
      <c r="B1516" s="100"/>
      <c r="C1516" s="125"/>
      <c r="D1516" s="125"/>
      <c r="E1516" s="125"/>
      <c r="F1516" s="160"/>
      <c r="G1516" s="160"/>
      <c r="H1516" s="160"/>
      <c r="I1516" s="160"/>
      <c r="J1516" s="160"/>
      <c r="K1516" s="160"/>
      <c r="L1516" s="160"/>
      <c r="M1516" s="160"/>
      <c r="N1516" s="160"/>
      <c r="O1516" s="160"/>
      <c r="P1516" s="160"/>
      <c r="Q1516" s="160"/>
      <c r="R1516" s="125"/>
      <c r="S1516" s="160"/>
      <c r="T1516" s="125"/>
      <c r="U1516" s="160"/>
      <c r="V1516" s="160"/>
      <c r="W1516" s="125"/>
      <c r="X1516" s="125"/>
      <c r="Y1516" s="125"/>
      <c r="Z1516" s="160"/>
      <c r="AA1516" s="160"/>
      <c r="AB1516" s="160"/>
      <c r="AC1516" s="160"/>
      <c r="AD1516" s="160"/>
      <c r="AE1516" s="100"/>
      <c r="AF1516" s="92"/>
    </row>
    <row r="1517" spans="1:32" s="82" customFormat="1" ht="18.75" x14ac:dyDescent="0.25">
      <c r="A1517" s="103" t="s">
        <v>31</v>
      </c>
      <c r="B1517" s="100"/>
      <c r="C1517" s="125"/>
      <c r="D1517" s="125"/>
      <c r="E1517" s="125"/>
      <c r="F1517" s="160"/>
      <c r="G1517" s="160"/>
      <c r="H1517" s="160"/>
      <c r="I1517" s="160"/>
      <c r="J1517" s="160"/>
      <c r="K1517" s="160"/>
      <c r="L1517" s="160"/>
      <c r="M1517" s="160"/>
      <c r="N1517" s="160"/>
      <c r="O1517" s="160"/>
      <c r="P1517" s="160"/>
      <c r="Q1517" s="160"/>
      <c r="R1517" s="125"/>
      <c r="S1517" s="160"/>
      <c r="T1517" s="125"/>
      <c r="U1517" s="160"/>
      <c r="V1517" s="160"/>
      <c r="W1517" s="125"/>
      <c r="X1517" s="125"/>
      <c r="Y1517" s="125"/>
      <c r="Z1517" s="160"/>
      <c r="AA1517" s="160"/>
      <c r="AB1517" s="160"/>
      <c r="AC1517" s="160"/>
      <c r="AD1517" s="160"/>
      <c r="AE1517" s="100"/>
      <c r="AF1517" s="92"/>
    </row>
    <row r="1518" spans="1:32" s="82" customFormat="1" ht="37.5" x14ac:dyDescent="0.25">
      <c r="A1518" s="153" t="s">
        <v>428</v>
      </c>
      <c r="B1518" s="95">
        <f t="shared" ref="B1518:AE1518" si="970">B1519</f>
        <v>81.42</v>
      </c>
      <c r="C1518" s="95">
        <f t="shared" si="970"/>
        <v>81.42</v>
      </c>
      <c r="D1518" s="95">
        <f t="shared" si="970"/>
        <v>81.42</v>
      </c>
      <c r="E1518" s="95">
        <f t="shared" si="970"/>
        <v>81.42</v>
      </c>
      <c r="F1518" s="95">
        <f t="shared" si="970"/>
        <v>100</v>
      </c>
      <c r="G1518" s="95">
        <f t="shared" si="970"/>
        <v>100</v>
      </c>
      <c r="H1518" s="124">
        <f t="shared" si="970"/>
        <v>0</v>
      </c>
      <c r="I1518" s="124">
        <f t="shared" si="970"/>
        <v>0</v>
      </c>
      <c r="J1518" s="124">
        <f t="shared" si="970"/>
        <v>0</v>
      </c>
      <c r="K1518" s="124">
        <f t="shared" si="970"/>
        <v>0</v>
      </c>
      <c r="L1518" s="124">
        <f t="shared" si="970"/>
        <v>0</v>
      </c>
      <c r="M1518" s="124">
        <f t="shared" si="970"/>
        <v>0</v>
      </c>
      <c r="N1518" s="124">
        <f t="shared" si="970"/>
        <v>0</v>
      </c>
      <c r="O1518" s="124">
        <f t="shared" si="970"/>
        <v>0</v>
      </c>
      <c r="P1518" s="124">
        <f t="shared" si="970"/>
        <v>0</v>
      </c>
      <c r="Q1518" s="124">
        <f t="shared" si="970"/>
        <v>0</v>
      </c>
      <c r="R1518" s="124">
        <f t="shared" si="970"/>
        <v>0</v>
      </c>
      <c r="S1518" s="124">
        <f t="shared" si="970"/>
        <v>0</v>
      </c>
      <c r="T1518" s="124">
        <f t="shared" si="970"/>
        <v>0</v>
      </c>
      <c r="U1518" s="124">
        <f t="shared" si="970"/>
        <v>0</v>
      </c>
      <c r="V1518" s="124">
        <f t="shared" si="970"/>
        <v>0</v>
      </c>
      <c r="W1518" s="124">
        <f t="shared" si="970"/>
        <v>0</v>
      </c>
      <c r="X1518" s="124">
        <f t="shared" si="970"/>
        <v>0</v>
      </c>
      <c r="Y1518" s="124">
        <f t="shared" si="970"/>
        <v>0</v>
      </c>
      <c r="Z1518" s="124">
        <f t="shared" si="970"/>
        <v>0</v>
      </c>
      <c r="AA1518" s="124">
        <f t="shared" si="970"/>
        <v>0</v>
      </c>
      <c r="AB1518" s="124">
        <f t="shared" si="970"/>
        <v>0</v>
      </c>
      <c r="AC1518" s="124">
        <f t="shared" si="970"/>
        <v>0</v>
      </c>
      <c r="AD1518" s="124">
        <f t="shared" si="970"/>
        <v>81.42</v>
      </c>
      <c r="AE1518" s="124">
        <f t="shared" si="970"/>
        <v>81.42</v>
      </c>
      <c r="AF1518" s="153"/>
    </row>
    <row r="1519" spans="1:32" ht="15.75" x14ac:dyDescent="0.25">
      <c r="A1519" s="468" t="s">
        <v>27</v>
      </c>
      <c r="B1519" s="619">
        <f>B1520+B1521+B1522+B1523</f>
        <v>81.42</v>
      </c>
      <c r="C1519" s="620">
        <f>C1520+C1521+C1522+C1523</f>
        <v>81.42</v>
      </c>
      <c r="D1519" s="620">
        <f>D1520+D1521+D1522+D1523</f>
        <v>81.42</v>
      </c>
      <c r="E1519" s="620">
        <f>E1520+E1521+E1522+E1523</f>
        <v>81.42</v>
      </c>
      <c r="F1519" s="620">
        <f>E1519/B1519*100</f>
        <v>100</v>
      </c>
      <c r="G1519" s="620">
        <f>E1519/C1519*100</f>
        <v>100</v>
      </c>
      <c r="H1519" s="620">
        <f t="shared" ref="H1519:AE1519" si="971">H1521</f>
        <v>0</v>
      </c>
      <c r="I1519" s="620">
        <f t="shared" si="971"/>
        <v>0</v>
      </c>
      <c r="J1519" s="620">
        <f t="shared" si="971"/>
        <v>0</v>
      </c>
      <c r="K1519" s="620">
        <f t="shared" si="971"/>
        <v>0</v>
      </c>
      <c r="L1519" s="620">
        <f t="shared" si="971"/>
        <v>0</v>
      </c>
      <c r="M1519" s="620">
        <f t="shared" si="971"/>
        <v>0</v>
      </c>
      <c r="N1519" s="620">
        <f t="shared" si="971"/>
        <v>0</v>
      </c>
      <c r="O1519" s="620">
        <f t="shared" si="971"/>
        <v>0</v>
      </c>
      <c r="P1519" s="620">
        <f t="shared" si="971"/>
        <v>0</v>
      </c>
      <c r="Q1519" s="620">
        <f t="shared" si="971"/>
        <v>0</v>
      </c>
      <c r="R1519" s="620">
        <f t="shared" si="971"/>
        <v>0</v>
      </c>
      <c r="S1519" s="620">
        <f t="shared" si="971"/>
        <v>0</v>
      </c>
      <c r="T1519" s="620">
        <f t="shared" si="971"/>
        <v>0</v>
      </c>
      <c r="U1519" s="620">
        <f t="shared" si="971"/>
        <v>0</v>
      </c>
      <c r="V1519" s="620">
        <f t="shared" si="971"/>
        <v>0</v>
      </c>
      <c r="W1519" s="620">
        <f t="shared" si="971"/>
        <v>0</v>
      </c>
      <c r="X1519" s="620">
        <f t="shared" si="971"/>
        <v>0</v>
      </c>
      <c r="Y1519" s="620">
        <f t="shared" si="971"/>
        <v>0</v>
      </c>
      <c r="Z1519" s="620">
        <f t="shared" si="971"/>
        <v>0</v>
      </c>
      <c r="AA1519" s="620">
        <f t="shared" si="971"/>
        <v>0</v>
      </c>
      <c r="AB1519" s="620">
        <f t="shared" si="971"/>
        <v>0</v>
      </c>
      <c r="AC1519" s="620">
        <f t="shared" si="971"/>
        <v>0</v>
      </c>
      <c r="AD1519" s="620">
        <f t="shared" si="971"/>
        <v>81.42</v>
      </c>
      <c r="AE1519" s="619">
        <f t="shared" si="971"/>
        <v>81.42</v>
      </c>
      <c r="AF1519" s="621"/>
    </row>
    <row r="1520" spans="1:32" s="82" customFormat="1" ht="18.75" x14ac:dyDescent="0.25">
      <c r="A1520" s="103" t="s">
        <v>28</v>
      </c>
      <c r="B1520" s="100"/>
      <c r="C1520" s="125"/>
      <c r="D1520" s="125"/>
      <c r="E1520" s="125"/>
      <c r="F1520" s="125"/>
      <c r="G1520" s="125"/>
      <c r="H1520" s="307"/>
      <c r="I1520" s="307"/>
      <c r="J1520" s="307"/>
      <c r="K1520" s="307"/>
      <c r="L1520" s="307"/>
      <c r="M1520" s="307"/>
      <c r="N1520" s="307"/>
      <c r="O1520" s="307"/>
      <c r="P1520" s="307"/>
      <c r="Q1520" s="307"/>
      <c r="R1520" s="307"/>
      <c r="S1520" s="307"/>
      <c r="T1520" s="307"/>
      <c r="U1520" s="307"/>
      <c r="V1520" s="307"/>
      <c r="W1520" s="307"/>
      <c r="X1520" s="307"/>
      <c r="Y1520" s="307"/>
      <c r="Z1520" s="307"/>
      <c r="AA1520" s="307"/>
      <c r="AB1520" s="307"/>
      <c r="AC1520" s="307"/>
      <c r="AD1520" s="307"/>
      <c r="AE1520" s="622"/>
      <c r="AF1520" s="235"/>
    </row>
    <row r="1521" spans="1:32" s="82" customFormat="1" ht="18.75" x14ac:dyDescent="0.25">
      <c r="A1521" s="103" t="s">
        <v>29</v>
      </c>
      <c r="B1521" s="100">
        <f>H1521+J1521+L1521+N1521+P1521+R1521+T1521+V1521+X1521+Z1521+AB1521+AD1521</f>
        <v>81.42</v>
      </c>
      <c r="C1521" s="125">
        <f>H1521+J1521+L1521+N1521+P1521+R1521+T1521+V1521+X1521+Z1521+AB1521+AD1521</f>
        <v>81.42</v>
      </c>
      <c r="D1521" s="125">
        <f>E1521</f>
        <v>81.42</v>
      </c>
      <c r="E1521" s="125">
        <f>I1521+K1521+M1521+O1521+Q1521+S1521+U1521+W1521+Y1521+AA1521+AC1521+AE1521</f>
        <v>81.42</v>
      </c>
      <c r="F1521" s="125">
        <f>E1521/B1521*100</f>
        <v>100</v>
      </c>
      <c r="G1521" s="125">
        <f>E1521/C1521*100</f>
        <v>100</v>
      </c>
      <c r="H1521" s="125">
        <v>0</v>
      </c>
      <c r="I1521" s="125">
        <v>0</v>
      </c>
      <c r="J1521" s="125">
        <v>0</v>
      </c>
      <c r="K1521" s="125">
        <v>0</v>
      </c>
      <c r="L1521" s="125">
        <v>0</v>
      </c>
      <c r="M1521" s="125">
        <v>0</v>
      </c>
      <c r="N1521" s="125">
        <v>0</v>
      </c>
      <c r="O1521" s="125">
        <v>0</v>
      </c>
      <c r="P1521" s="125">
        <v>0</v>
      </c>
      <c r="Q1521" s="125">
        <v>0</v>
      </c>
      <c r="R1521" s="125">
        <v>0</v>
      </c>
      <c r="S1521" s="125">
        <v>0</v>
      </c>
      <c r="T1521" s="125">
        <v>0</v>
      </c>
      <c r="U1521" s="125">
        <v>0</v>
      </c>
      <c r="V1521" s="125">
        <v>0</v>
      </c>
      <c r="W1521" s="125">
        <v>0</v>
      </c>
      <c r="X1521" s="125">
        <v>0</v>
      </c>
      <c r="Y1521" s="125">
        <v>0</v>
      </c>
      <c r="Z1521" s="125">
        <v>0</v>
      </c>
      <c r="AA1521" s="125">
        <v>0</v>
      </c>
      <c r="AB1521" s="125">
        <v>0</v>
      </c>
      <c r="AC1521" s="125">
        <v>0</v>
      </c>
      <c r="AD1521" s="125">
        <v>81.42</v>
      </c>
      <c r="AE1521" s="100">
        <v>81.42</v>
      </c>
      <c r="AF1521" s="103"/>
    </row>
    <row r="1522" spans="1:32" s="82" customFormat="1" ht="18.75" x14ac:dyDescent="0.25">
      <c r="A1522" s="103" t="s">
        <v>30</v>
      </c>
      <c r="B1522" s="100"/>
      <c r="C1522" s="125"/>
      <c r="D1522" s="125"/>
      <c r="E1522" s="125"/>
      <c r="F1522" s="160"/>
      <c r="G1522" s="160"/>
      <c r="H1522" s="160"/>
      <c r="I1522" s="160"/>
      <c r="J1522" s="160"/>
      <c r="K1522" s="160"/>
      <c r="L1522" s="160"/>
      <c r="M1522" s="160"/>
      <c r="N1522" s="160"/>
      <c r="O1522" s="160"/>
      <c r="P1522" s="160"/>
      <c r="Q1522" s="160"/>
      <c r="R1522" s="125"/>
      <c r="S1522" s="160"/>
      <c r="T1522" s="125"/>
      <c r="U1522" s="160"/>
      <c r="V1522" s="160"/>
      <c r="W1522" s="125"/>
      <c r="X1522" s="125"/>
      <c r="Y1522" s="125"/>
      <c r="Z1522" s="160"/>
      <c r="AA1522" s="160"/>
      <c r="AB1522" s="160"/>
      <c r="AC1522" s="160"/>
      <c r="AD1522" s="160"/>
      <c r="AE1522" s="100"/>
      <c r="AF1522" s="92"/>
    </row>
    <row r="1523" spans="1:32" s="82" customFormat="1" ht="18.75" x14ac:dyDescent="0.25">
      <c r="A1523" s="103" t="s">
        <v>31</v>
      </c>
      <c r="B1523" s="100"/>
      <c r="C1523" s="125"/>
      <c r="D1523" s="125"/>
      <c r="E1523" s="125"/>
      <c r="F1523" s="160"/>
      <c r="G1523" s="160"/>
      <c r="H1523" s="160"/>
      <c r="I1523" s="160"/>
      <c r="J1523" s="160"/>
      <c r="K1523" s="160"/>
      <c r="L1523" s="160"/>
      <c r="M1523" s="160"/>
      <c r="N1523" s="160"/>
      <c r="O1523" s="160"/>
      <c r="P1523" s="160"/>
      <c r="Q1523" s="160"/>
      <c r="R1523" s="125"/>
      <c r="S1523" s="160"/>
      <c r="T1523" s="125"/>
      <c r="U1523" s="160"/>
      <c r="V1523" s="160"/>
      <c r="W1523" s="125"/>
      <c r="X1523" s="125"/>
      <c r="Y1523" s="125"/>
      <c r="Z1523" s="160"/>
      <c r="AA1523" s="160"/>
      <c r="AB1523" s="160"/>
      <c r="AC1523" s="160"/>
      <c r="AD1523" s="160"/>
      <c r="AE1523" s="100"/>
      <c r="AF1523" s="92"/>
    </row>
    <row r="1524" spans="1:32" s="82" customFormat="1" ht="37.5" x14ac:dyDescent="0.25">
      <c r="A1524" s="578" t="s">
        <v>429</v>
      </c>
      <c r="B1524" s="160">
        <f t="shared" ref="B1524:AD1524" si="972">B1525</f>
        <v>91784.093000000008</v>
      </c>
      <c r="C1524" s="160">
        <f t="shared" si="972"/>
        <v>91784.093000000008</v>
      </c>
      <c r="D1524" s="160">
        <f>D1525</f>
        <v>91748.299999999988</v>
      </c>
      <c r="E1524" s="160">
        <f>E1525</f>
        <v>91748.299999999988</v>
      </c>
      <c r="F1524" s="89">
        <f>E1524/B1524*100</f>
        <v>99.961003046573637</v>
      </c>
      <c r="G1524" s="89">
        <f>E1524/C1524*100</f>
        <v>99.961003046573637</v>
      </c>
      <c r="H1524" s="160">
        <f t="shared" si="972"/>
        <v>6588.8980000000001</v>
      </c>
      <c r="I1524" s="160">
        <f t="shared" si="972"/>
        <v>6588.9</v>
      </c>
      <c r="J1524" s="160">
        <f t="shared" si="972"/>
        <v>8995.5329999999994</v>
      </c>
      <c r="K1524" s="160">
        <f t="shared" si="972"/>
        <v>8995.5400000000009</v>
      </c>
      <c r="L1524" s="160">
        <f t="shared" si="972"/>
        <v>8859.4169999999995</v>
      </c>
      <c r="M1524" s="160">
        <f t="shared" si="972"/>
        <v>8789.41</v>
      </c>
      <c r="N1524" s="287">
        <f t="shared" si="972"/>
        <v>7791.259</v>
      </c>
      <c r="O1524" s="287">
        <f t="shared" si="972"/>
        <v>7861.2599999999993</v>
      </c>
      <c r="P1524" s="160">
        <f t="shared" si="972"/>
        <v>9622.2970000000005</v>
      </c>
      <c r="Q1524" s="160">
        <f t="shared" si="972"/>
        <v>9621.0299999999988</v>
      </c>
      <c r="R1524" s="160">
        <f t="shared" si="972"/>
        <v>8559.01</v>
      </c>
      <c r="S1524" s="160">
        <f t="shared" si="972"/>
        <v>8559.01</v>
      </c>
      <c r="T1524" s="160">
        <f>T1525</f>
        <v>8553.32</v>
      </c>
      <c r="U1524" s="160">
        <f t="shared" si="972"/>
        <v>8553.32</v>
      </c>
      <c r="V1524" s="160">
        <f t="shared" si="972"/>
        <v>6320.46</v>
      </c>
      <c r="W1524" s="160">
        <f t="shared" si="972"/>
        <v>6320.46</v>
      </c>
      <c r="X1524" s="160">
        <f t="shared" si="972"/>
        <v>8086.567</v>
      </c>
      <c r="Y1524" s="160">
        <f t="shared" si="972"/>
        <v>8039.63</v>
      </c>
      <c r="Z1524" s="160">
        <f t="shared" si="972"/>
        <v>7754.35</v>
      </c>
      <c r="AA1524" s="160">
        <f t="shared" si="972"/>
        <v>7800.89</v>
      </c>
      <c r="AB1524" s="160">
        <f t="shared" si="972"/>
        <v>5822.7</v>
      </c>
      <c r="AC1524" s="160">
        <f t="shared" si="972"/>
        <v>5823.0999999999995</v>
      </c>
      <c r="AD1524" s="160">
        <f t="shared" si="972"/>
        <v>4830.2820000000002</v>
      </c>
      <c r="AE1524" s="160">
        <f>AE1525</f>
        <v>4795.75</v>
      </c>
      <c r="AF1524" s="617"/>
    </row>
    <row r="1525" spans="1:32" ht="75" x14ac:dyDescent="0.25">
      <c r="A1525" s="142" t="s">
        <v>430</v>
      </c>
      <c r="B1525" s="89">
        <f t="shared" ref="B1525:AD1525" si="973">B1526+B1532+B1548</f>
        <v>91784.093000000008</v>
      </c>
      <c r="C1525" s="89">
        <f>C1526+C1532+C1548</f>
        <v>91784.093000000008</v>
      </c>
      <c r="D1525" s="89">
        <f>D1526+D1532+D1548</f>
        <v>91748.299999999988</v>
      </c>
      <c r="E1525" s="89">
        <f>E1526+E1532+E1548</f>
        <v>91748.299999999988</v>
      </c>
      <c r="F1525" s="89">
        <f>E1525/B1525*100</f>
        <v>99.961003046573637</v>
      </c>
      <c r="G1525" s="89">
        <f>E1525/C1525*100</f>
        <v>99.961003046573637</v>
      </c>
      <c r="H1525" s="89">
        <f t="shared" si="973"/>
        <v>6588.8980000000001</v>
      </c>
      <c r="I1525" s="89">
        <f t="shared" si="973"/>
        <v>6588.9</v>
      </c>
      <c r="J1525" s="89">
        <f t="shared" si="973"/>
        <v>8995.5329999999994</v>
      </c>
      <c r="K1525" s="89">
        <f t="shared" si="973"/>
        <v>8995.5400000000009</v>
      </c>
      <c r="L1525" s="89">
        <f t="shared" si="973"/>
        <v>8859.4169999999995</v>
      </c>
      <c r="M1525" s="89">
        <f t="shared" si="973"/>
        <v>8789.41</v>
      </c>
      <c r="N1525" s="91">
        <f t="shared" si="973"/>
        <v>7791.259</v>
      </c>
      <c r="O1525" s="91">
        <f t="shared" si="973"/>
        <v>7861.2599999999993</v>
      </c>
      <c r="P1525" s="89">
        <f t="shared" si="973"/>
        <v>9622.2970000000005</v>
      </c>
      <c r="Q1525" s="89">
        <f t="shared" si="973"/>
        <v>9621.0299999999988</v>
      </c>
      <c r="R1525" s="89">
        <f t="shared" si="973"/>
        <v>8559.01</v>
      </c>
      <c r="S1525" s="89">
        <f t="shared" si="973"/>
        <v>8559.01</v>
      </c>
      <c r="T1525" s="89">
        <f>T1526+T1532+T1548</f>
        <v>8553.32</v>
      </c>
      <c r="U1525" s="89">
        <f t="shared" si="973"/>
        <v>8553.32</v>
      </c>
      <c r="V1525" s="89">
        <f t="shared" si="973"/>
        <v>6320.46</v>
      </c>
      <c r="W1525" s="89">
        <f t="shared" si="973"/>
        <v>6320.46</v>
      </c>
      <c r="X1525" s="89">
        <f t="shared" si="973"/>
        <v>8086.567</v>
      </c>
      <c r="Y1525" s="89">
        <f t="shared" si="973"/>
        <v>8039.63</v>
      </c>
      <c r="Z1525" s="89">
        <f t="shared" si="973"/>
        <v>7754.35</v>
      </c>
      <c r="AA1525" s="89">
        <f>AA1526+AA1532+AA1548</f>
        <v>7800.89</v>
      </c>
      <c r="AB1525" s="89">
        <f t="shared" si="973"/>
        <v>5822.7</v>
      </c>
      <c r="AC1525" s="89">
        <f t="shared" si="973"/>
        <v>5823.0999999999995</v>
      </c>
      <c r="AD1525" s="89">
        <f t="shared" si="973"/>
        <v>4830.2820000000002</v>
      </c>
      <c r="AE1525" s="89">
        <f>AE1526+AE1532+AE1548</f>
        <v>4795.75</v>
      </c>
      <c r="AF1525" s="617"/>
    </row>
    <row r="1526" spans="1:32" s="82" customFormat="1" ht="37.5" x14ac:dyDescent="0.25">
      <c r="A1526" s="153" t="s">
        <v>431</v>
      </c>
      <c r="B1526" s="95">
        <f t="shared" ref="B1526:AE1526" si="974">B1527</f>
        <v>75</v>
      </c>
      <c r="C1526" s="95">
        <f t="shared" si="974"/>
        <v>75</v>
      </c>
      <c r="D1526" s="95">
        <f t="shared" si="974"/>
        <v>75</v>
      </c>
      <c r="E1526" s="95">
        <f t="shared" si="974"/>
        <v>75</v>
      </c>
      <c r="F1526" s="95">
        <f t="shared" si="974"/>
        <v>100</v>
      </c>
      <c r="G1526" s="95">
        <f t="shared" si="974"/>
        <v>100</v>
      </c>
      <c r="H1526" s="95">
        <f t="shared" si="974"/>
        <v>0</v>
      </c>
      <c r="I1526" s="95">
        <f t="shared" si="974"/>
        <v>0</v>
      </c>
      <c r="J1526" s="95">
        <f t="shared" si="974"/>
        <v>48</v>
      </c>
      <c r="K1526" s="95">
        <f t="shared" si="974"/>
        <v>48</v>
      </c>
      <c r="L1526" s="95">
        <f t="shared" si="974"/>
        <v>0</v>
      </c>
      <c r="M1526" s="95">
        <f t="shared" si="974"/>
        <v>0</v>
      </c>
      <c r="N1526" s="95">
        <f t="shared" si="974"/>
        <v>0</v>
      </c>
      <c r="O1526" s="95">
        <f t="shared" si="974"/>
        <v>0</v>
      </c>
      <c r="P1526" s="95">
        <f t="shared" si="974"/>
        <v>27</v>
      </c>
      <c r="Q1526" s="95">
        <f t="shared" si="974"/>
        <v>27</v>
      </c>
      <c r="R1526" s="95">
        <f t="shared" si="974"/>
        <v>0</v>
      </c>
      <c r="S1526" s="95">
        <f t="shared" si="974"/>
        <v>0</v>
      </c>
      <c r="T1526" s="95">
        <f t="shared" si="974"/>
        <v>0</v>
      </c>
      <c r="U1526" s="95">
        <f t="shared" si="974"/>
        <v>0</v>
      </c>
      <c r="V1526" s="95">
        <f t="shared" si="974"/>
        <v>0</v>
      </c>
      <c r="W1526" s="95">
        <f t="shared" si="974"/>
        <v>0</v>
      </c>
      <c r="X1526" s="95">
        <f t="shared" si="974"/>
        <v>0</v>
      </c>
      <c r="Y1526" s="95">
        <f t="shared" si="974"/>
        <v>0</v>
      </c>
      <c r="Z1526" s="95">
        <f t="shared" si="974"/>
        <v>0</v>
      </c>
      <c r="AA1526" s="95">
        <f t="shared" si="974"/>
        <v>0</v>
      </c>
      <c r="AB1526" s="95">
        <f t="shared" si="974"/>
        <v>0</v>
      </c>
      <c r="AC1526" s="95">
        <f t="shared" si="974"/>
        <v>0</v>
      </c>
      <c r="AD1526" s="95">
        <f t="shared" si="974"/>
        <v>0</v>
      </c>
      <c r="AE1526" s="95">
        <f t="shared" si="974"/>
        <v>0</v>
      </c>
      <c r="AF1526" s="351"/>
    </row>
    <row r="1527" spans="1:32" s="82" customFormat="1" ht="18.75" x14ac:dyDescent="0.25">
      <c r="A1527" s="92" t="s">
        <v>27</v>
      </c>
      <c r="B1527" s="89">
        <f>B1528+B1529+B1530+B1531</f>
        <v>75</v>
      </c>
      <c r="C1527" s="160">
        <f>C1528+C1529+C1530+C1531</f>
        <v>75</v>
      </c>
      <c r="D1527" s="160">
        <f>D1528+D1529+D1530+D1531</f>
        <v>75</v>
      </c>
      <c r="E1527" s="160">
        <f>E1528+E1529+E1530+E1531</f>
        <v>75</v>
      </c>
      <c r="F1527" s="160">
        <f>E1527/B1527*100</f>
        <v>100</v>
      </c>
      <c r="G1527" s="160">
        <f>E1527/C1527*100</f>
        <v>100</v>
      </c>
      <c r="H1527" s="160">
        <f t="shared" ref="H1527:AE1527" si="975">SUM(H1528:H1531)</f>
        <v>0</v>
      </c>
      <c r="I1527" s="160">
        <f t="shared" si="975"/>
        <v>0</v>
      </c>
      <c r="J1527" s="160">
        <f t="shared" si="975"/>
        <v>48</v>
      </c>
      <c r="K1527" s="160">
        <f t="shared" si="975"/>
        <v>48</v>
      </c>
      <c r="L1527" s="160">
        <f t="shared" si="975"/>
        <v>0</v>
      </c>
      <c r="M1527" s="160">
        <f t="shared" si="975"/>
        <v>0</v>
      </c>
      <c r="N1527" s="160">
        <f t="shared" si="975"/>
        <v>0</v>
      </c>
      <c r="O1527" s="160">
        <f t="shared" si="975"/>
        <v>0</v>
      </c>
      <c r="P1527" s="160">
        <f t="shared" si="975"/>
        <v>27</v>
      </c>
      <c r="Q1527" s="160">
        <f t="shared" si="975"/>
        <v>27</v>
      </c>
      <c r="R1527" s="160">
        <f t="shared" si="975"/>
        <v>0</v>
      </c>
      <c r="S1527" s="160">
        <f t="shared" si="975"/>
        <v>0</v>
      </c>
      <c r="T1527" s="160">
        <f t="shared" si="975"/>
        <v>0</v>
      </c>
      <c r="U1527" s="160">
        <f t="shared" si="975"/>
        <v>0</v>
      </c>
      <c r="V1527" s="160">
        <f t="shared" si="975"/>
        <v>0</v>
      </c>
      <c r="W1527" s="160">
        <f t="shared" si="975"/>
        <v>0</v>
      </c>
      <c r="X1527" s="160">
        <f t="shared" si="975"/>
        <v>0</v>
      </c>
      <c r="Y1527" s="160">
        <f t="shared" si="975"/>
        <v>0</v>
      </c>
      <c r="Z1527" s="160">
        <f t="shared" si="975"/>
        <v>0</v>
      </c>
      <c r="AA1527" s="160">
        <f t="shared" si="975"/>
        <v>0</v>
      </c>
      <c r="AB1527" s="160">
        <f t="shared" si="975"/>
        <v>0</v>
      </c>
      <c r="AC1527" s="160">
        <f t="shared" si="975"/>
        <v>0</v>
      </c>
      <c r="AD1527" s="160">
        <f t="shared" si="975"/>
        <v>0</v>
      </c>
      <c r="AE1527" s="160">
        <f t="shared" si="975"/>
        <v>0</v>
      </c>
      <c r="AF1527" s="92"/>
    </row>
    <row r="1528" spans="1:32" s="82" customFormat="1" ht="18.75" x14ac:dyDescent="0.25">
      <c r="A1528" s="103" t="s">
        <v>28</v>
      </c>
      <c r="B1528" s="100"/>
      <c r="C1528" s="125"/>
      <c r="D1528" s="125"/>
      <c r="E1528" s="125"/>
      <c r="F1528" s="125"/>
      <c r="G1528" s="125"/>
      <c r="H1528" s="125"/>
      <c r="I1528" s="125"/>
      <c r="J1528" s="125"/>
      <c r="K1528" s="125"/>
      <c r="L1528" s="125"/>
      <c r="M1528" s="125"/>
      <c r="N1528" s="125"/>
      <c r="O1528" s="125"/>
      <c r="P1528" s="125"/>
      <c r="Q1528" s="125"/>
      <c r="R1528" s="125"/>
      <c r="S1528" s="125"/>
      <c r="T1528" s="125"/>
      <c r="U1528" s="125"/>
      <c r="V1528" s="125"/>
      <c r="W1528" s="125"/>
      <c r="X1528" s="125"/>
      <c r="Y1528" s="125"/>
      <c r="Z1528" s="125"/>
      <c r="AA1528" s="125"/>
      <c r="AB1528" s="125"/>
      <c r="AC1528" s="125"/>
      <c r="AD1528" s="125"/>
      <c r="AE1528" s="125"/>
      <c r="AF1528" s="92"/>
    </row>
    <row r="1529" spans="1:32" s="82" customFormat="1" ht="18.75" x14ac:dyDescent="0.25">
      <c r="A1529" s="103" t="s">
        <v>29</v>
      </c>
      <c r="B1529" s="100">
        <f>H1529+J1529+L1529+N1529+P1529+R1529+T1529+V1529+X1529+Z1529+AB1529+AD1529</f>
        <v>75</v>
      </c>
      <c r="C1529" s="125">
        <f>H1529+J1529+L1529+N1529+P1529+R1529+T1529+V1529+X1529+Z1529+AB1529+AD1529</f>
        <v>75</v>
      </c>
      <c r="D1529" s="125">
        <f>E1529</f>
        <v>75</v>
      </c>
      <c r="E1529" s="125">
        <f>I1529+K1529+M1529+O1529+Q1529+S1529+U1529+W1529+Y1529+AA1529+AC1529+AE1529</f>
        <v>75</v>
      </c>
      <c r="F1529" s="125">
        <f>E1529/B1529*100</f>
        <v>100</v>
      </c>
      <c r="G1529" s="125">
        <f>E1529/C1529*100</f>
        <v>100</v>
      </c>
      <c r="H1529" s="125">
        <v>0</v>
      </c>
      <c r="I1529" s="125">
        <v>0</v>
      </c>
      <c r="J1529" s="125">
        <v>48</v>
      </c>
      <c r="K1529" s="125">
        <v>48</v>
      </c>
      <c r="L1529" s="125">
        <v>0</v>
      </c>
      <c r="M1529" s="125">
        <v>0</v>
      </c>
      <c r="N1529" s="125">
        <v>0</v>
      </c>
      <c r="O1529" s="125">
        <v>0</v>
      </c>
      <c r="P1529" s="125">
        <v>27</v>
      </c>
      <c r="Q1529" s="125">
        <v>27</v>
      </c>
      <c r="R1529" s="125">
        <v>0</v>
      </c>
      <c r="S1529" s="125">
        <v>0</v>
      </c>
      <c r="T1529" s="125">
        <v>0</v>
      </c>
      <c r="U1529" s="125">
        <v>0</v>
      </c>
      <c r="V1529" s="125">
        <v>0</v>
      </c>
      <c r="W1529" s="125">
        <v>0</v>
      </c>
      <c r="X1529" s="125">
        <v>0</v>
      </c>
      <c r="Y1529" s="125">
        <v>0</v>
      </c>
      <c r="Z1529" s="125">
        <v>0</v>
      </c>
      <c r="AA1529" s="125">
        <v>0</v>
      </c>
      <c r="AB1529" s="125">
        <v>0</v>
      </c>
      <c r="AC1529" s="125">
        <v>0</v>
      </c>
      <c r="AD1529" s="125">
        <v>0</v>
      </c>
      <c r="AE1529" s="125">
        <v>0</v>
      </c>
      <c r="AF1529" s="103"/>
    </row>
    <row r="1530" spans="1:32" s="82" customFormat="1" ht="18.75" x14ac:dyDescent="0.25">
      <c r="A1530" s="103" t="s">
        <v>30</v>
      </c>
      <c r="B1530" s="100"/>
      <c r="C1530" s="125"/>
      <c r="D1530" s="125"/>
      <c r="E1530" s="125"/>
      <c r="F1530" s="160"/>
      <c r="G1530" s="160"/>
      <c r="H1530" s="160"/>
      <c r="I1530" s="160"/>
      <c r="J1530" s="160"/>
      <c r="K1530" s="160"/>
      <c r="L1530" s="160"/>
      <c r="M1530" s="160"/>
      <c r="N1530" s="160"/>
      <c r="O1530" s="160"/>
      <c r="P1530" s="160"/>
      <c r="Q1530" s="160"/>
      <c r="R1530" s="160"/>
      <c r="S1530" s="160"/>
      <c r="T1530" s="160"/>
      <c r="U1530" s="160"/>
      <c r="V1530" s="160"/>
      <c r="W1530" s="160"/>
      <c r="X1530" s="160"/>
      <c r="Y1530" s="160"/>
      <c r="Z1530" s="160"/>
      <c r="AA1530" s="160"/>
      <c r="AB1530" s="160"/>
      <c r="AC1530" s="160"/>
      <c r="AD1530" s="160"/>
      <c r="AE1530" s="125"/>
      <c r="AF1530" s="92"/>
    </row>
    <row r="1531" spans="1:32" s="82" customFormat="1" ht="18.75" x14ac:dyDescent="0.25">
      <c r="A1531" s="103" t="s">
        <v>31</v>
      </c>
      <c r="B1531" s="100"/>
      <c r="C1531" s="125"/>
      <c r="D1531" s="125"/>
      <c r="E1531" s="125"/>
      <c r="F1531" s="160"/>
      <c r="G1531" s="160"/>
      <c r="H1531" s="160"/>
      <c r="I1531" s="160"/>
      <c r="J1531" s="160"/>
      <c r="K1531" s="160"/>
      <c r="L1531" s="160"/>
      <c r="M1531" s="160"/>
      <c r="N1531" s="160"/>
      <c r="O1531" s="160"/>
      <c r="P1531" s="160"/>
      <c r="Q1531" s="160"/>
      <c r="R1531" s="160"/>
      <c r="S1531" s="160"/>
      <c r="T1531" s="160"/>
      <c r="U1531" s="160"/>
      <c r="V1531" s="160"/>
      <c r="W1531" s="160"/>
      <c r="X1531" s="160"/>
      <c r="Y1531" s="160"/>
      <c r="Z1531" s="160"/>
      <c r="AA1531" s="160"/>
      <c r="AB1531" s="160"/>
      <c r="AC1531" s="160"/>
      <c r="AD1531" s="160"/>
      <c r="AE1531" s="125"/>
      <c r="AF1531" s="92"/>
    </row>
    <row r="1532" spans="1:32" ht="112.5" x14ac:dyDescent="0.25">
      <c r="A1532" s="153" t="s">
        <v>432</v>
      </c>
      <c r="B1532" s="95">
        <f t="shared" ref="B1532:AD1532" si="976">B1533+B1538+B1543</f>
        <v>11784.331</v>
      </c>
      <c r="C1532" s="95">
        <f>C1533+C1538+C1543</f>
        <v>11784.331</v>
      </c>
      <c r="D1532" s="95">
        <f>D1533+D1538+D1543</f>
        <v>11784.34</v>
      </c>
      <c r="E1532" s="95">
        <f>E1533+E1538+E1543</f>
        <v>11784.34</v>
      </c>
      <c r="F1532" s="95">
        <f>E1532/B1532*100</f>
        <v>100.0000763726002</v>
      </c>
      <c r="G1532" s="95">
        <f>E1532/C1532*100</f>
        <v>100.0000763726002</v>
      </c>
      <c r="H1532" s="95">
        <f>H1533+H1538+H1543</f>
        <v>2076.3580000000002</v>
      </c>
      <c r="I1532" s="95">
        <f t="shared" si="976"/>
        <v>2076.36</v>
      </c>
      <c r="J1532" s="95">
        <f t="shared" si="976"/>
        <v>1608.3429999999998</v>
      </c>
      <c r="K1532" s="95">
        <f t="shared" si="976"/>
        <v>1608.35</v>
      </c>
      <c r="L1532" s="95">
        <f t="shared" si="976"/>
        <v>1900.6579999999999</v>
      </c>
      <c r="M1532" s="95">
        <f t="shared" si="976"/>
        <v>1830.65</v>
      </c>
      <c r="N1532" s="95">
        <f t="shared" si="976"/>
        <v>919.79100000000005</v>
      </c>
      <c r="O1532" s="95">
        <f t="shared" si="976"/>
        <v>989.79000000000008</v>
      </c>
      <c r="P1532" s="95">
        <f t="shared" si="976"/>
        <v>1175.5419999999999</v>
      </c>
      <c r="Q1532" s="95">
        <f t="shared" si="976"/>
        <v>1175.55</v>
      </c>
      <c r="R1532" s="95">
        <f t="shared" si="976"/>
        <v>82.62</v>
      </c>
      <c r="S1532" s="95">
        <f t="shared" si="976"/>
        <v>82.62</v>
      </c>
      <c r="T1532" s="95">
        <f t="shared" si="976"/>
        <v>0</v>
      </c>
      <c r="U1532" s="95">
        <f t="shared" si="976"/>
        <v>0</v>
      </c>
      <c r="V1532" s="95">
        <f t="shared" si="976"/>
        <v>40.5</v>
      </c>
      <c r="W1532" s="95">
        <f t="shared" si="976"/>
        <v>40.5</v>
      </c>
      <c r="X1532" s="95">
        <f t="shared" si="976"/>
        <v>2290.7269999999999</v>
      </c>
      <c r="Y1532" s="95">
        <f t="shared" si="976"/>
        <v>2243.79</v>
      </c>
      <c r="Z1532" s="95">
        <f t="shared" si="976"/>
        <v>542.63</v>
      </c>
      <c r="AA1532" s="95">
        <f t="shared" si="976"/>
        <v>589.17000000000007</v>
      </c>
      <c r="AB1532" s="95">
        <f t="shared" si="976"/>
        <v>510.25</v>
      </c>
      <c r="AC1532" s="95">
        <f t="shared" si="976"/>
        <v>510.65</v>
      </c>
      <c r="AD1532" s="95">
        <f t="shared" si="976"/>
        <v>636.91200000000003</v>
      </c>
      <c r="AE1532" s="95">
        <f>AE1533+AE1538+AE1543</f>
        <v>636.91</v>
      </c>
      <c r="AF1532" s="351"/>
    </row>
    <row r="1533" spans="1:32" s="82" customFormat="1" ht="18.75" x14ac:dyDescent="0.25">
      <c r="A1533" s="142" t="s">
        <v>433</v>
      </c>
      <c r="B1533" s="89">
        <f>B1534+B1535+B1536+B1537</f>
        <v>7894.3360000000011</v>
      </c>
      <c r="C1533" s="160">
        <f>C1534+C1535+C1536+C1537</f>
        <v>7894.3360000000011</v>
      </c>
      <c r="D1533" s="160">
        <f>D1534+D1535+D1536+D1537</f>
        <v>7894.34</v>
      </c>
      <c r="E1533" s="160">
        <f>E1534+E1535+E1536+E1537</f>
        <v>7894.34</v>
      </c>
      <c r="F1533" s="160">
        <f>E1533/B1533*100</f>
        <v>100.0000506692393</v>
      </c>
      <c r="G1533" s="160">
        <f>E1533/C1533*100</f>
        <v>100.0000506692393</v>
      </c>
      <c r="H1533" s="160">
        <f t="shared" ref="H1533:AD1533" si="977">H1534+H1535</f>
        <v>1933.308</v>
      </c>
      <c r="I1533" s="160">
        <f t="shared" si="977"/>
        <v>1933.31</v>
      </c>
      <c r="J1533" s="160">
        <f t="shared" si="977"/>
        <v>434.87700000000001</v>
      </c>
      <c r="K1533" s="160">
        <f t="shared" si="977"/>
        <v>434.88</v>
      </c>
      <c r="L1533" s="160">
        <f t="shared" si="977"/>
        <v>1236.288</v>
      </c>
      <c r="M1533" s="160">
        <f t="shared" si="977"/>
        <v>1236.28</v>
      </c>
      <c r="N1533" s="160">
        <f t="shared" si="977"/>
        <v>713.69600000000003</v>
      </c>
      <c r="O1533" s="160">
        <f t="shared" si="977"/>
        <v>713.7</v>
      </c>
      <c r="P1533" s="160">
        <f t="shared" si="977"/>
        <v>723.44799999999998</v>
      </c>
      <c r="Q1533" s="160">
        <f t="shared" si="977"/>
        <v>723.45</v>
      </c>
      <c r="R1533" s="160">
        <f t="shared" si="977"/>
        <v>82.62</v>
      </c>
      <c r="S1533" s="160">
        <f t="shared" si="977"/>
        <v>82.62</v>
      </c>
      <c r="T1533" s="160">
        <f t="shared" si="977"/>
        <v>0</v>
      </c>
      <c r="U1533" s="160">
        <f t="shared" si="977"/>
        <v>0</v>
      </c>
      <c r="V1533" s="160">
        <f t="shared" si="977"/>
        <v>40.5</v>
      </c>
      <c r="W1533" s="160">
        <f t="shared" si="977"/>
        <v>40.5</v>
      </c>
      <c r="X1533" s="160">
        <f t="shared" si="977"/>
        <v>1952.117</v>
      </c>
      <c r="Y1533" s="160">
        <f t="shared" si="977"/>
        <v>1905.18</v>
      </c>
      <c r="Z1533" s="160">
        <f t="shared" si="977"/>
        <v>72.760000000000005</v>
      </c>
      <c r="AA1533" s="160">
        <f t="shared" si="977"/>
        <v>119.7</v>
      </c>
      <c r="AB1533" s="160">
        <f t="shared" si="977"/>
        <v>67.81</v>
      </c>
      <c r="AC1533" s="160">
        <f t="shared" si="977"/>
        <v>67.81</v>
      </c>
      <c r="AD1533" s="160">
        <f t="shared" si="977"/>
        <v>636.91200000000003</v>
      </c>
      <c r="AE1533" s="160">
        <f>AE1534+AE1535</f>
        <v>636.91</v>
      </c>
      <c r="AF1533" s="92"/>
    </row>
    <row r="1534" spans="1:32" s="82" customFormat="1" ht="18.75" x14ac:dyDescent="0.25">
      <c r="A1534" s="103" t="s">
        <v>28</v>
      </c>
      <c r="B1534" s="100"/>
      <c r="C1534" s="125"/>
      <c r="D1534" s="125"/>
      <c r="E1534" s="125"/>
      <c r="F1534" s="125"/>
      <c r="G1534" s="125"/>
      <c r="H1534" s="125"/>
      <c r="I1534" s="125"/>
      <c r="J1534" s="125"/>
      <c r="K1534" s="125"/>
      <c r="L1534" s="125"/>
      <c r="M1534" s="125"/>
      <c r="N1534" s="125"/>
      <c r="O1534" s="125"/>
      <c r="P1534" s="125"/>
      <c r="Q1534" s="125"/>
      <c r="R1534" s="125"/>
      <c r="S1534" s="125"/>
      <c r="T1534" s="125"/>
      <c r="U1534" s="125"/>
      <c r="V1534" s="125"/>
      <c r="W1534" s="125"/>
      <c r="X1534" s="125"/>
      <c r="Y1534" s="125"/>
      <c r="Z1534" s="125"/>
      <c r="AA1534" s="125"/>
      <c r="AB1534" s="125"/>
      <c r="AC1534" s="125"/>
      <c r="AD1534" s="125"/>
      <c r="AE1534" s="441"/>
      <c r="AF1534" s="135"/>
    </row>
    <row r="1535" spans="1:32" s="82" customFormat="1" ht="18.75" x14ac:dyDescent="0.25">
      <c r="A1535" s="103" t="s">
        <v>29</v>
      </c>
      <c r="B1535" s="100">
        <f>H1535+J1535+L1535+N1535+P1535+R1535+T1535+V1535+X1535+Z1535+AB1535+AD1535</f>
        <v>7894.3360000000011</v>
      </c>
      <c r="C1535" s="125">
        <f>H1535+J1535+L1535+N1535+P1535+R1535+T1535+V1535+X1535+Z1535+AB1535+AD1535</f>
        <v>7894.3360000000011</v>
      </c>
      <c r="D1535" s="125">
        <f>E1535</f>
        <v>7894.34</v>
      </c>
      <c r="E1535" s="125">
        <f>I1535+K1535+M1535+O1535+Q1535+S1535+U1535+W1535+Y1535+AA1535+AC1535+AE1535</f>
        <v>7894.34</v>
      </c>
      <c r="F1535" s="125">
        <f>E1535/B1535*100</f>
        <v>100.0000506692393</v>
      </c>
      <c r="G1535" s="125">
        <f>E1535/C1535*100</f>
        <v>100.0000506692393</v>
      </c>
      <c r="H1535" s="125">
        <v>1933.308</v>
      </c>
      <c r="I1535" s="125">
        <v>1933.31</v>
      </c>
      <c r="J1535" s="125">
        <v>434.87700000000001</v>
      </c>
      <c r="K1535" s="125">
        <v>434.88</v>
      </c>
      <c r="L1535" s="125">
        <v>1236.288</v>
      </c>
      <c r="M1535" s="125">
        <v>1236.28</v>
      </c>
      <c r="N1535" s="125">
        <v>713.69600000000003</v>
      </c>
      <c r="O1535" s="125">
        <v>713.7</v>
      </c>
      <c r="P1535" s="125">
        <v>723.44799999999998</v>
      </c>
      <c r="Q1535" s="125">
        <v>723.45</v>
      </c>
      <c r="R1535" s="125">
        <v>82.62</v>
      </c>
      <c r="S1535" s="125">
        <v>82.62</v>
      </c>
      <c r="T1535" s="125">
        <v>0</v>
      </c>
      <c r="U1535" s="125">
        <v>0</v>
      </c>
      <c r="V1535" s="125">
        <v>40.5</v>
      </c>
      <c r="W1535" s="125">
        <v>40.5</v>
      </c>
      <c r="X1535" s="125">
        <v>1952.117</v>
      </c>
      <c r="Y1535" s="125">
        <v>1905.18</v>
      </c>
      <c r="Z1535" s="125">
        <v>72.760000000000005</v>
      </c>
      <c r="AA1535" s="125">
        <v>119.7</v>
      </c>
      <c r="AB1535" s="125">
        <v>67.81</v>
      </c>
      <c r="AC1535" s="125">
        <v>67.81</v>
      </c>
      <c r="AD1535" s="125">
        <v>636.91200000000003</v>
      </c>
      <c r="AE1535" s="131">
        <v>636.91</v>
      </c>
      <c r="AF1535" s="623"/>
    </row>
    <row r="1536" spans="1:32" s="82" customFormat="1" ht="18.75" x14ac:dyDescent="0.25">
      <c r="A1536" s="103" t="s">
        <v>30</v>
      </c>
      <c r="B1536" s="100"/>
      <c r="C1536" s="125"/>
      <c r="D1536" s="125"/>
      <c r="E1536" s="125"/>
      <c r="F1536" s="160"/>
      <c r="G1536" s="160"/>
      <c r="H1536" s="125"/>
      <c r="I1536" s="125"/>
      <c r="J1536" s="125"/>
      <c r="K1536" s="125"/>
      <c r="L1536" s="125"/>
      <c r="M1536" s="125"/>
      <c r="N1536" s="125"/>
      <c r="O1536" s="125"/>
      <c r="P1536" s="125"/>
      <c r="Q1536" s="125"/>
      <c r="R1536" s="125"/>
      <c r="S1536" s="125"/>
      <c r="T1536" s="125"/>
      <c r="U1536" s="125"/>
      <c r="V1536" s="125"/>
      <c r="W1536" s="125"/>
      <c r="X1536" s="125"/>
      <c r="Y1536" s="125"/>
      <c r="Z1536" s="125"/>
      <c r="AA1536" s="125"/>
      <c r="AB1536" s="125"/>
      <c r="AC1536" s="125"/>
      <c r="AD1536" s="125"/>
      <c r="AE1536" s="96"/>
      <c r="AF1536" s="621"/>
    </row>
    <row r="1537" spans="1:32" s="82" customFormat="1" ht="18.75" x14ac:dyDescent="0.25">
      <c r="A1537" s="103" t="s">
        <v>31</v>
      </c>
      <c r="B1537" s="100"/>
      <c r="C1537" s="125"/>
      <c r="D1537" s="125"/>
      <c r="E1537" s="125"/>
      <c r="F1537" s="160"/>
      <c r="G1537" s="160"/>
      <c r="H1537" s="125"/>
      <c r="I1537" s="125"/>
      <c r="J1537" s="125"/>
      <c r="K1537" s="125"/>
      <c r="L1537" s="125"/>
      <c r="M1537" s="125"/>
      <c r="N1537" s="125"/>
      <c r="O1537" s="125"/>
      <c r="P1537" s="125"/>
      <c r="Q1537" s="125"/>
      <c r="R1537" s="125"/>
      <c r="S1537" s="125"/>
      <c r="T1537" s="125"/>
      <c r="U1537" s="125"/>
      <c r="V1537" s="125"/>
      <c r="W1537" s="125"/>
      <c r="X1537" s="125"/>
      <c r="Y1537" s="125"/>
      <c r="Z1537" s="125"/>
      <c r="AA1537" s="125"/>
      <c r="AB1537" s="125"/>
      <c r="AC1537" s="125"/>
      <c r="AD1537" s="125"/>
      <c r="AE1537" s="131"/>
      <c r="AF1537" s="96"/>
    </row>
    <row r="1538" spans="1:32" s="82" customFormat="1" ht="18.75" x14ac:dyDescent="0.25">
      <c r="A1538" s="142" t="s">
        <v>434</v>
      </c>
      <c r="B1538" s="89">
        <f>B1539+B1540+B1541+B1542</f>
        <v>1260.4000000000001</v>
      </c>
      <c r="C1538" s="160">
        <f>C1539+C1540+C1541+C1542</f>
        <v>1260.4000000000001</v>
      </c>
      <c r="D1538" s="160">
        <f>D1539+D1540+D1541+D1542</f>
        <v>1260.4000000000001</v>
      </c>
      <c r="E1538" s="160">
        <f>E1539+E1540+E1541+E1542</f>
        <v>1260.4000000000001</v>
      </c>
      <c r="F1538" s="160">
        <f>E1538/B1538*100</f>
        <v>100</v>
      </c>
      <c r="G1538" s="160">
        <f>E1538/C1538*100</f>
        <v>100</v>
      </c>
      <c r="H1538" s="160">
        <f t="shared" ref="H1538:AD1538" si="978">H1539+H1540</f>
        <v>0</v>
      </c>
      <c r="I1538" s="160">
        <f t="shared" si="978"/>
        <v>0</v>
      </c>
      <c r="J1538" s="160">
        <f t="shared" si="978"/>
        <v>0</v>
      </c>
      <c r="K1538" s="160">
        <f t="shared" si="978"/>
        <v>0</v>
      </c>
      <c r="L1538" s="160">
        <f t="shared" si="978"/>
        <v>420</v>
      </c>
      <c r="M1538" s="160">
        <f t="shared" si="978"/>
        <v>350</v>
      </c>
      <c r="N1538" s="160">
        <f t="shared" si="978"/>
        <v>0</v>
      </c>
      <c r="O1538" s="160">
        <f t="shared" si="978"/>
        <v>70</v>
      </c>
      <c r="P1538" s="160">
        <f t="shared" si="978"/>
        <v>420</v>
      </c>
      <c r="Q1538" s="160">
        <f t="shared" si="978"/>
        <v>420</v>
      </c>
      <c r="R1538" s="160">
        <f t="shared" si="978"/>
        <v>0</v>
      </c>
      <c r="S1538" s="160">
        <f t="shared" si="978"/>
        <v>0</v>
      </c>
      <c r="T1538" s="160">
        <f t="shared" si="978"/>
        <v>0</v>
      </c>
      <c r="U1538" s="160">
        <f t="shared" si="978"/>
        <v>0</v>
      </c>
      <c r="V1538" s="160">
        <f t="shared" si="978"/>
        <v>0</v>
      </c>
      <c r="W1538" s="160">
        <f t="shared" si="978"/>
        <v>0</v>
      </c>
      <c r="X1538" s="160">
        <f t="shared" si="978"/>
        <v>0</v>
      </c>
      <c r="Y1538" s="160">
        <f t="shared" si="978"/>
        <v>0</v>
      </c>
      <c r="Z1538" s="160">
        <f t="shared" si="978"/>
        <v>0.4</v>
      </c>
      <c r="AA1538" s="160">
        <f t="shared" si="978"/>
        <v>0</v>
      </c>
      <c r="AB1538" s="160">
        <f t="shared" si="978"/>
        <v>420</v>
      </c>
      <c r="AC1538" s="160">
        <f t="shared" si="978"/>
        <v>420.4</v>
      </c>
      <c r="AD1538" s="160">
        <f t="shared" si="978"/>
        <v>0</v>
      </c>
      <c r="AE1538" s="90">
        <f>AE1540</f>
        <v>0</v>
      </c>
      <c r="AF1538" s="624"/>
    </row>
    <row r="1539" spans="1:32" s="82" customFormat="1" ht="18.75" x14ac:dyDescent="0.25">
      <c r="A1539" s="103" t="s">
        <v>28</v>
      </c>
      <c r="B1539" s="100"/>
      <c r="C1539" s="125"/>
      <c r="D1539" s="125"/>
      <c r="E1539" s="125"/>
      <c r="F1539" s="125"/>
      <c r="G1539" s="125"/>
      <c r="H1539" s="125"/>
      <c r="I1539" s="125"/>
      <c r="J1539" s="125"/>
      <c r="K1539" s="125"/>
      <c r="L1539" s="125"/>
      <c r="M1539" s="125"/>
      <c r="N1539" s="125"/>
      <c r="O1539" s="125"/>
      <c r="P1539" s="125"/>
      <c r="Q1539" s="125"/>
      <c r="R1539" s="125"/>
      <c r="S1539" s="125"/>
      <c r="T1539" s="125"/>
      <c r="U1539" s="125"/>
      <c r="V1539" s="125"/>
      <c r="W1539" s="125"/>
      <c r="X1539" s="125"/>
      <c r="Y1539" s="125"/>
      <c r="Z1539" s="125"/>
      <c r="AA1539" s="125"/>
      <c r="AB1539" s="125"/>
      <c r="AC1539" s="125"/>
      <c r="AD1539" s="125"/>
      <c r="AE1539" s="131"/>
      <c r="AF1539" s="96"/>
    </row>
    <row r="1540" spans="1:32" s="82" customFormat="1" ht="18.75" x14ac:dyDescent="0.25">
      <c r="A1540" s="103" t="s">
        <v>29</v>
      </c>
      <c r="B1540" s="100">
        <f>H1540+J1540+L1540+N1540+P1540+R1540+T1540+V1540+X1540+Z1540+AB1540+AD1540</f>
        <v>1260.4000000000001</v>
      </c>
      <c r="C1540" s="125">
        <f>H1540+J1540+L1540+N1540+P1540+R1540+T1540+V1540+X1540+Z1540+AB1540+AD1540</f>
        <v>1260.4000000000001</v>
      </c>
      <c r="D1540" s="125">
        <f>E1540</f>
        <v>1260.4000000000001</v>
      </c>
      <c r="E1540" s="125">
        <f>I1540+K1540+M1540+O1540+Q1540+S1540+U1540+W1540+Y1540+AA1540+AC1540+AE1540</f>
        <v>1260.4000000000001</v>
      </c>
      <c r="F1540" s="125">
        <f>E1540/B1540*100</f>
        <v>100</v>
      </c>
      <c r="G1540" s="125">
        <f>E1540/C1540*100</f>
        <v>100</v>
      </c>
      <c r="H1540" s="125">
        <v>0</v>
      </c>
      <c r="I1540" s="125">
        <v>0</v>
      </c>
      <c r="J1540" s="125">
        <v>0</v>
      </c>
      <c r="K1540" s="125">
        <v>0</v>
      </c>
      <c r="L1540" s="125">
        <v>420</v>
      </c>
      <c r="M1540" s="125">
        <v>350</v>
      </c>
      <c r="N1540" s="125">
        <v>0</v>
      </c>
      <c r="O1540" s="125">
        <v>70</v>
      </c>
      <c r="P1540" s="125">
        <v>420</v>
      </c>
      <c r="Q1540" s="125">
        <v>420</v>
      </c>
      <c r="R1540" s="125">
        <v>0</v>
      </c>
      <c r="S1540" s="125">
        <v>0</v>
      </c>
      <c r="T1540" s="125">
        <v>0</v>
      </c>
      <c r="U1540" s="125">
        <v>0</v>
      </c>
      <c r="V1540" s="125">
        <v>0</v>
      </c>
      <c r="W1540" s="125">
        <v>0</v>
      </c>
      <c r="X1540" s="125">
        <v>0</v>
      </c>
      <c r="Y1540" s="125">
        <v>0</v>
      </c>
      <c r="Z1540" s="125">
        <v>0.4</v>
      </c>
      <c r="AA1540" s="125">
        <v>0</v>
      </c>
      <c r="AB1540" s="125">
        <v>420</v>
      </c>
      <c r="AC1540" s="125">
        <v>420.4</v>
      </c>
      <c r="AD1540" s="125">
        <v>0</v>
      </c>
      <c r="AE1540" s="131">
        <v>0</v>
      </c>
      <c r="AF1540" s="96"/>
    </row>
    <row r="1541" spans="1:32" s="82" customFormat="1" ht="18.75" x14ac:dyDescent="0.25">
      <c r="A1541" s="103" t="s">
        <v>30</v>
      </c>
      <c r="B1541" s="100"/>
      <c r="C1541" s="125"/>
      <c r="D1541" s="125"/>
      <c r="E1541" s="125"/>
      <c r="F1541" s="160"/>
      <c r="G1541" s="160"/>
      <c r="H1541" s="125"/>
      <c r="I1541" s="125"/>
      <c r="J1541" s="125"/>
      <c r="K1541" s="125"/>
      <c r="L1541" s="125"/>
      <c r="M1541" s="125"/>
      <c r="N1541" s="125"/>
      <c r="O1541" s="125"/>
      <c r="P1541" s="125"/>
      <c r="Q1541" s="125"/>
      <c r="R1541" s="125"/>
      <c r="S1541" s="125"/>
      <c r="T1541" s="125"/>
      <c r="U1541" s="125"/>
      <c r="V1541" s="125"/>
      <c r="W1541" s="125"/>
      <c r="X1541" s="125"/>
      <c r="Y1541" s="125"/>
      <c r="Z1541" s="125"/>
      <c r="AA1541" s="125"/>
      <c r="AB1541" s="125"/>
      <c r="AC1541" s="125"/>
      <c r="AD1541" s="125"/>
      <c r="AE1541" s="131"/>
      <c r="AF1541" s="96"/>
    </row>
    <row r="1542" spans="1:32" s="82" customFormat="1" ht="18.75" x14ac:dyDescent="0.25">
      <c r="A1542" s="103" t="s">
        <v>31</v>
      </c>
      <c r="B1542" s="100"/>
      <c r="C1542" s="125"/>
      <c r="D1542" s="125"/>
      <c r="E1542" s="125"/>
      <c r="F1542" s="160"/>
      <c r="G1542" s="160"/>
      <c r="H1542" s="125"/>
      <c r="I1542" s="125"/>
      <c r="J1542" s="125"/>
      <c r="K1542" s="125"/>
      <c r="L1542" s="125"/>
      <c r="M1542" s="125"/>
      <c r="N1542" s="125"/>
      <c r="O1542" s="125"/>
      <c r="P1542" s="125"/>
      <c r="Q1542" s="125"/>
      <c r="R1542" s="125"/>
      <c r="S1542" s="125"/>
      <c r="T1542" s="125"/>
      <c r="U1542" s="125"/>
      <c r="V1542" s="125"/>
      <c r="W1542" s="125"/>
      <c r="X1542" s="125"/>
      <c r="Y1542" s="125"/>
      <c r="Z1542" s="125"/>
      <c r="AA1542" s="125"/>
      <c r="AB1542" s="125"/>
      <c r="AC1542" s="125"/>
      <c r="AD1542" s="125"/>
      <c r="AE1542" s="131"/>
      <c r="AF1542" s="96"/>
    </row>
    <row r="1543" spans="1:32" s="82" customFormat="1" ht="18.75" x14ac:dyDescent="0.25">
      <c r="A1543" s="142" t="s">
        <v>435</v>
      </c>
      <c r="B1543" s="89">
        <f>B1544+B1545+B1546+B1547</f>
        <v>2629.5949999999998</v>
      </c>
      <c r="C1543" s="160">
        <f>C1544+C1545+C1546+C1547</f>
        <v>2629.5949999999998</v>
      </c>
      <c r="D1543" s="160">
        <f>D1544+D1545+D1546+D1547</f>
        <v>2629.6</v>
      </c>
      <c r="E1543" s="160">
        <f>E1544+E1545+E1546+E1547</f>
        <v>2629.6</v>
      </c>
      <c r="F1543" s="160">
        <f>E1543/B1543*100</f>
        <v>100.00019014334907</v>
      </c>
      <c r="G1543" s="160">
        <f>E1543/C1543*100</f>
        <v>100.00019014334907</v>
      </c>
      <c r="H1543" s="160">
        <f t="shared" ref="H1543:AD1543" si="979">H1544+H1545</f>
        <v>143.05000000000001</v>
      </c>
      <c r="I1543" s="160">
        <f t="shared" si="979"/>
        <v>143.05000000000001</v>
      </c>
      <c r="J1543" s="160">
        <f t="shared" si="979"/>
        <v>1173.4659999999999</v>
      </c>
      <c r="K1543" s="160">
        <f t="shared" si="979"/>
        <v>1173.47</v>
      </c>
      <c r="L1543" s="160">
        <f t="shared" si="979"/>
        <v>244.37</v>
      </c>
      <c r="M1543" s="160">
        <f t="shared" si="979"/>
        <v>244.37</v>
      </c>
      <c r="N1543" s="160">
        <f t="shared" si="979"/>
        <v>206.095</v>
      </c>
      <c r="O1543" s="160">
        <f t="shared" si="979"/>
        <v>206.09</v>
      </c>
      <c r="P1543" s="160">
        <f t="shared" si="979"/>
        <v>32.094000000000001</v>
      </c>
      <c r="Q1543" s="160">
        <f t="shared" si="979"/>
        <v>32.1</v>
      </c>
      <c r="R1543" s="160">
        <f t="shared" si="979"/>
        <v>0</v>
      </c>
      <c r="S1543" s="160">
        <f t="shared" si="979"/>
        <v>0</v>
      </c>
      <c r="T1543" s="160">
        <f t="shared" si="979"/>
        <v>0</v>
      </c>
      <c r="U1543" s="160">
        <f t="shared" si="979"/>
        <v>0</v>
      </c>
      <c r="V1543" s="160">
        <f t="shared" si="979"/>
        <v>0</v>
      </c>
      <c r="W1543" s="160">
        <f t="shared" si="979"/>
        <v>0</v>
      </c>
      <c r="X1543" s="160">
        <f t="shared" si="979"/>
        <v>338.61</v>
      </c>
      <c r="Y1543" s="160">
        <f t="shared" si="979"/>
        <v>338.61</v>
      </c>
      <c r="Z1543" s="160">
        <f t="shared" si="979"/>
        <v>469.47</v>
      </c>
      <c r="AA1543" s="160">
        <f t="shared" si="979"/>
        <v>469.47</v>
      </c>
      <c r="AB1543" s="160">
        <f t="shared" si="979"/>
        <v>22.44</v>
      </c>
      <c r="AC1543" s="160">
        <f t="shared" si="979"/>
        <v>22.44</v>
      </c>
      <c r="AD1543" s="160">
        <f t="shared" si="979"/>
        <v>0</v>
      </c>
      <c r="AE1543" s="90">
        <f>AE1544</f>
        <v>0</v>
      </c>
      <c r="AF1543" s="90"/>
    </row>
    <row r="1544" spans="1:32" s="82" customFormat="1" ht="18.75" x14ac:dyDescent="0.25">
      <c r="A1544" s="103" t="s">
        <v>28</v>
      </c>
      <c r="B1544" s="100"/>
      <c r="C1544" s="125"/>
      <c r="D1544" s="125"/>
      <c r="E1544" s="125"/>
      <c r="F1544" s="125"/>
      <c r="G1544" s="125"/>
      <c r="H1544" s="125"/>
      <c r="I1544" s="125"/>
      <c r="J1544" s="125"/>
      <c r="K1544" s="125"/>
      <c r="L1544" s="125"/>
      <c r="M1544" s="125"/>
      <c r="N1544" s="125"/>
      <c r="O1544" s="125"/>
      <c r="P1544" s="125"/>
      <c r="Q1544" s="125"/>
      <c r="R1544" s="125"/>
      <c r="S1544" s="125"/>
      <c r="T1544" s="125"/>
      <c r="U1544" s="125"/>
      <c r="V1544" s="125"/>
      <c r="W1544" s="125"/>
      <c r="X1544" s="125"/>
      <c r="Y1544" s="125"/>
      <c r="Z1544" s="125"/>
      <c r="AA1544" s="125"/>
      <c r="AB1544" s="125"/>
      <c r="AC1544" s="125"/>
      <c r="AD1544" s="125"/>
      <c r="AE1544" s="96"/>
      <c r="AF1544" s="96"/>
    </row>
    <row r="1545" spans="1:32" s="82" customFormat="1" ht="18.75" x14ac:dyDescent="0.25">
      <c r="A1545" s="103" t="s">
        <v>29</v>
      </c>
      <c r="B1545" s="100">
        <f>H1545+J1545+L1545+N1545+P1545+R1545+T1545+V1545+X1545+Z1545+AB1545+AD1545</f>
        <v>2629.5949999999998</v>
      </c>
      <c r="C1545" s="125">
        <f>H1545+J1545+L1545+N1545+P1545+R1545+T1545+V1545+X1545+Z1545+AB1545+AD1545</f>
        <v>2629.5949999999998</v>
      </c>
      <c r="D1545" s="125">
        <f>E1545</f>
        <v>2629.6</v>
      </c>
      <c r="E1545" s="125">
        <f>I1545+K1545+M1545+O1545+Q1545+S1545+U1545+W1545+Y1545+AA1545+AC1545+AE1545</f>
        <v>2629.6</v>
      </c>
      <c r="F1545" s="125">
        <f>E1545/B1545*100</f>
        <v>100.00019014334907</v>
      </c>
      <c r="G1545" s="125">
        <f>E1545/C1545*100</f>
        <v>100.00019014334907</v>
      </c>
      <c r="H1545" s="125">
        <v>143.05000000000001</v>
      </c>
      <c r="I1545" s="125">
        <v>143.05000000000001</v>
      </c>
      <c r="J1545" s="125">
        <v>1173.4659999999999</v>
      </c>
      <c r="K1545" s="125">
        <v>1173.47</v>
      </c>
      <c r="L1545" s="125">
        <v>244.37</v>
      </c>
      <c r="M1545" s="125">
        <v>244.37</v>
      </c>
      <c r="N1545" s="125">
        <v>206.095</v>
      </c>
      <c r="O1545" s="125">
        <v>206.09</v>
      </c>
      <c r="P1545" s="125">
        <v>32.094000000000001</v>
      </c>
      <c r="Q1545" s="125">
        <v>32.1</v>
      </c>
      <c r="R1545" s="125">
        <v>0</v>
      </c>
      <c r="S1545" s="125">
        <v>0</v>
      </c>
      <c r="T1545" s="125">
        <v>0</v>
      </c>
      <c r="U1545" s="125">
        <v>0</v>
      </c>
      <c r="V1545" s="125">
        <v>0</v>
      </c>
      <c r="W1545" s="125">
        <v>0</v>
      </c>
      <c r="X1545" s="125">
        <v>338.61</v>
      </c>
      <c r="Y1545" s="125">
        <v>338.61</v>
      </c>
      <c r="Z1545" s="125">
        <v>469.47</v>
      </c>
      <c r="AA1545" s="125">
        <v>469.47</v>
      </c>
      <c r="AB1545" s="125">
        <v>22.44</v>
      </c>
      <c r="AC1545" s="125">
        <v>22.44</v>
      </c>
      <c r="AD1545" s="125">
        <v>0</v>
      </c>
      <c r="AE1545" s="131">
        <v>0</v>
      </c>
      <c r="AF1545" s="96"/>
    </row>
    <row r="1546" spans="1:32" s="82" customFormat="1" ht="18.75" x14ac:dyDescent="0.25">
      <c r="A1546" s="103" t="s">
        <v>30</v>
      </c>
      <c r="B1546" s="100"/>
      <c r="C1546" s="125"/>
      <c r="D1546" s="125"/>
      <c r="E1546" s="125"/>
      <c r="F1546" s="160"/>
      <c r="G1546" s="160"/>
      <c r="H1546" s="125"/>
      <c r="I1546" s="125"/>
      <c r="J1546" s="125"/>
      <c r="K1546" s="125"/>
      <c r="L1546" s="125"/>
      <c r="M1546" s="125"/>
      <c r="N1546" s="125"/>
      <c r="O1546" s="125"/>
      <c r="P1546" s="125"/>
      <c r="Q1546" s="125"/>
      <c r="R1546" s="125"/>
      <c r="S1546" s="125"/>
      <c r="T1546" s="125"/>
      <c r="U1546" s="125"/>
      <c r="V1546" s="125"/>
      <c r="W1546" s="125"/>
      <c r="X1546" s="125"/>
      <c r="Y1546" s="125"/>
      <c r="Z1546" s="125"/>
      <c r="AA1546" s="125"/>
      <c r="AB1546" s="125"/>
      <c r="AC1546" s="125"/>
      <c r="AD1546" s="125"/>
      <c r="AE1546" s="131"/>
      <c r="AF1546" s="96"/>
    </row>
    <row r="1547" spans="1:32" s="82" customFormat="1" ht="18.75" x14ac:dyDescent="0.25">
      <c r="A1547" s="103" t="s">
        <v>31</v>
      </c>
      <c r="B1547" s="100"/>
      <c r="C1547" s="125"/>
      <c r="D1547" s="125"/>
      <c r="E1547" s="125"/>
      <c r="F1547" s="160"/>
      <c r="G1547" s="160"/>
      <c r="H1547" s="125"/>
      <c r="I1547" s="125"/>
      <c r="J1547" s="125"/>
      <c r="K1547" s="125"/>
      <c r="L1547" s="125"/>
      <c r="M1547" s="125"/>
      <c r="N1547" s="125"/>
      <c r="O1547" s="125"/>
      <c r="P1547" s="125"/>
      <c r="Q1547" s="125"/>
      <c r="R1547" s="125"/>
      <c r="S1547" s="125"/>
      <c r="T1547" s="125"/>
      <c r="U1547" s="125"/>
      <c r="V1547" s="125"/>
      <c r="W1547" s="125"/>
      <c r="X1547" s="125"/>
      <c r="Y1547" s="125"/>
      <c r="Z1547" s="125"/>
      <c r="AA1547" s="125"/>
      <c r="AB1547" s="125"/>
      <c r="AC1547" s="125"/>
      <c r="AD1547" s="125"/>
      <c r="AE1547" s="131"/>
      <c r="AF1547" s="96"/>
    </row>
    <row r="1548" spans="1:32" s="82" customFormat="1" ht="56.25" x14ac:dyDescent="0.25">
      <c r="A1548" s="153" t="s">
        <v>436</v>
      </c>
      <c r="B1548" s="95">
        <f t="shared" ref="B1548:AD1548" si="980">B1549+B1554+B1559</f>
        <v>79924.762000000002</v>
      </c>
      <c r="C1548" s="95">
        <f>C1549+C1554+C1559</f>
        <v>79924.762000000002</v>
      </c>
      <c r="D1548" s="95">
        <f>D1549+D1554+D1559</f>
        <v>79888.959999999992</v>
      </c>
      <c r="E1548" s="95">
        <f>E1549+E1554+E1559</f>
        <v>79888.959999999992</v>
      </c>
      <c r="F1548" s="95">
        <f>E1548/B1548*100</f>
        <v>99.95520537177201</v>
      </c>
      <c r="G1548" s="95">
        <f>E1548/C1548*100</f>
        <v>99.95520537177201</v>
      </c>
      <c r="H1548" s="95">
        <f t="shared" si="980"/>
        <v>4512.54</v>
      </c>
      <c r="I1548" s="95">
        <f t="shared" si="980"/>
        <v>4512.54</v>
      </c>
      <c r="J1548" s="95">
        <f t="shared" si="980"/>
        <v>7339.1900000000005</v>
      </c>
      <c r="K1548" s="95">
        <f t="shared" si="980"/>
        <v>7339.1900000000005</v>
      </c>
      <c r="L1548" s="95">
        <f t="shared" si="980"/>
        <v>6958.7589999999991</v>
      </c>
      <c r="M1548" s="95">
        <f t="shared" si="980"/>
        <v>6958.7599999999993</v>
      </c>
      <c r="N1548" s="95">
        <f t="shared" si="980"/>
        <v>6871.4679999999998</v>
      </c>
      <c r="O1548" s="95">
        <f t="shared" si="980"/>
        <v>6871.4699999999993</v>
      </c>
      <c r="P1548" s="95">
        <f t="shared" si="980"/>
        <v>8419.755000000001</v>
      </c>
      <c r="Q1548" s="95">
        <f t="shared" si="980"/>
        <v>8418.48</v>
      </c>
      <c r="R1548" s="95">
        <f t="shared" si="980"/>
        <v>8476.39</v>
      </c>
      <c r="S1548" s="95">
        <f t="shared" si="980"/>
        <v>8476.39</v>
      </c>
      <c r="T1548" s="95">
        <f t="shared" si="980"/>
        <v>8553.32</v>
      </c>
      <c r="U1548" s="95">
        <f t="shared" si="980"/>
        <v>8553.32</v>
      </c>
      <c r="V1548" s="95">
        <f t="shared" si="980"/>
        <v>6279.96</v>
      </c>
      <c r="W1548" s="95">
        <f t="shared" si="980"/>
        <v>6279.96</v>
      </c>
      <c r="X1548" s="95">
        <f t="shared" si="980"/>
        <v>5795.84</v>
      </c>
      <c r="Y1548" s="95">
        <f t="shared" si="980"/>
        <v>5795.84</v>
      </c>
      <c r="Z1548" s="95">
        <f t="shared" si="980"/>
        <v>7211.72</v>
      </c>
      <c r="AA1548" s="95">
        <f t="shared" si="980"/>
        <v>7211.72</v>
      </c>
      <c r="AB1548" s="95">
        <f t="shared" si="980"/>
        <v>5312.45</v>
      </c>
      <c r="AC1548" s="95">
        <f t="shared" si="980"/>
        <v>5312.45</v>
      </c>
      <c r="AD1548" s="95">
        <f t="shared" si="980"/>
        <v>4193.37</v>
      </c>
      <c r="AE1548" s="95">
        <f>AE1549+AE1554+AE1559</f>
        <v>4158.84</v>
      </c>
      <c r="AF1548" s="124"/>
    </row>
    <row r="1549" spans="1:32" s="82" customFormat="1" ht="18.75" x14ac:dyDescent="0.25">
      <c r="A1549" s="142" t="s">
        <v>433</v>
      </c>
      <c r="B1549" s="89">
        <f>B1550+B1551+B1552+B1553</f>
        <v>39389.86</v>
      </c>
      <c r="C1549" s="160">
        <f>C1550+C1551+C1552+C1553</f>
        <v>39389.86</v>
      </c>
      <c r="D1549" s="160">
        <f>D1550+D1551+D1552+D1553</f>
        <v>39389.86</v>
      </c>
      <c r="E1549" s="160">
        <f>E1550+E1551+E1552+E1553</f>
        <v>39389.86</v>
      </c>
      <c r="F1549" s="160">
        <f>E1549/B1549*100</f>
        <v>100</v>
      </c>
      <c r="G1549" s="160">
        <f>E1549/C1549*100</f>
        <v>100</v>
      </c>
      <c r="H1549" s="160">
        <f t="shared" ref="H1549:AD1549" si="981">H1550+H1551</f>
        <v>2166.1999999999998</v>
      </c>
      <c r="I1549" s="160">
        <f t="shared" si="981"/>
        <v>2166.1999999999998</v>
      </c>
      <c r="J1549" s="160">
        <f t="shared" si="981"/>
        <v>3505.34</v>
      </c>
      <c r="K1549" s="160">
        <f t="shared" si="981"/>
        <v>3505.34</v>
      </c>
      <c r="L1549" s="160">
        <f t="shared" si="981"/>
        <v>3232.41</v>
      </c>
      <c r="M1549" s="160">
        <f t="shared" si="981"/>
        <v>3232.41</v>
      </c>
      <c r="N1549" s="160">
        <f t="shared" si="981"/>
        <v>3110.63</v>
      </c>
      <c r="O1549" s="160">
        <f t="shared" si="981"/>
        <v>3110.63</v>
      </c>
      <c r="P1549" s="160">
        <f t="shared" si="981"/>
        <v>4036.25</v>
      </c>
      <c r="Q1549" s="160">
        <f t="shared" si="981"/>
        <v>4036.25</v>
      </c>
      <c r="R1549" s="160">
        <f t="shared" si="981"/>
        <v>4026.53</v>
      </c>
      <c r="S1549" s="160">
        <f t="shared" si="981"/>
        <v>4026.53</v>
      </c>
      <c r="T1549" s="160">
        <f t="shared" si="981"/>
        <v>4001.79</v>
      </c>
      <c r="U1549" s="160">
        <f t="shared" si="981"/>
        <v>4001.79</v>
      </c>
      <c r="V1549" s="160">
        <f t="shared" si="981"/>
        <v>2852.86</v>
      </c>
      <c r="W1549" s="160">
        <f t="shared" si="981"/>
        <v>2852.86</v>
      </c>
      <c r="X1549" s="160">
        <f t="shared" si="981"/>
        <v>2969.96</v>
      </c>
      <c r="Y1549" s="160">
        <f t="shared" si="981"/>
        <v>2969.96</v>
      </c>
      <c r="Z1549" s="160">
        <f t="shared" si="981"/>
        <v>3148.06</v>
      </c>
      <c r="AA1549" s="160">
        <f t="shared" si="981"/>
        <v>3148.06</v>
      </c>
      <c r="AB1549" s="160">
        <f t="shared" si="981"/>
        <v>3209.29</v>
      </c>
      <c r="AC1549" s="160">
        <f t="shared" si="981"/>
        <v>3209.29</v>
      </c>
      <c r="AD1549" s="160">
        <f t="shared" si="981"/>
        <v>3130.54</v>
      </c>
      <c r="AE1549" s="90">
        <f>AE1551</f>
        <v>3130.54</v>
      </c>
      <c r="AF1549" s="624"/>
    </row>
    <row r="1550" spans="1:32" s="82" customFormat="1" ht="18.75" x14ac:dyDescent="0.25">
      <c r="A1550" s="103" t="s">
        <v>28</v>
      </c>
      <c r="B1550" s="100"/>
      <c r="C1550" s="125"/>
      <c r="D1550" s="125"/>
      <c r="E1550" s="125"/>
      <c r="F1550" s="125"/>
      <c r="G1550" s="125"/>
      <c r="H1550" s="125"/>
      <c r="I1550" s="125"/>
      <c r="J1550" s="125"/>
      <c r="K1550" s="125"/>
      <c r="L1550" s="125"/>
      <c r="M1550" s="125"/>
      <c r="N1550" s="125"/>
      <c r="O1550" s="125"/>
      <c r="P1550" s="125"/>
      <c r="Q1550" s="125"/>
      <c r="R1550" s="125"/>
      <c r="S1550" s="125"/>
      <c r="T1550" s="125"/>
      <c r="U1550" s="125"/>
      <c r="V1550" s="125"/>
      <c r="W1550" s="125"/>
      <c r="X1550" s="125"/>
      <c r="Y1550" s="125"/>
      <c r="Z1550" s="125"/>
      <c r="AA1550" s="125"/>
      <c r="AB1550" s="125"/>
      <c r="AC1550" s="125"/>
      <c r="AD1550" s="125"/>
      <c r="AE1550" s="96"/>
      <c r="AF1550" s="96"/>
    </row>
    <row r="1551" spans="1:32" s="82" customFormat="1" ht="18.75" x14ac:dyDescent="0.25">
      <c r="A1551" s="103" t="s">
        <v>29</v>
      </c>
      <c r="B1551" s="100">
        <f>H1551+J1551+L1551+N1551+P1551+R1551+T1551+V1551+X1551+Z1551+AB1551+AD1551</f>
        <v>39389.86</v>
      </c>
      <c r="C1551" s="125">
        <f>H1551+J1551+L1551+N1551+P1551+R1551+T1551+V1551+X1551+Z1551+AB1551+AD1551</f>
        <v>39389.86</v>
      </c>
      <c r="D1551" s="125">
        <f>E1551</f>
        <v>39389.86</v>
      </c>
      <c r="E1551" s="125">
        <f>I1551+K1551+M1551+O1551+Q1551+S1551+U1551+W1551+Y1551+AA1551+AC1551+AE1551</f>
        <v>39389.86</v>
      </c>
      <c r="F1551" s="125">
        <f>E1551/B1551*100</f>
        <v>100</v>
      </c>
      <c r="G1551" s="125">
        <f>E1551/C1551*100</f>
        <v>100</v>
      </c>
      <c r="H1551" s="125">
        <v>2166.1999999999998</v>
      </c>
      <c r="I1551" s="125">
        <v>2166.1999999999998</v>
      </c>
      <c r="J1551" s="125">
        <v>3505.34</v>
      </c>
      <c r="K1551" s="125">
        <v>3505.34</v>
      </c>
      <c r="L1551" s="125">
        <v>3232.41</v>
      </c>
      <c r="M1551" s="125">
        <v>3232.41</v>
      </c>
      <c r="N1551" s="125">
        <v>3110.63</v>
      </c>
      <c r="O1551" s="125">
        <v>3110.63</v>
      </c>
      <c r="P1551" s="125">
        <v>4036.25</v>
      </c>
      <c r="Q1551" s="125">
        <v>4036.25</v>
      </c>
      <c r="R1551" s="125">
        <v>4026.53</v>
      </c>
      <c r="S1551" s="125">
        <v>4026.53</v>
      </c>
      <c r="T1551" s="125">
        <v>4001.79</v>
      </c>
      <c r="U1551" s="125">
        <v>4001.79</v>
      </c>
      <c r="V1551" s="125">
        <v>2852.86</v>
      </c>
      <c r="W1551" s="125">
        <v>2852.86</v>
      </c>
      <c r="X1551" s="125">
        <v>2969.96</v>
      </c>
      <c r="Y1551" s="125">
        <v>2969.96</v>
      </c>
      <c r="Z1551" s="125">
        <v>3148.06</v>
      </c>
      <c r="AA1551" s="125">
        <v>3148.06</v>
      </c>
      <c r="AB1551" s="125">
        <v>3209.29</v>
      </c>
      <c r="AC1551" s="125">
        <v>3209.29</v>
      </c>
      <c r="AD1551" s="125">
        <v>3130.54</v>
      </c>
      <c r="AE1551" s="131">
        <v>3130.54</v>
      </c>
      <c r="AF1551" s="96"/>
    </row>
    <row r="1552" spans="1:32" s="82" customFormat="1" ht="18.75" x14ac:dyDescent="0.25">
      <c r="A1552" s="103" t="s">
        <v>30</v>
      </c>
      <c r="B1552" s="100"/>
      <c r="C1552" s="125"/>
      <c r="D1552" s="125"/>
      <c r="E1552" s="125"/>
      <c r="F1552" s="160"/>
      <c r="G1552" s="160"/>
      <c r="H1552" s="125"/>
      <c r="I1552" s="125"/>
      <c r="J1552" s="125"/>
      <c r="K1552" s="125"/>
      <c r="L1552" s="125"/>
      <c r="M1552" s="125"/>
      <c r="N1552" s="125"/>
      <c r="O1552" s="125"/>
      <c r="P1552" s="125"/>
      <c r="Q1552" s="125"/>
      <c r="R1552" s="125"/>
      <c r="S1552" s="125"/>
      <c r="T1552" s="125"/>
      <c r="U1552" s="125"/>
      <c r="V1552" s="125"/>
      <c r="W1552" s="125"/>
      <c r="X1552" s="125"/>
      <c r="Y1552" s="125"/>
      <c r="Z1552" s="125"/>
      <c r="AA1552" s="125"/>
      <c r="AB1552" s="125"/>
      <c r="AC1552" s="125"/>
      <c r="AD1552" s="125"/>
      <c r="AE1552" s="131"/>
      <c r="AF1552" s="96"/>
    </row>
    <row r="1553" spans="1:32" ht="18.75" x14ac:dyDescent="0.3">
      <c r="A1553" s="168" t="s">
        <v>31</v>
      </c>
      <c r="B1553" s="100"/>
      <c r="C1553" s="125"/>
      <c r="D1553" s="125"/>
      <c r="E1553" s="125"/>
      <c r="F1553" s="160"/>
      <c r="G1553" s="160"/>
      <c r="H1553" s="125"/>
      <c r="I1553" s="125"/>
      <c r="J1553" s="125"/>
      <c r="K1553" s="125"/>
      <c r="L1553" s="125"/>
      <c r="M1553" s="125"/>
      <c r="N1553" s="125"/>
      <c r="O1553" s="125"/>
      <c r="P1553" s="125"/>
      <c r="Q1553" s="125"/>
      <c r="R1553" s="125"/>
      <c r="S1553" s="125"/>
      <c r="T1553" s="125"/>
      <c r="U1553" s="125"/>
      <c r="V1553" s="125"/>
      <c r="W1553" s="125"/>
      <c r="X1553" s="125"/>
      <c r="Y1553" s="125"/>
      <c r="Z1553" s="125"/>
      <c r="AA1553" s="125"/>
      <c r="AB1553" s="125"/>
      <c r="AC1553" s="125"/>
      <c r="AD1553" s="125"/>
      <c r="AE1553" s="131"/>
      <c r="AF1553" s="96"/>
    </row>
    <row r="1554" spans="1:32" s="83" customFormat="1" ht="18.75" x14ac:dyDescent="0.3">
      <c r="A1554" s="349" t="s">
        <v>434</v>
      </c>
      <c r="B1554" s="400">
        <f>B1555+B1556+B1557+B1558</f>
        <v>15531</v>
      </c>
      <c r="C1554" s="421">
        <f>C1555+C1556+C1557+C1558</f>
        <v>15531</v>
      </c>
      <c r="D1554" s="421">
        <f>D1555+D1556+D1557+D1558</f>
        <v>15496.47</v>
      </c>
      <c r="E1554" s="421">
        <f>E1555+E1556+E1557+E1558</f>
        <v>15496.47</v>
      </c>
      <c r="F1554" s="421">
        <f>E1554/B1554*100</f>
        <v>99.777670465520558</v>
      </c>
      <c r="G1554" s="421">
        <f>E1554/C1554*100</f>
        <v>99.777670465520558</v>
      </c>
      <c r="H1554" s="421">
        <f t="shared" ref="H1554:AD1554" si="982">H1555+H1556</f>
        <v>1052.96</v>
      </c>
      <c r="I1554" s="421">
        <f t="shared" si="982"/>
        <v>1052.96</v>
      </c>
      <c r="J1554" s="421">
        <f t="shared" si="982"/>
        <v>1485.3</v>
      </c>
      <c r="K1554" s="421">
        <f t="shared" si="982"/>
        <v>1485.3</v>
      </c>
      <c r="L1554" s="421">
        <f t="shared" si="982"/>
        <v>1466.06</v>
      </c>
      <c r="M1554" s="421">
        <f t="shared" si="982"/>
        <v>1466.06</v>
      </c>
      <c r="N1554" s="421">
        <f t="shared" si="982"/>
        <v>1468.41</v>
      </c>
      <c r="O1554" s="421">
        <f t="shared" si="982"/>
        <v>1468.41</v>
      </c>
      <c r="P1554" s="421">
        <f t="shared" si="982"/>
        <v>1733.83</v>
      </c>
      <c r="Q1554" s="421">
        <f t="shared" si="982"/>
        <v>1733.83</v>
      </c>
      <c r="R1554" s="421">
        <f t="shared" si="982"/>
        <v>1801.46</v>
      </c>
      <c r="S1554" s="421">
        <f t="shared" si="982"/>
        <v>1801.46</v>
      </c>
      <c r="T1554" s="421">
        <f t="shared" si="982"/>
        <v>1862.91</v>
      </c>
      <c r="U1554" s="421">
        <f t="shared" si="982"/>
        <v>1862.91</v>
      </c>
      <c r="V1554" s="421">
        <f t="shared" si="982"/>
        <v>1244.6099999999999</v>
      </c>
      <c r="W1554" s="421">
        <f t="shared" si="982"/>
        <v>1244.6099999999999</v>
      </c>
      <c r="X1554" s="421">
        <f t="shared" si="982"/>
        <v>1019.91</v>
      </c>
      <c r="Y1554" s="421">
        <f t="shared" si="982"/>
        <v>1019.91</v>
      </c>
      <c r="Z1554" s="421">
        <f t="shared" si="982"/>
        <v>2208.12</v>
      </c>
      <c r="AA1554" s="421">
        <f t="shared" si="982"/>
        <v>2208.12</v>
      </c>
      <c r="AB1554" s="421">
        <f t="shared" si="982"/>
        <v>137.49</v>
      </c>
      <c r="AC1554" s="421">
        <f t="shared" si="982"/>
        <v>137.49</v>
      </c>
      <c r="AD1554" s="421">
        <f t="shared" si="982"/>
        <v>49.94</v>
      </c>
      <c r="AE1554" s="421">
        <f>AE1555+AE1556</f>
        <v>15.41</v>
      </c>
      <c r="AF1554" s="625"/>
    </row>
    <row r="1555" spans="1:32" s="83" customFormat="1" ht="18.75" x14ac:dyDescent="0.3">
      <c r="A1555" s="168" t="s">
        <v>28</v>
      </c>
      <c r="B1555" s="154"/>
      <c r="C1555" s="338"/>
      <c r="D1555" s="338"/>
      <c r="E1555" s="338"/>
      <c r="F1555" s="338"/>
      <c r="G1555" s="338"/>
      <c r="H1555" s="338"/>
      <c r="I1555" s="338"/>
      <c r="J1555" s="338"/>
      <c r="K1555" s="338"/>
      <c r="L1555" s="338"/>
      <c r="M1555" s="338"/>
      <c r="N1555" s="338"/>
      <c r="O1555" s="338"/>
      <c r="P1555" s="338"/>
      <c r="Q1555" s="338"/>
      <c r="R1555" s="338"/>
      <c r="S1555" s="338"/>
      <c r="T1555" s="338"/>
      <c r="U1555" s="338"/>
      <c r="V1555" s="338"/>
      <c r="W1555" s="338"/>
      <c r="X1555" s="338"/>
      <c r="Y1555" s="338"/>
      <c r="Z1555" s="338"/>
      <c r="AA1555" s="338"/>
      <c r="AB1555" s="338"/>
      <c r="AC1555" s="338"/>
      <c r="AD1555" s="338"/>
      <c r="AE1555" s="280"/>
      <c r="AF1555" s="280"/>
    </row>
    <row r="1556" spans="1:32" s="83" customFormat="1" ht="18.75" x14ac:dyDescent="0.3">
      <c r="A1556" s="168" t="s">
        <v>29</v>
      </c>
      <c r="B1556" s="154">
        <f>H1556+J1556+L1556+N1556+P1556+R1556+T1556+V1556+X1556+Z1556+AB1556+AD1556</f>
        <v>15531</v>
      </c>
      <c r="C1556" s="338">
        <f>H1556+J1556+L1556+N1556+P1556+R1556+T1556+V1556+X1556+Z1556+AB1556+AD1556</f>
        <v>15531</v>
      </c>
      <c r="D1556" s="338">
        <f>E1556</f>
        <v>15496.47</v>
      </c>
      <c r="E1556" s="338">
        <f>I1556+K1556+M1556+O1556+Q1556+S1556+U1556+W1556+Y1556+AA1556+AC1556+AE1556</f>
        <v>15496.47</v>
      </c>
      <c r="F1556" s="338">
        <f>E1556/B1556*100</f>
        <v>99.777670465520558</v>
      </c>
      <c r="G1556" s="338">
        <f>E1556/C1556*100</f>
        <v>99.777670465520558</v>
      </c>
      <c r="H1556" s="338">
        <v>1052.96</v>
      </c>
      <c r="I1556" s="338">
        <v>1052.96</v>
      </c>
      <c r="J1556" s="338">
        <v>1485.3</v>
      </c>
      <c r="K1556" s="338">
        <v>1485.3</v>
      </c>
      <c r="L1556" s="338">
        <v>1466.06</v>
      </c>
      <c r="M1556" s="338">
        <v>1466.06</v>
      </c>
      <c r="N1556" s="338">
        <v>1468.41</v>
      </c>
      <c r="O1556" s="338">
        <v>1468.41</v>
      </c>
      <c r="P1556" s="338">
        <v>1733.83</v>
      </c>
      <c r="Q1556" s="338">
        <v>1733.83</v>
      </c>
      <c r="R1556" s="338">
        <v>1801.46</v>
      </c>
      <c r="S1556" s="338">
        <v>1801.46</v>
      </c>
      <c r="T1556" s="338">
        <v>1862.91</v>
      </c>
      <c r="U1556" s="338">
        <v>1862.91</v>
      </c>
      <c r="V1556" s="338">
        <v>1244.6099999999999</v>
      </c>
      <c r="W1556" s="338">
        <v>1244.6099999999999</v>
      </c>
      <c r="X1556" s="338">
        <v>1019.91</v>
      </c>
      <c r="Y1556" s="338">
        <v>1019.91</v>
      </c>
      <c r="Z1556" s="338">
        <v>2208.12</v>
      </c>
      <c r="AA1556" s="338">
        <v>2208.12</v>
      </c>
      <c r="AB1556" s="338">
        <v>137.49</v>
      </c>
      <c r="AC1556" s="338">
        <v>137.49</v>
      </c>
      <c r="AD1556" s="338">
        <v>49.94</v>
      </c>
      <c r="AE1556" s="280">
        <v>15.41</v>
      </c>
      <c r="AF1556" s="280"/>
    </row>
    <row r="1557" spans="1:32" s="83" customFormat="1" ht="18.75" x14ac:dyDescent="0.3">
      <c r="A1557" s="168" t="s">
        <v>30</v>
      </c>
      <c r="B1557" s="154"/>
      <c r="C1557" s="338"/>
      <c r="D1557" s="338"/>
      <c r="E1557" s="338"/>
      <c r="F1557" s="421"/>
      <c r="G1557" s="421"/>
      <c r="H1557" s="338"/>
      <c r="I1557" s="338"/>
      <c r="J1557" s="338"/>
      <c r="K1557" s="338"/>
      <c r="L1557" s="338"/>
      <c r="M1557" s="338"/>
      <c r="N1557" s="338"/>
      <c r="O1557" s="338"/>
      <c r="P1557" s="338"/>
      <c r="Q1557" s="338"/>
      <c r="R1557" s="338"/>
      <c r="S1557" s="338"/>
      <c r="T1557" s="338"/>
      <c r="U1557" s="338"/>
      <c r="V1557" s="338"/>
      <c r="W1557" s="338"/>
      <c r="X1557" s="338"/>
      <c r="Y1557" s="338"/>
      <c r="Z1557" s="338"/>
      <c r="AA1557" s="338"/>
      <c r="AB1557" s="338"/>
      <c r="AC1557" s="338"/>
      <c r="AD1557" s="338"/>
      <c r="AE1557" s="280"/>
      <c r="AF1557" s="280"/>
    </row>
    <row r="1558" spans="1:32" s="83" customFormat="1" ht="18.75" x14ac:dyDescent="0.3">
      <c r="A1558" s="168" t="s">
        <v>31</v>
      </c>
      <c r="B1558" s="154"/>
      <c r="C1558" s="338"/>
      <c r="D1558" s="338"/>
      <c r="E1558" s="338"/>
      <c r="F1558" s="421"/>
      <c r="G1558" s="421"/>
      <c r="H1558" s="338"/>
      <c r="I1558" s="338"/>
      <c r="J1558" s="338"/>
      <c r="K1558" s="338"/>
      <c r="L1558" s="338"/>
      <c r="M1558" s="338"/>
      <c r="N1558" s="338"/>
      <c r="O1558" s="338"/>
      <c r="P1558" s="338"/>
      <c r="Q1558" s="338"/>
      <c r="R1558" s="338"/>
      <c r="S1558" s="338"/>
      <c r="T1558" s="338"/>
      <c r="U1558" s="338"/>
      <c r="V1558" s="338"/>
      <c r="W1558" s="338"/>
      <c r="X1558" s="338"/>
      <c r="Y1558" s="338"/>
      <c r="Z1558" s="338"/>
      <c r="AA1558" s="338"/>
      <c r="AB1558" s="338"/>
      <c r="AC1558" s="338"/>
      <c r="AD1558" s="338"/>
      <c r="AE1558" s="626"/>
      <c r="AF1558" s="280"/>
    </row>
    <row r="1559" spans="1:32" s="83" customFormat="1" ht="18.75" x14ac:dyDescent="0.3">
      <c r="A1559" s="349" t="s">
        <v>435</v>
      </c>
      <c r="B1559" s="400">
        <f>B1560+B1561+B1562+B1563</f>
        <v>25003.902000000002</v>
      </c>
      <c r="C1559" s="421">
        <f>C1560+C1561+C1562+C1563</f>
        <v>25003.902000000002</v>
      </c>
      <c r="D1559" s="421">
        <f>D1560+D1561+D1562+D1563</f>
        <v>25002.629999999997</v>
      </c>
      <c r="E1559" s="421">
        <f>E1560+E1561+E1562+E1563</f>
        <v>25002.629999999997</v>
      </c>
      <c r="F1559" s="421">
        <f>E1559/B1559*100</f>
        <v>99.9949127940111</v>
      </c>
      <c r="G1559" s="421">
        <f>E1559/C1559*100</f>
        <v>99.9949127940111</v>
      </c>
      <c r="H1559" s="421">
        <f t="shared" ref="H1559:AD1559" si="983">H1560+H1561</f>
        <v>1293.3800000000001</v>
      </c>
      <c r="I1559" s="421">
        <f t="shared" si="983"/>
        <v>1293.3800000000001</v>
      </c>
      <c r="J1559" s="421">
        <f t="shared" si="983"/>
        <v>2348.5500000000002</v>
      </c>
      <c r="K1559" s="421">
        <f t="shared" si="983"/>
        <v>2348.5500000000002</v>
      </c>
      <c r="L1559" s="421">
        <f t="shared" si="983"/>
        <v>2260.2889999999998</v>
      </c>
      <c r="M1559" s="421">
        <f t="shared" si="983"/>
        <v>2260.29</v>
      </c>
      <c r="N1559" s="421">
        <f t="shared" si="983"/>
        <v>2292.4279999999999</v>
      </c>
      <c r="O1559" s="421">
        <f t="shared" si="983"/>
        <v>2292.4299999999998</v>
      </c>
      <c r="P1559" s="421">
        <f t="shared" si="983"/>
        <v>2649.6750000000002</v>
      </c>
      <c r="Q1559" s="421">
        <f t="shared" si="983"/>
        <v>2648.4</v>
      </c>
      <c r="R1559" s="421">
        <f t="shared" si="983"/>
        <v>2648.4</v>
      </c>
      <c r="S1559" s="421">
        <f t="shared" si="983"/>
        <v>2648.4</v>
      </c>
      <c r="T1559" s="421">
        <f t="shared" si="983"/>
        <v>2688.62</v>
      </c>
      <c r="U1559" s="421">
        <f t="shared" si="983"/>
        <v>2688.62</v>
      </c>
      <c r="V1559" s="421">
        <f t="shared" si="983"/>
        <v>2182.4899999999998</v>
      </c>
      <c r="W1559" s="421">
        <f t="shared" si="983"/>
        <v>2182.4899999999998</v>
      </c>
      <c r="X1559" s="421">
        <f t="shared" si="983"/>
        <v>1805.97</v>
      </c>
      <c r="Y1559" s="421">
        <f t="shared" si="983"/>
        <v>1805.97</v>
      </c>
      <c r="Z1559" s="421">
        <f t="shared" si="983"/>
        <v>1855.54</v>
      </c>
      <c r="AA1559" s="421">
        <f t="shared" si="983"/>
        <v>1855.54</v>
      </c>
      <c r="AB1559" s="421">
        <f t="shared" si="983"/>
        <v>1965.67</v>
      </c>
      <c r="AC1559" s="421">
        <f t="shared" si="983"/>
        <v>1965.67</v>
      </c>
      <c r="AD1559" s="421">
        <f t="shared" si="983"/>
        <v>1012.89</v>
      </c>
      <c r="AE1559" s="421">
        <f>AE1560+AE1561</f>
        <v>1012.89</v>
      </c>
      <c r="AF1559" s="625"/>
    </row>
    <row r="1560" spans="1:32" s="83" customFormat="1" ht="18.75" x14ac:dyDescent="0.3">
      <c r="A1560" s="168" t="s">
        <v>28</v>
      </c>
      <c r="B1560" s="154"/>
      <c r="C1560" s="338"/>
      <c r="D1560" s="338"/>
      <c r="E1560" s="338"/>
      <c r="F1560" s="338"/>
      <c r="G1560" s="338"/>
      <c r="H1560" s="421"/>
      <c r="I1560" s="421"/>
      <c r="J1560" s="421"/>
      <c r="K1560" s="421"/>
      <c r="L1560" s="421"/>
      <c r="M1560" s="421"/>
      <c r="N1560" s="421"/>
      <c r="O1560" s="421"/>
      <c r="P1560" s="421"/>
      <c r="Q1560" s="421"/>
      <c r="R1560" s="421"/>
      <c r="S1560" s="421"/>
      <c r="T1560" s="421"/>
      <c r="U1560" s="421"/>
      <c r="V1560" s="421"/>
      <c r="W1560" s="421"/>
      <c r="X1560" s="421"/>
      <c r="Y1560" s="421"/>
      <c r="Z1560" s="421"/>
      <c r="AA1560" s="421"/>
      <c r="AB1560" s="421"/>
      <c r="AC1560" s="421"/>
      <c r="AD1560" s="421"/>
      <c r="AE1560" s="626"/>
      <c r="AF1560" s="280"/>
    </row>
    <row r="1561" spans="1:32" s="83" customFormat="1" ht="18.75" x14ac:dyDescent="0.3">
      <c r="A1561" s="168" t="s">
        <v>29</v>
      </c>
      <c r="B1561" s="154">
        <f>H1561+J1561+L1561+N1561+P1561+R1561+T1561+V1561+X1561+Z1561+AB1561+AD1561</f>
        <v>25003.902000000002</v>
      </c>
      <c r="C1561" s="338">
        <f>H1561+J1561+L1561+N1561+P1561+R1561+T1561+V1561+X1561+Z1561+AB1561+AD1561</f>
        <v>25003.902000000002</v>
      </c>
      <c r="D1561" s="338">
        <f>E1561</f>
        <v>25002.629999999997</v>
      </c>
      <c r="E1561" s="338">
        <f>I1561+K1561+M1561+O1561+Q1561+S1561+U1561+W1561+Y1561+AA1561+AC1561+AE1561</f>
        <v>25002.629999999997</v>
      </c>
      <c r="F1561" s="338">
        <f>E1561/B1561*100</f>
        <v>99.9949127940111</v>
      </c>
      <c r="G1561" s="338">
        <f>E1561/C1561*100</f>
        <v>99.9949127940111</v>
      </c>
      <c r="H1561" s="338">
        <v>1293.3800000000001</v>
      </c>
      <c r="I1561" s="338">
        <v>1293.3800000000001</v>
      </c>
      <c r="J1561" s="338">
        <v>2348.5500000000002</v>
      </c>
      <c r="K1561" s="338">
        <v>2348.5500000000002</v>
      </c>
      <c r="L1561" s="338">
        <f>2020.712+239.577</f>
        <v>2260.2889999999998</v>
      </c>
      <c r="M1561" s="338">
        <v>2260.29</v>
      </c>
      <c r="N1561" s="338">
        <f>2212.569+79.859</f>
        <v>2292.4279999999999</v>
      </c>
      <c r="O1561" s="338">
        <v>2292.4299999999998</v>
      </c>
      <c r="P1561" s="338">
        <f>2569.817+79.858</f>
        <v>2649.6750000000002</v>
      </c>
      <c r="Q1561" s="338">
        <f>2568.542+79.858</f>
        <v>2648.4</v>
      </c>
      <c r="R1561" s="338">
        <v>2648.4</v>
      </c>
      <c r="S1561" s="338">
        <v>2648.4</v>
      </c>
      <c r="T1561" s="338">
        <v>2688.62</v>
      </c>
      <c r="U1561" s="338">
        <v>2688.62</v>
      </c>
      <c r="V1561" s="338">
        <v>2182.4899999999998</v>
      </c>
      <c r="W1561" s="338">
        <v>2182.4899999999998</v>
      </c>
      <c r="X1561" s="338">
        <v>1805.97</v>
      </c>
      <c r="Y1561" s="338">
        <v>1805.97</v>
      </c>
      <c r="Z1561" s="338">
        <v>1855.54</v>
      </c>
      <c r="AA1561" s="338">
        <v>1855.54</v>
      </c>
      <c r="AB1561" s="338">
        <v>1965.67</v>
      </c>
      <c r="AC1561" s="338">
        <v>1965.67</v>
      </c>
      <c r="AD1561" s="338">
        <v>1012.89</v>
      </c>
      <c r="AE1561" s="626">
        <v>1012.89</v>
      </c>
      <c r="AF1561" s="280"/>
    </row>
    <row r="1562" spans="1:32" s="83" customFormat="1" ht="18.75" x14ac:dyDescent="0.3">
      <c r="A1562" s="168" t="s">
        <v>30</v>
      </c>
      <c r="B1562" s="154"/>
      <c r="C1562" s="338"/>
      <c r="D1562" s="338"/>
      <c r="E1562" s="338"/>
      <c r="F1562" s="421"/>
      <c r="G1562" s="421"/>
      <c r="H1562" s="421"/>
      <c r="I1562" s="421"/>
      <c r="J1562" s="421"/>
      <c r="K1562" s="421"/>
      <c r="L1562" s="421"/>
      <c r="M1562" s="421"/>
      <c r="N1562" s="421"/>
      <c r="O1562" s="421"/>
      <c r="P1562" s="421"/>
      <c r="Q1562" s="421"/>
      <c r="R1562" s="421"/>
      <c r="S1562" s="421"/>
      <c r="T1562" s="421"/>
      <c r="U1562" s="421"/>
      <c r="V1562" s="421"/>
      <c r="W1562" s="421"/>
      <c r="X1562" s="421"/>
      <c r="Y1562" s="421"/>
      <c r="Z1562" s="421"/>
      <c r="AA1562" s="421"/>
      <c r="AB1562" s="421"/>
      <c r="AC1562" s="421"/>
      <c r="AD1562" s="421"/>
      <c r="AE1562" s="280"/>
      <c r="AF1562" s="280"/>
    </row>
    <row r="1563" spans="1:32" s="83" customFormat="1" ht="18.75" x14ac:dyDescent="0.3">
      <c r="A1563" s="168" t="s">
        <v>31</v>
      </c>
      <c r="B1563" s="154"/>
      <c r="C1563" s="338"/>
      <c r="D1563" s="338"/>
      <c r="E1563" s="338"/>
      <c r="F1563" s="421"/>
      <c r="G1563" s="421"/>
      <c r="H1563" s="421"/>
      <c r="I1563" s="421"/>
      <c r="J1563" s="421"/>
      <c r="K1563" s="421"/>
      <c r="L1563" s="421"/>
      <c r="M1563" s="421"/>
      <c r="N1563" s="421"/>
      <c r="O1563" s="421"/>
      <c r="P1563" s="421"/>
      <c r="Q1563" s="421"/>
      <c r="R1563" s="421"/>
      <c r="S1563" s="421"/>
      <c r="T1563" s="421"/>
      <c r="U1563" s="421"/>
      <c r="V1563" s="421"/>
      <c r="W1563" s="421"/>
      <c r="X1563" s="421"/>
      <c r="Y1563" s="421"/>
      <c r="Z1563" s="421"/>
      <c r="AA1563" s="421"/>
      <c r="AB1563" s="421"/>
      <c r="AC1563" s="421"/>
      <c r="AD1563" s="421"/>
      <c r="AE1563" s="280"/>
      <c r="AF1563" s="280"/>
    </row>
    <row r="1564" spans="1:32" s="83" customFormat="1" ht="37.5" x14ac:dyDescent="0.3">
      <c r="A1564" s="372" t="s">
        <v>437</v>
      </c>
      <c r="B1564" s="421">
        <f t="shared" ref="B1564:AD1564" si="984">B1565+B1590</f>
        <v>53991.198000000004</v>
      </c>
      <c r="C1564" s="421">
        <f>C1565+C1590</f>
        <v>53991.198000000004</v>
      </c>
      <c r="D1564" s="421">
        <f>D1565+D1590</f>
        <v>53436.4</v>
      </c>
      <c r="E1564" s="421">
        <f t="shared" si="984"/>
        <v>53436.4</v>
      </c>
      <c r="F1564" s="421">
        <f>E1564/B1564*100</f>
        <v>98.972428802191047</v>
      </c>
      <c r="G1564" s="421">
        <f>E1564/C1564*100</f>
        <v>98.972428802191047</v>
      </c>
      <c r="H1564" s="421">
        <f t="shared" si="984"/>
        <v>5838.7820000000002</v>
      </c>
      <c r="I1564" s="421">
        <f t="shared" si="984"/>
        <v>4346.5</v>
      </c>
      <c r="J1564" s="421">
        <f t="shared" si="984"/>
        <v>3688.1150000000002</v>
      </c>
      <c r="K1564" s="421">
        <f t="shared" si="984"/>
        <v>4678.51</v>
      </c>
      <c r="L1564" s="421">
        <f t="shared" si="984"/>
        <v>3512.5150000000003</v>
      </c>
      <c r="M1564" s="421">
        <f t="shared" si="984"/>
        <v>3719.42</v>
      </c>
      <c r="N1564" s="459">
        <f t="shared" si="984"/>
        <v>5530.857</v>
      </c>
      <c r="O1564" s="459">
        <f t="shared" si="984"/>
        <v>5408.12</v>
      </c>
      <c r="P1564" s="421">
        <f t="shared" si="984"/>
        <v>4376.8770000000004</v>
      </c>
      <c r="Q1564" s="421">
        <f t="shared" si="984"/>
        <v>3567.3100000000004</v>
      </c>
      <c r="R1564" s="421">
        <f t="shared" si="984"/>
        <v>5485.3520000000008</v>
      </c>
      <c r="S1564" s="421">
        <f t="shared" si="984"/>
        <v>6598.23</v>
      </c>
      <c r="T1564" s="421">
        <f>T1565+T1590</f>
        <v>5541.0569999999998</v>
      </c>
      <c r="U1564" s="421">
        <f t="shared" si="984"/>
        <v>4391.62</v>
      </c>
      <c r="V1564" s="421">
        <f t="shared" si="984"/>
        <v>4273.366</v>
      </c>
      <c r="W1564" s="421">
        <f t="shared" si="984"/>
        <v>3352.49</v>
      </c>
      <c r="X1564" s="421">
        <f t="shared" si="984"/>
        <v>3929.2220000000002</v>
      </c>
      <c r="Y1564" s="421">
        <f t="shared" si="984"/>
        <v>3489.96</v>
      </c>
      <c r="Z1564" s="421">
        <f t="shared" si="984"/>
        <v>5001.5529999999999</v>
      </c>
      <c r="AA1564" s="421">
        <f t="shared" si="984"/>
        <v>3759.9600000000005</v>
      </c>
      <c r="AB1564" s="421">
        <f t="shared" si="984"/>
        <v>3087.1619999999998</v>
      </c>
      <c r="AC1564" s="421">
        <f t="shared" si="984"/>
        <v>3318.4300000000003</v>
      </c>
      <c r="AD1564" s="421">
        <f t="shared" si="984"/>
        <v>3726.3399999999997</v>
      </c>
      <c r="AE1564" s="421">
        <f>AE1565+AE1590</f>
        <v>6805.85</v>
      </c>
      <c r="AF1564" s="280"/>
    </row>
    <row r="1565" spans="1:32" s="83" customFormat="1" ht="56.25" x14ac:dyDescent="0.3">
      <c r="A1565" s="349" t="s">
        <v>438</v>
      </c>
      <c r="B1565" s="400">
        <f t="shared" ref="B1565:AD1565" si="985">B1566+B1572+B1578+B1584</f>
        <v>49215.198000000004</v>
      </c>
      <c r="C1565" s="400">
        <f>C1566+C1572+C1578+C1584</f>
        <v>49215.198000000004</v>
      </c>
      <c r="D1565" s="400">
        <f>D1566+D1572+D1578+D1584</f>
        <v>48848.78</v>
      </c>
      <c r="E1565" s="400">
        <f>E1566+E1572+E1578+E1584</f>
        <v>48848.78</v>
      </c>
      <c r="F1565" s="421">
        <f>E1565/B1565*100</f>
        <v>99.255477952156141</v>
      </c>
      <c r="G1565" s="421">
        <f>E1565/C1565*100</f>
        <v>99.255477952156141</v>
      </c>
      <c r="H1565" s="400">
        <f t="shared" si="985"/>
        <v>4925.5320000000002</v>
      </c>
      <c r="I1565" s="400">
        <f t="shared" si="985"/>
        <v>3461.5</v>
      </c>
      <c r="J1565" s="400">
        <f t="shared" si="985"/>
        <v>3122.7250000000004</v>
      </c>
      <c r="K1565" s="400">
        <f t="shared" si="985"/>
        <v>4121.05</v>
      </c>
      <c r="L1565" s="400">
        <f t="shared" si="985"/>
        <v>3314.3450000000003</v>
      </c>
      <c r="M1565" s="400">
        <f t="shared" si="985"/>
        <v>3507.05</v>
      </c>
      <c r="N1565" s="565">
        <f t="shared" si="985"/>
        <v>4749.857</v>
      </c>
      <c r="O1565" s="565">
        <f t="shared" si="985"/>
        <v>4651.8999999999996</v>
      </c>
      <c r="P1565" s="400">
        <f t="shared" si="985"/>
        <v>3967.567</v>
      </c>
      <c r="Q1565" s="400">
        <f t="shared" si="985"/>
        <v>3372.0600000000004</v>
      </c>
      <c r="R1565" s="400">
        <f>R1566+R1572+R1578+R1584</f>
        <v>5332.1720000000005</v>
      </c>
      <c r="S1565" s="400">
        <f t="shared" si="985"/>
        <v>6297.57</v>
      </c>
      <c r="T1565" s="400">
        <f>T1566+T1572+T1578+T1584</f>
        <v>5112.277</v>
      </c>
      <c r="U1565" s="400">
        <f t="shared" si="985"/>
        <v>3933.0299999999997</v>
      </c>
      <c r="V1565" s="400">
        <f t="shared" si="985"/>
        <v>4122.6859999999997</v>
      </c>
      <c r="W1565" s="400">
        <f t="shared" si="985"/>
        <v>3191.0699999999997</v>
      </c>
      <c r="X1565" s="400">
        <f t="shared" si="985"/>
        <v>3776.4520000000002</v>
      </c>
      <c r="Y1565" s="400">
        <f t="shared" si="985"/>
        <v>3296.81</v>
      </c>
      <c r="Z1565" s="400">
        <f t="shared" si="985"/>
        <v>4602.0630000000001</v>
      </c>
      <c r="AA1565" s="400">
        <f>AA1566+AA1572+AA1578+AA1584</f>
        <v>3413.9800000000005</v>
      </c>
      <c r="AB1565" s="400">
        <f t="shared" si="985"/>
        <v>2960.3419999999996</v>
      </c>
      <c r="AC1565" s="400">
        <f t="shared" si="985"/>
        <v>3166.63</v>
      </c>
      <c r="AD1565" s="400">
        <f t="shared" si="985"/>
        <v>3229.18</v>
      </c>
      <c r="AE1565" s="400">
        <f>AE1566+AE1572+AE1578+AE1584</f>
        <v>6436.13</v>
      </c>
      <c r="AF1565" s="280"/>
    </row>
    <row r="1566" spans="1:32" s="83" customFormat="1" ht="18.75" x14ac:dyDescent="0.3">
      <c r="A1566" s="460" t="s">
        <v>439</v>
      </c>
      <c r="B1566" s="405">
        <f t="shared" ref="B1566:AE1566" si="986">B1567</f>
        <v>15897.900000000001</v>
      </c>
      <c r="C1566" s="405">
        <f t="shared" si="986"/>
        <v>15897.900000000001</v>
      </c>
      <c r="D1566" s="405">
        <f>D1567</f>
        <v>15601.69</v>
      </c>
      <c r="E1566" s="405">
        <f t="shared" si="986"/>
        <v>15601.69</v>
      </c>
      <c r="F1566" s="405">
        <f t="shared" si="986"/>
        <v>98.136797941866533</v>
      </c>
      <c r="G1566" s="405">
        <f t="shared" si="986"/>
        <v>98.136797941866533</v>
      </c>
      <c r="H1566" s="405">
        <f t="shared" si="986"/>
        <v>3707.95</v>
      </c>
      <c r="I1566" s="405">
        <f t="shared" si="986"/>
        <v>2855.2</v>
      </c>
      <c r="J1566" s="405">
        <f t="shared" si="986"/>
        <v>703.48</v>
      </c>
      <c r="K1566" s="405">
        <f t="shared" si="986"/>
        <v>1387.8</v>
      </c>
      <c r="L1566" s="405">
        <f t="shared" si="986"/>
        <v>917.12</v>
      </c>
      <c r="M1566" s="405">
        <f t="shared" si="986"/>
        <v>1020.1</v>
      </c>
      <c r="N1566" s="405">
        <f t="shared" si="986"/>
        <v>2351.0500000000002</v>
      </c>
      <c r="O1566" s="405">
        <f t="shared" si="986"/>
        <v>2115.5500000000002</v>
      </c>
      <c r="P1566" s="405">
        <f t="shared" si="986"/>
        <v>1568.44</v>
      </c>
      <c r="Q1566" s="405">
        <f t="shared" si="986"/>
        <v>961.82</v>
      </c>
      <c r="R1566" s="405">
        <f t="shared" si="986"/>
        <v>1456.26</v>
      </c>
      <c r="S1566" s="405">
        <f t="shared" si="986"/>
        <v>2363.31</v>
      </c>
      <c r="T1566" s="405">
        <f t="shared" si="986"/>
        <v>1638.74</v>
      </c>
      <c r="U1566" s="405">
        <f t="shared" si="986"/>
        <v>1114.33</v>
      </c>
      <c r="V1566" s="405">
        <f t="shared" si="986"/>
        <v>745.16</v>
      </c>
      <c r="W1566" s="405">
        <f t="shared" si="986"/>
        <v>406.53</v>
      </c>
      <c r="X1566" s="405">
        <f t="shared" si="986"/>
        <v>884.37</v>
      </c>
      <c r="Y1566" s="405">
        <f t="shared" si="986"/>
        <v>354.23</v>
      </c>
      <c r="Z1566" s="405">
        <f t="shared" si="986"/>
        <v>775.51</v>
      </c>
      <c r="AA1566" s="405">
        <f t="shared" si="986"/>
        <v>1201</v>
      </c>
      <c r="AB1566" s="405">
        <f t="shared" si="986"/>
        <v>395.76</v>
      </c>
      <c r="AC1566" s="405">
        <f t="shared" si="986"/>
        <v>625.54999999999995</v>
      </c>
      <c r="AD1566" s="405">
        <f t="shared" si="986"/>
        <v>754.06</v>
      </c>
      <c r="AE1566" s="405">
        <f t="shared" si="986"/>
        <v>1196.27</v>
      </c>
      <c r="AF1566" s="627"/>
    </row>
    <row r="1567" spans="1:32" s="83" customFormat="1" ht="18.75" x14ac:dyDescent="0.3">
      <c r="A1567" s="137" t="s">
        <v>27</v>
      </c>
      <c r="B1567" s="400">
        <f>B1568+B1569+B1570+B1571</f>
        <v>15897.900000000001</v>
      </c>
      <c r="C1567" s="421">
        <f>C1568+C1569+C1570+C1571</f>
        <v>15897.900000000001</v>
      </c>
      <c r="D1567" s="421">
        <f>D1568+D1569+D1570+D1571</f>
        <v>15601.69</v>
      </c>
      <c r="E1567" s="421">
        <f>E1568+E1569+E1570+E1571</f>
        <v>15601.69</v>
      </c>
      <c r="F1567" s="421">
        <f>E1567/B1567*100</f>
        <v>98.136797941866533</v>
      </c>
      <c r="G1567" s="421">
        <f>E1567/C1567*100</f>
        <v>98.136797941866533</v>
      </c>
      <c r="H1567" s="421">
        <f t="shared" ref="H1567:AD1567" si="987">H1568+H1569</f>
        <v>3707.95</v>
      </c>
      <c r="I1567" s="421">
        <f t="shared" si="987"/>
        <v>2855.2</v>
      </c>
      <c r="J1567" s="421">
        <f t="shared" si="987"/>
        <v>703.48</v>
      </c>
      <c r="K1567" s="421">
        <f t="shared" si="987"/>
        <v>1387.8</v>
      </c>
      <c r="L1567" s="421">
        <f t="shared" si="987"/>
        <v>917.12</v>
      </c>
      <c r="M1567" s="421">
        <f t="shared" si="987"/>
        <v>1020.1</v>
      </c>
      <c r="N1567" s="421">
        <f t="shared" si="987"/>
        <v>2351.0500000000002</v>
      </c>
      <c r="O1567" s="421">
        <f t="shared" si="987"/>
        <v>2115.5500000000002</v>
      </c>
      <c r="P1567" s="421">
        <f t="shared" si="987"/>
        <v>1568.44</v>
      </c>
      <c r="Q1567" s="421">
        <f t="shared" si="987"/>
        <v>961.82</v>
      </c>
      <c r="R1567" s="421">
        <f t="shared" si="987"/>
        <v>1456.26</v>
      </c>
      <c r="S1567" s="421">
        <f t="shared" si="987"/>
        <v>2363.31</v>
      </c>
      <c r="T1567" s="421">
        <f t="shared" si="987"/>
        <v>1638.74</v>
      </c>
      <c r="U1567" s="421">
        <f t="shared" si="987"/>
        <v>1114.33</v>
      </c>
      <c r="V1567" s="421">
        <f t="shared" si="987"/>
        <v>745.16</v>
      </c>
      <c r="W1567" s="421">
        <f t="shared" si="987"/>
        <v>406.53</v>
      </c>
      <c r="X1567" s="421">
        <f t="shared" si="987"/>
        <v>884.37</v>
      </c>
      <c r="Y1567" s="421">
        <f t="shared" si="987"/>
        <v>354.23</v>
      </c>
      <c r="Z1567" s="421">
        <f t="shared" si="987"/>
        <v>775.51</v>
      </c>
      <c r="AA1567" s="421">
        <f t="shared" si="987"/>
        <v>1201</v>
      </c>
      <c r="AB1567" s="421">
        <f t="shared" si="987"/>
        <v>395.76</v>
      </c>
      <c r="AC1567" s="421">
        <f t="shared" si="987"/>
        <v>625.54999999999995</v>
      </c>
      <c r="AD1567" s="421">
        <f t="shared" si="987"/>
        <v>754.06</v>
      </c>
      <c r="AE1567" s="421">
        <f>AE1568+AE1569</f>
        <v>1196.27</v>
      </c>
      <c r="AF1567" s="625"/>
    </row>
    <row r="1568" spans="1:32" s="83" customFormat="1" ht="18.75" x14ac:dyDescent="0.3">
      <c r="A1568" s="168" t="s">
        <v>28</v>
      </c>
      <c r="B1568" s="154"/>
      <c r="C1568" s="338"/>
      <c r="D1568" s="338"/>
      <c r="E1568" s="338"/>
      <c r="F1568" s="338"/>
      <c r="G1568" s="338"/>
      <c r="H1568" s="338"/>
      <c r="I1568" s="338"/>
      <c r="J1568" s="338"/>
      <c r="K1568" s="338"/>
      <c r="L1568" s="338"/>
      <c r="M1568" s="338"/>
      <c r="N1568" s="338"/>
      <c r="O1568" s="338"/>
      <c r="P1568" s="338"/>
      <c r="Q1568" s="338"/>
      <c r="R1568" s="338"/>
      <c r="S1568" s="338"/>
      <c r="T1568" s="338"/>
      <c r="U1568" s="338"/>
      <c r="V1568" s="338"/>
      <c r="W1568" s="338"/>
      <c r="X1568" s="338"/>
      <c r="Y1568" s="338"/>
      <c r="Z1568" s="338"/>
      <c r="AA1568" s="338"/>
      <c r="AB1568" s="338"/>
      <c r="AC1568" s="338"/>
      <c r="AD1568" s="338"/>
      <c r="AE1568" s="280"/>
      <c r="AF1568" s="280"/>
    </row>
    <row r="1569" spans="1:32" s="83" customFormat="1" ht="18.75" x14ac:dyDescent="0.3">
      <c r="A1569" s="168" t="s">
        <v>29</v>
      </c>
      <c r="B1569" s="154">
        <f>H1569+J1569+L1569+N1569+P1569+R1569+T1569+V1569+X1569+Z1569+AB1569+AD1569</f>
        <v>15897.900000000001</v>
      </c>
      <c r="C1569" s="338">
        <f>H1569+J1569+L1569+N1569+P1569+R1569+T1569+V1569+X1569+Z1569+AB1569+AD1569</f>
        <v>15897.900000000001</v>
      </c>
      <c r="D1569" s="338">
        <f>E1569</f>
        <v>15601.69</v>
      </c>
      <c r="E1569" s="338">
        <f>I1569+K1569+M1569+O1569+Q1569+S1569+U1569+W1569+Y1569+AA1569+AC1569+AE1569</f>
        <v>15601.69</v>
      </c>
      <c r="F1569" s="338">
        <f>E1569/B1569*100</f>
        <v>98.136797941866533</v>
      </c>
      <c r="G1569" s="338">
        <f>E1569/C1569*100</f>
        <v>98.136797941866533</v>
      </c>
      <c r="H1569" s="338">
        <v>3707.95</v>
      </c>
      <c r="I1569" s="338">
        <v>2855.2</v>
      </c>
      <c r="J1569" s="338">
        <v>703.48</v>
      </c>
      <c r="K1569" s="338">
        <v>1387.8</v>
      </c>
      <c r="L1569" s="338">
        <v>917.12</v>
      </c>
      <c r="M1569" s="338">
        <v>1020.1</v>
      </c>
      <c r="N1569" s="338">
        <v>2351.0500000000002</v>
      </c>
      <c r="O1569" s="338">
        <v>2115.5500000000002</v>
      </c>
      <c r="P1569" s="338">
        <v>1568.44</v>
      </c>
      <c r="Q1569" s="338">
        <v>961.82</v>
      </c>
      <c r="R1569" s="338">
        <v>1456.26</v>
      </c>
      <c r="S1569" s="338">
        <v>2363.31</v>
      </c>
      <c r="T1569" s="338">
        <v>1638.74</v>
      </c>
      <c r="U1569" s="338">
        <v>1114.33</v>
      </c>
      <c r="V1569" s="338">
        <v>745.16</v>
      </c>
      <c r="W1569" s="338">
        <v>406.53</v>
      </c>
      <c r="X1569" s="338">
        <v>884.37</v>
      </c>
      <c r="Y1569" s="338">
        <v>354.23</v>
      </c>
      <c r="Z1569" s="338">
        <v>775.51</v>
      </c>
      <c r="AA1569" s="338">
        <v>1201</v>
      </c>
      <c r="AB1569" s="338">
        <v>395.76</v>
      </c>
      <c r="AC1569" s="338">
        <v>625.54999999999995</v>
      </c>
      <c r="AD1569" s="338">
        <v>754.06</v>
      </c>
      <c r="AE1569" s="626">
        <v>1196.27</v>
      </c>
      <c r="AF1569" s="280"/>
    </row>
    <row r="1570" spans="1:32" s="83" customFormat="1" ht="18.75" x14ac:dyDescent="0.3">
      <c r="A1570" s="168" t="s">
        <v>30</v>
      </c>
      <c r="B1570" s="154"/>
      <c r="C1570" s="338"/>
      <c r="D1570" s="338"/>
      <c r="E1570" s="338"/>
      <c r="F1570" s="421"/>
      <c r="G1570" s="421"/>
      <c r="H1570" s="421"/>
      <c r="I1570" s="421"/>
      <c r="J1570" s="421"/>
      <c r="K1570" s="421"/>
      <c r="L1570" s="421"/>
      <c r="M1570" s="421"/>
      <c r="N1570" s="421"/>
      <c r="O1570" s="421"/>
      <c r="P1570" s="421"/>
      <c r="Q1570" s="421"/>
      <c r="R1570" s="421"/>
      <c r="S1570" s="421"/>
      <c r="T1570" s="421"/>
      <c r="U1570" s="421"/>
      <c r="V1570" s="421"/>
      <c r="W1570" s="421"/>
      <c r="X1570" s="421"/>
      <c r="Y1570" s="421"/>
      <c r="Z1570" s="421"/>
      <c r="AA1570" s="421"/>
      <c r="AB1570" s="421"/>
      <c r="AC1570" s="421"/>
      <c r="AD1570" s="421"/>
      <c r="AE1570" s="626"/>
      <c r="AF1570" s="280"/>
    </row>
    <row r="1571" spans="1:32" s="83" customFormat="1" ht="18.75" x14ac:dyDescent="0.3">
      <c r="A1571" s="168" t="s">
        <v>31</v>
      </c>
      <c r="B1571" s="154"/>
      <c r="C1571" s="338"/>
      <c r="D1571" s="338"/>
      <c r="E1571" s="338"/>
      <c r="F1571" s="421"/>
      <c r="G1571" s="421"/>
      <c r="H1571" s="421"/>
      <c r="I1571" s="421"/>
      <c r="J1571" s="421"/>
      <c r="K1571" s="421"/>
      <c r="L1571" s="421"/>
      <c r="M1571" s="421"/>
      <c r="N1571" s="421"/>
      <c r="O1571" s="421"/>
      <c r="P1571" s="421"/>
      <c r="Q1571" s="421"/>
      <c r="R1571" s="421"/>
      <c r="S1571" s="421"/>
      <c r="T1571" s="421"/>
      <c r="U1571" s="421"/>
      <c r="V1571" s="421"/>
      <c r="W1571" s="421"/>
      <c r="X1571" s="421"/>
      <c r="Y1571" s="421"/>
      <c r="Z1571" s="421"/>
      <c r="AA1571" s="421"/>
      <c r="AB1571" s="421"/>
      <c r="AC1571" s="421"/>
      <c r="AD1571" s="421"/>
      <c r="AE1571" s="626"/>
      <c r="AF1571" s="280"/>
    </row>
    <row r="1572" spans="1:32" s="83" customFormat="1" ht="18.75" x14ac:dyDescent="0.3">
      <c r="A1572" s="460" t="s">
        <v>440</v>
      </c>
      <c r="B1572" s="405">
        <f t="shared" ref="B1572:AE1572" si="988">B1573</f>
        <v>1072.3999999999999</v>
      </c>
      <c r="C1572" s="405">
        <f t="shared" si="988"/>
        <v>1072.3999999999999</v>
      </c>
      <c r="D1572" s="405">
        <f t="shared" si="988"/>
        <v>1072.0900000000001</v>
      </c>
      <c r="E1572" s="405">
        <f t="shared" si="988"/>
        <v>1072.0900000000001</v>
      </c>
      <c r="F1572" s="405">
        <f t="shared" si="988"/>
        <v>99.97109287579265</v>
      </c>
      <c r="G1572" s="405">
        <f t="shared" si="988"/>
        <v>99.97109287579265</v>
      </c>
      <c r="H1572" s="405">
        <f t="shared" si="988"/>
        <v>82.09</v>
      </c>
      <c r="I1572" s="405">
        <f t="shared" si="988"/>
        <v>81.900000000000006</v>
      </c>
      <c r="J1572" s="405">
        <f t="shared" si="988"/>
        <v>86.3</v>
      </c>
      <c r="K1572" s="405">
        <f t="shared" si="988"/>
        <v>84.85</v>
      </c>
      <c r="L1572" s="405">
        <f t="shared" si="988"/>
        <v>86.28</v>
      </c>
      <c r="M1572" s="405">
        <f t="shared" si="988"/>
        <v>84.85</v>
      </c>
      <c r="N1572" s="405">
        <f t="shared" si="988"/>
        <v>86.28</v>
      </c>
      <c r="O1572" s="405">
        <f t="shared" si="988"/>
        <v>84.85</v>
      </c>
      <c r="P1572" s="405">
        <f t="shared" si="988"/>
        <v>84.98</v>
      </c>
      <c r="Q1572" s="405">
        <f t="shared" si="988"/>
        <v>84.84</v>
      </c>
      <c r="R1572" s="405">
        <f t="shared" si="988"/>
        <v>160.97</v>
      </c>
      <c r="S1572" s="405">
        <f t="shared" si="988"/>
        <v>165.56</v>
      </c>
      <c r="T1572" s="405">
        <f t="shared" si="988"/>
        <v>7.5</v>
      </c>
      <c r="U1572" s="405">
        <f t="shared" si="988"/>
        <v>0</v>
      </c>
      <c r="V1572" s="405">
        <f t="shared" si="988"/>
        <v>80.760000000000005</v>
      </c>
      <c r="W1572" s="405">
        <f t="shared" si="988"/>
        <v>11.84</v>
      </c>
      <c r="X1572" s="405">
        <f t="shared" si="988"/>
        <v>80.81</v>
      </c>
      <c r="Y1572" s="405">
        <f t="shared" si="988"/>
        <v>94.68</v>
      </c>
      <c r="Z1572" s="405">
        <f t="shared" si="988"/>
        <v>80.81</v>
      </c>
      <c r="AA1572" s="405">
        <f t="shared" si="988"/>
        <v>94.68</v>
      </c>
      <c r="AB1572" s="405">
        <f t="shared" si="988"/>
        <v>80.81</v>
      </c>
      <c r="AC1572" s="405">
        <f t="shared" si="988"/>
        <v>94.68</v>
      </c>
      <c r="AD1572" s="405">
        <f t="shared" si="988"/>
        <v>154.81</v>
      </c>
      <c r="AE1572" s="405">
        <f t="shared" si="988"/>
        <v>189.36</v>
      </c>
      <c r="AF1572" s="628"/>
    </row>
    <row r="1573" spans="1:32" s="83" customFormat="1" ht="18.75" x14ac:dyDescent="0.3">
      <c r="A1573" s="137" t="s">
        <v>27</v>
      </c>
      <c r="B1573" s="400">
        <f>B1574+B1575+B1576+B1577</f>
        <v>1072.3999999999999</v>
      </c>
      <c r="C1573" s="421">
        <f>C1574+C1575+C1576+C1577</f>
        <v>1072.3999999999999</v>
      </c>
      <c r="D1573" s="421">
        <f>D1574+D1575+D1576+D1577</f>
        <v>1072.0900000000001</v>
      </c>
      <c r="E1573" s="421">
        <f>E1574+E1575+E1576+E1577</f>
        <v>1072.0900000000001</v>
      </c>
      <c r="F1573" s="421">
        <f>E1573/B1573*100</f>
        <v>99.97109287579265</v>
      </c>
      <c r="G1573" s="421">
        <f>E1573/C1573*100</f>
        <v>99.97109287579265</v>
      </c>
      <c r="H1573" s="421">
        <f t="shared" ref="H1573:AD1573" si="989">H1574+H1575</f>
        <v>82.09</v>
      </c>
      <c r="I1573" s="421">
        <f t="shared" si="989"/>
        <v>81.900000000000006</v>
      </c>
      <c r="J1573" s="421">
        <f t="shared" si="989"/>
        <v>86.3</v>
      </c>
      <c r="K1573" s="421">
        <f t="shared" si="989"/>
        <v>84.85</v>
      </c>
      <c r="L1573" s="421">
        <f t="shared" si="989"/>
        <v>86.28</v>
      </c>
      <c r="M1573" s="421">
        <f t="shared" si="989"/>
        <v>84.85</v>
      </c>
      <c r="N1573" s="421">
        <f t="shared" si="989"/>
        <v>86.28</v>
      </c>
      <c r="O1573" s="421">
        <f t="shared" si="989"/>
        <v>84.85</v>
      </c>
      <c r="P1573" s="421">
        <f t="shared" si="989"/>
        <v>84.98</v>
      </c>
      <c r="Q1573" s="421">
        <f t="shared" si="989"/>
        <v>84.84</v>
      </c>
      <c r="R1573" s="421">
        <f t="shared" si="989"/>
        <v>160.97</v>
      </c>
      <c r="S1573" s="421">
        <f t="shared" si="989"/>
        <v>165.56</v>
      </c>
      <c r="T1573" s="421">
        <f t="shared" si="989"/>
        <v>7.5</v>
      </c>
      <c r="U1573" s="421">
        <f t="shared" si="989"/>
        <v>0</v>
      </c>
      <c r="V1573" s="421">
        <f t="shared" si="989"/>
        <v>80.760000000000005</v>
      </c>
      <c r="W1573" s="421">
        <f t="shared" si="989"/>
        <v>11.84</v>
      </c>
      <c r="X1573" s="421">
        <f t="shared" si="989"/>
        <v>80.81</v>
      </c>
      <c r="Y1573" s="421">
        <f t="shared" si="989"/>
        <v>94.68</v>
      </c>
      <c r="Z1573" s="421">
        <f t="shared" si="989"/>
        <v>80.81</v>
      </c>
      <c r="AA1573" s="421">
        <f t="shared" si="989"/>
        <v>94.68</v>
      </c>
      <c r="AB1573" s="421">
        <f t="shared" si="989"/>
        <v>80.81</v>
      </c>
      <c r="AC1573" s="421">
        <f t="shared" si="989"/>
        <v>94.68</v>
      </c>
      <c r="AD1573" s="421">
        <f t="shared" si="989"/>
        <v>154.81</v>
      </c>
      <c r="AE1573" s="421">
        <f>AE1574+AE1575</f>
        <v>189.36</v>
      </c>
      <c r="AF1573" s="625"/>
    </row>
    <row r="1574" spans="1:32" s="83" customFormat="1" ht="18.75" x14ac:dyDescent="0.3">
      <c r="A1574" s="168" t="s">
        <v>28</v>
      </c>
      <c r="B1574" s="154"/>
      <c r="C1574" s="338"/>
      <c r="D1574" s="338"/>
      <c r="E1574" s="338"/>
      <c r="F1574" s="338"/>
      <c r="G1574" s="338"/>
      <c r="H1574" s="338"/>
      <c r="I1574" s="338"/>
      <c r="J1574" s="338"/>
      <c r="K1574" s="338"/>
      <c r="L1574" s="338"/>
      <c r="M1574" s="338"/>
      <c r="N1574" s="338"/>
      <c r="O1574" s="338"/>
      <c r="P1574" s="338"/>
      <c r="Q1574" s="338"/>
      <c r="R1574" s="338"/>
      <c r="S1574" s="338"/>
      <c r="T1574" s="338"/>
      <c r="U1574" s="338"/>
      <c r="V1574" s="338"/>
      <c r="W1574" s="338"/>
      <c r="X1574" s="338"/>
      <c r="Y1574" s="338"/>
      <c r="Z1574" s="338"/>
      <c r="AA1574" s="338"/>
      <c r="AB1574" s="338"/>
      <c r="AC1574" s="338"/>
      <c r="AD1574" s="338"/>
      <c r="AE1574" s="154"/>
      <c r="AF1574" s="280"/>
    </row>
    <row r="1575" spans="1:32" s="83" customFormat="1" ht="18.75" x14ac:dyDescent="0.3">
      <c r="A1575" s="168" t="s">
        <v>29</v>
      </c>
      <c r="B1575" s="154">
        <f>H1575+J1575+L1575+N1575+P1575+R1575+T1575+V1575+X1575+Z1575+AB1575+AD1575</f>
        <v>1072.3999999999999</v>
      </c>
      <c r="C1575" s="338">
        <f>H1575+J1575+L1575+N1575+P1575+R1575+T1575+V1575+X1575+Z1575+AB1575+AD1575</f>
        <v>1072.3999999999999</v>
      </c>
      <c r="D1575" s="338">
        <f>E1575</f>
        <v>1072.0900000000001</v>
      </c>
      <c r="E1575" s="338">
        <f>I1575+K1575+M1575+O1575+Q1575+S1575+U1575+W1575+Y1575+AA1575+AC1575+AE1575</f>
        <v>1072.0900000000001</v>
      </c>
      <c r="F1575" s="338">
        <f>E1575/B1575*100</f>
        <v>99.97109287579265</v>
      </c>
      <c r="G1575" s="338">
        <f>E1575/C1575*100</f>
        <v>99.97109287579265</v>
      </c>
      <c r="H1575" s="338">
        <v>82.09</v>
      </c>
      <c r="I1575" s="338">
        <v>81.900000000000006</v>
      </c>
      <c r="J1575" s="338">
        <v>86.3</v>
      </c>
      <c r="K1575" s="338">
        <v>84.85</v>
      </c>
      <c r="L1575" s="338">
        <v>86.28</v>
      </c>
      <c r="M1575" s="338">
        <v>84.85</v>
      </c>
      <c r="N1575" s="338">
        <v>86.28</v>
      </c>
      <c r="O1575" s="338">
        <v>84.85</v>
      </c>
      <c r="P1575" s="338">
        <v>84.98</v>
      </c>
      <c r="Q1575" s="338">
        <v>84.84</v>
      </c>
      <c r="R1575" s="338">
        <v>160.97</v>
      </c>
      <c r="S1575" s="338">
        <v>165.56</v>
      </c>
      <c r="T1575" s="338">
        <v>7.5</v>
      </c>
      <c r="U1575" s="338">
        <v>0</v>
      </c>
      <c r="V1575" s="338">
        <v>80.760000000000005</v>
      </c>
      <c r="W1575" s="338">
        <v>11.84</v>
      </c>
      <c r="X1575" s="338">
        <v>80.81</v>
      </c>
      <c r="Y1575" s="338">
        <v>94.68</v>
      </c>
      <c r="Z1575" s="338">
        <v>80.81</v>
      </c>
      <c r="AA1575" s="338">
        <v>94.68</v>
      </c>
      <c r="AB1575" s="338">
        <v>80.81</v>
      </c>
      <c r="AC1575" s="338">
        <v>94.68</v>
      </c>
      <c r="AD1575" s="338">
        <v>154.81</v>
      </c>
      <c r="AE1575" s="280">
        <v>189.36</v>
      </c>
      <c r="AF1575" s="280"/>
    </row>
    <row r="1576" spans="1:32" s="83" customFormat="1" ht="18.75" x14ac:dyDescent="0.3">
      <c r="A1576" s="168" t="s">
        <v>30</v>
      </c>
      <c r="B1576" s="154"/>
      <c r="C1576" s="338"/>
      <c r="D1576" s="338"/>
      <c r="E1576" s="338"/>
      <c r="F1576" s="421"/>
      <c r="G1576" s="421"/>
      <c r="H1576" s="421"/>
      <c r="I1576" s="421"/>
      <c r="J1576" s="421"/>
      <c r="K1576" s="421"/>
      <c r="L1576" s="421"/>
      <c r="M1576" s="421"/>
      <c r="N1576" s="421"/>
      <c r="O1576" s="421"/>
      <c r="P1576" s="421"/>
      <c r="Q1576" s="421"/>
      <c r="R1576" s="421"/>
      <c r="S1576" s="421"/>
      <c r="T1576" s="421"/>
      <c r="U1576" s="421"/>
      <c r="V1576" s="421"/>
      <c r="W1576" s="421"/>
      <c r="X1576" s="421"/>
      <c r="Y1576" s="421"/>
      <c r="Z1576" s="421"/>
      <c r="AA1576" s="421"/>
      <c r="AB1576" s="421"/>
      <c r="AC1576" s="421"/>
      <c r="AD1576" s="421"/>
      <c r="AE1576" s="626"/>
      <c r="AF1576" s="280"/>
    </row>
    <row r="1577" spans="1:32" s="83" customFormat="1" ht="18.75" x14ac:dyDescent="0.3">
      <c r="A1577" s="168" t="s">
        <v>31</v>
      </c>
      <c r="B1577" s="154"/>
      <c r="C1577" s="338"/>
      <c r="D1577" s="338"/>
      <c r="E1577" s="338"/>
      <c r="F1577" s="421"/>
      <c r="G1577" s="421"/>
      <c r="H1577" s="421"/>
      <c r="I1577" s="421"/>
      <c r="J1577" s="421"/>
      <c r="K1577" s="421"/>
      <c r="L1577" s="421"/>
      <c r="M1577" s="421"/>
      <c r="N1577" s="421"/>
      <c r="O1577" s="421"/>
      <c r="P1577" s="421"/>
      <c r="Q1577" s="421"/>
      <c r="R1577" s="421"/>
      <c r="S1577" s="421"/>
      <c r="T1577" s="421"/>
      <c r="U1577" s="421"/>
      <c r="V1577" s="421"/>
      <c r="W1577" s="421"/>
      <c r="X1577" s="421"/>
      <c r="Y1577" s="421"/>
      <c r="Z1577" s="421"/>
      <c r="AA1577" s="421"/>
      <c r="AB1577" s="421"/>
      <c r="AC1577" s="421"/>
      <c r="AD1577" s="421"/>
      <c r="AE1577" s="626"/>
      <c r="AF1577" s="280"/>
    </row>
    <row r="1578" spans="1:32" s="83" customFormat="1" ht="37.5" x14ac:dyDescent="0.3">
      <c r="A1578" s="460" t="s">
        <v>441</v>
      </c>
      <c r="B1578" s="95">
        <f t="shared" ref="B1578:AE1578" si="990">B1579</f>
        <v>172.5</v>
      </c>
      <c r="C1578" s="95">
        <f t="shared" si="990"/>
        <v>172.5</v>
      </c>
      <c r="D1578" s="95">
        <f t="shared" si="990"/>
        <v>172.5</v>
      </c>
      <c r="E1578" s="95">
        <f t="shared" si="990"/>
        <v>172.5</v>
      </c>
      <c r="F1578" s="95">
        <f t="shared" si="990"/>
        <v>100</v>
      </c>
      <c r="G1578" s="95">
        <f t="shared" si="990"/>
        <v>100</v>
      </c>
      <c r="H1578" s="405">
        <f t="shared" si="990"/>
        <v>0</v>
      </c>
      <c r="I1578" s="405">
        <f t="shared" si="990"/>
        <v>0</v>
      </c>
      <c r="J1578" s="405">
        <f t="shared" si="990"/>
        <v>0</v>
      </c>
      <c r="K1578" s="405">
        <f t="shared" si="990"/>
        <v>0</v>
      </c>
      <c r="L1578" s="405">
        <f t="shared" si="990"/>
        <v>0</v>
      </c>
      <c r="M1578" s="405">
        <f t="shared" si="990"/>
        <v>0</v>
      </c>
      <c r="N1578" s="405">
        <f t="shared" si="990"/>
        <v>0</v>
      </c>
      <c r="O1578" s="405">
        <f t="shared" si="990"/>
        <v>0</v>
      </c>
      <c r="P1578" s="405">
        <f t="shared" si="990"/>
        <v>0</v>
      </c>
      <c r="Q1578" s="405">
        <f t="shared" si="990"/>
        <v>0</v>
      </c>
      <c r="R1578" s="405">
        <f t="shared" si="990"/>
        <v>0</v>
      </c>
      <c r="S1578" s="405">
        <f t="shared" si="990"/>
        <v>0</v>
      </c>
      <c r="T1578" s="405">
        <f t="shared" si="990"/>
        <v>0</v>
      </c>
      <c r="U1578" s="405">
        <f t="shared" si="990"/>
        <v>0</v>
      </c>
      <c r="V1578" s="405">
        <f t="shared" si="990"/>
        <v>0</v>
      </c>
      <c r="W1578" s="405">
        <f t="shared" si="990"/>
        <v>0</v>
      </c>
      <c r="X1578" s="405">
        <f t="shared" si="990"/>
        <v>0</v>
      </c>
      <c r="Y1578" s="405">
        <f t="shared" si="990"/>
        <v>0</v>
      </c>
      <c r="Z1578" s="405">
        <f t="shared" si="990"/>
        <v>0</v>
      </c>
      <c r="AA1578" s="405">
        <f t="shared" si="990"/>
        <v>0</v>
      </c>
      <c r="AB1578" s="405">
        <f t="shared" si="990"/>
        <v>172.5</v>
      </c>
      <c r="AC1578" s="405">
        <f t="shared" si="990"/>
        <v>172.5</v>
      </c>
      <c r="AD1578" s="405">
        <f t="shared" si="990"/>
        <v>0</v>
      </c>
      <c r="AE1578" s="405">
        <f t="shared" si="990"/>
        <v>0</v>
      </c>
      <c r="AF1578" s="628"/>
    </row>
    <row r="1579" spans="1:32" s="83" customFormat="1" ht="18.75" x14ac:dyDescent="0.3">
      <c r="A1579" s="137" t="s">
        <v>27</v>
      </c>
      <c r="B1579" s="89">
        <f>B1580+B1581+B1582+B1583</f>
        <v>172.5</v>
      </c>
      <c r="C1579" s="160">
        <f>C1580+C1581+C1582+C1583</f>
        <v>172.5</v>
      </c>
      <c r="D1579" s="160">
        <f>D1580+D1581+D1582+D1583</f>
        <v>172.5</v>
      </c>
      <c r="E1579" s="160">
        <f>E1580+E1581+E1582+E1583</f>
        <v>172.5</v>
      </c>
      <c r="F1579" s="160">
        <f>E1579/B1579*100</f>
        <v>100</v>
      </c>
      <c r="G1579" s="160">
        <f>E1579/C1579*100</f>
        <v>100</v>
      </c>
      <c r="H1579" s="421">
        <f t="shared" ref="H1579:AD1579" si="991">H1580+H1581</f>
        <v>0</v>
      </c>
      <c r="I1579" s="421">
        <f t="shared" si="991"/>
        <v>0</v>
      </c>
      <c r="J1579" s="421">
        <f t="shared" si="991"/>
        <v>0</v>
      </c>
      <c r="K1579" s="421">
        <f t="shared" si="991"/>
        <v>0</v>
      </c>
      <c r="L1579" s="421">
        <f t="shared" si="991"/>
        <v>0</v>
      </c>
      <c r="M1579" s="421">
        <f t="shared" si="991"/>
        <v>0</v>
      </c>
      <c r="N1579" s="421">
        <f t="shared" si="991"/>
        <v>0</v>
      </c>
      <c r="O1579" s="421">
        <f t="shared" si="991"/>
        <v>0</v>
      </c>
      <c r="P1579" s="421">
        <f t="shared" si="991"/>
        <v>0</v>
      </c>
      <c r="Q1579" s="421">
        <f t="shared" si="991"/>
        <v>0</v>
      </c>
      <c r="R1579" s="421">
        <f t="shared" si="991"/>
        <v>0</v>
      </c>
      <c r="S1579" s="421">
        <f t="shared" si="991"/>
        <v>0</v>
      </c>
      <c r="T1579" s="421">
        <f t="shared" si="991"/>
        <v>0</v>
      </c>
      <c r="U1579" s="421">
        <f t="shared" si="991"/>
        <v>0</v>
      </c>
      <c r="V1579" s="421">
        <f t="shared" si="991"/>
        <v>0</v>
      </c>
      <c r="W1579" s="421">
        <f t="shared" si="991"/>
        <v>0</v>
      </c>
      <c r="X1579" s="421">
        <f t="shared" si="991"/>
        <v>0</v>
      </c>
      <c r="Y1579" s="421">
        <f t="shared" si="991"/>
        <v>0</v>
      </c>
      <c r="Z1579" s="421">
        <f t="shared" si="991"/>
        <v>0</v>
      </c>
      <c r="AA1579" s="421">
        <f t="shared" si="991"/>
        <v>0</v>
      </c>
      <c r="AB1579" s="421">
        <f t="shared" si="991"/>
        <v>172.5</v>
      </c>
      <c r="AC1579" s="421">
        <f t="shared" si="991"/>
        <v>172.5</v>
      </c>
      <c r="AD1579" s="421">
        <f t="shared" si="991"/>
        <v>0</v>
      </c>
      <c r="AE1579" s="421">
        <f>AE1580+AE1581</f>
        <v>0</v>
      </c>
      <c r="AF1579" s="625"/>
    </row>
    <row r="1580" spans="1:32" s="83" customFormat="1" ht="18.75" x14ac:dyDescent="0.3">
      <c r="A1580" s="168" t="s">
        <v>28</v>
      </c>
      <c r="B1580" s="100"/>
      <c r="C1580" s="125"/>
      <c r="D1580" s="125"/>
      <c r="E1580" s="125"/>
      <c r="F1580" s="125"/>
      <c r="G1580" s="125"/>
      <c r="H1580" s="338"/>
      <c r="I1580" s="338"/>
      <c r="J1580" s="338"/>
      <c r="K1580" s="338"/>
      <c r="L1580" s="338"/>
      <c r="M1580" s="338"/>
      <c r="N1580" s="338"/>
      <c r="O1580" s="338"/>
      <c r="P1580" s="338"/>
      <c r="Q1580" s="338"/>
      <c r="R1580" s="338"/>
      <c r="S1580" s="338"/>
      <c r="T1580" s="338"/>
      <c r="U1580" s="338"/>
      <c r="V1580" s="338"/>
      <c r="W1580" s="338"/>
      <c r="X1580" s="338"/>
      <c r="Y1580" s="338"/>
      <c r="Z1580" s="338"/>
      <c r="AA1580" s="338"/>
      <c r="AB1580" s="338"/>
      <c r="AC1580" s="338"/>
      <c r="AD1580" s="338"/>
      <c r="AE1580" s="626"/>
      <c r="AF1580" s="280"/>
    </row>
    <row r="1581" spans="1:32" s="83" customFormat="1" ht="18.75" x14ac:dyDescent="0.3">
      <c r="A1581" s="168" t="s">
        <v>29</v>
      </c>
      <c r="B1581" s="100">
        <f>H1581+J1581+L1581+N1581+P1581+R1581+T1581+V1581+X1581+Z1581+AB1581+AD1581</f>
        <v>172.5</v>
      </c>
      <c r="C1581" s="125">
        <f>H1581+J1581+L1581+N1581+P1581+R1581+T1581+V1581+X1581+Z1581+AB1581+AD1581</f>
        <v>172.5</v>
      </c>
      <c r="D1581" s="125">
        <f>E1581</f>
        <v>172.5</v>
      </c>
      <c r="E1581" s="125">
        <f>I1581+K1581+M1581+O1581+Q1581+S1581+U1581+W1581+Y1581+AA1581+AC1581+AE1581</f>
        <v>172.5</v>
      </c>
      <c r="F1581" s="125">
        <f>E1581/B1581*100</f>
        <v>100</v>
      </c>
      <c r="G1581" s="125">
        <f>E1581/C1581*100</f>
        <v>100</v>
      </c>
      <c r="H1581" s="338">
        <v>0</v>
      </c>
      <c r="I1581" s="338">
        <v>0</v>
      </c>
      <c r="J1581" s="338">
        <v>0</v>
      </c>
      <c r="K1581" s="338">
        <v>0</v>
      </c>
      <c r="L1581" s="338">
        <v>0</v>
      </c>
      <c r="M1581" s="338">
        <v>0</v>
      </c>
      <c r="N1581" s="338">
        <v>0</v>
      </c>
      <c r="O1581" s="338">
        <v>0</v>
      </c>
      <c r="P1581" s="338">
        <v>0</v>
      </c>
      <c r="Q1581" s="338">
        <v>0</v>
      </c>
      <c r="R1581" s="338">
        <v>0</v>
      </c>
      <c r="S1581" s="338">
        <v>0</v>
      </c>
      <c r="T1581" s="338">
        <v>0</v>
      </c>
      <c r="U1581" s="338">
        <v>0</v>
      </c>
      <c r="V1581" s="338">
        <v>0</v>
      </c>
      <c r="W1581" s="338">
        <v>0</v>
      </c>
      <c r="X1581" s="338">
        <v>0</v>
      </c>
      <c r="Y1581" s="338">
        <v>0</v>
      </c>
      <c r="Z1581" s="338">
        <v>0</v>
      </c>
      <c r="AA1581" s="338">
        <v>0</v>
      </c>
      <c r="AB1581" s="338">
        <v>172.5</v>
      </c>
      <c r="AC1581" s="338">
        <v>172.5</v>
      </c>
      <c r="AD1581" s="338">
        <v>0</v>
      </c>
      <c r="AE1581" s="626">
        <v>0</v>
      </c>
      <c r="AF1581" s="280"/>
    </row>
    <row r="1582" spans="1:32" s="83" customFormat="1" ht="18.75" x14ac:dyDescent="0.3">
      <c r="A1582" s="168" t="s">
        <v>30</v>
      </c>
      <c r="B1582" s="100"/>
      <c r="C1582" s="125"/>
      <c r="D1582" s="125"/>
      <c r="E1582" s="125"/>
      <c r="F1582" s="160"/>
      <c r="G1582" s="160"/>
      <c r="H1582" s="421"/>
      <c r="I1582" s="421"/>
      <c r="J1582" s="421"/>
      <c r="K1582" s="421"/>
      <c r="L1582" s="421"/>
      <c r="M1582" s="421"/>
      <c r="N1582" s="421"/>
      <c r="O1582" s="421"/>
      <c r="P1582" s="421"/>
      <c r="Q1582" s="421"/>
      <c r="R1582" s="421"/>
      <c r="S1582" s="421"/>
      <c r="T1582" s="421"/>
      <c r="U1582" s="421"/>
      <c r="V1582" s="421"/>
      <c r="W1582" s="421"/>
      <c r="X1582" s="421"/>
      <c r="Y1582" s="421"/>
      <c r="Z1582" s="421"/>
      <c r="AA1582" s="421"/>
      <c r="AB1582" s="421"/>
      <c r="AC1582" s="421"/>
      <c r="AD1582" s="421"/>
      <c r="AE1582" s="626"/>
      <c r="AF1582" s="280"/>
    </row>
    <row r="1583" spans="1:32" s="83" customFormat="1" ht="18.75" x14ac:dyDescent="0.3">
      <c r="A1583" s="168" t="s">
        <v>31</v>
      </c>
      <c r="B1583" s="100"/>
      <c r="C1583" s="125"/>
      <c r="D1583" s="125"/>
      <c r="E1583" s="125"/>
      <c r="F1583" s="160"/>
      <c r="G1583" s="160"/>
      <c r="H1583" s="421"/>
      <c r="I1583" s="421"/>
      <c r="J1583" s="421"/>
      <c r="K1583" s="421"/>
      <c r="L1583" s="421"/>
      <c r="M1583" s="421"/>
      <c r="N1583" s="421"/>
      <c r="O1583" s="421"/>
      <c r="P1583" s="421"/>
      <c r="Q1583" s="421"/>
      <c r="R1583" s="421"/>
      <c r="S1583" s="421"/>
      <c r="T1583" s="421"/>
      <c r="U1583" s="421"/>
      <c r="V1583" s="421"/>
      <c r="W1583" s="421"/>
      <c r="X1583" s="421"/>
      <c r="Y1583" s="421"/>
      <c r="Z1583" s="421"/>
      <c r="AA1583" s="421"/>
      <c r="AB1583" s="421"/>
      <c r="AC1583" s="421"/>
      <c r="AD1583" s="421"/>
      <c r="AE1583" s="626"/>
      <c r="AF1583" s="626"/>
    </row>
    <row r="1584" spans="1:32" s="83" customFormat="1" ht="56.25" x14ac:dyDescent="0.3">
      <c r="A1584" s="460" t="s">
        <v>442</v>
      </c>
      <c r="B1584" s="95">
        <f t="shared" ref="B1584:AE1584" si="992">B1585</f>
        <v>32072.398000000001</v>
      </c>
      <c r="C1584" s="95">
        <f t="shared" si="992"/>
        <v>32072.398000000001</v>
      </c>
      <c r="D1584" s="95">
        <f t="shared" si="992"/>
        <v>32002.500000000004</v>
      </c>
      <c r="E1584" s="95">
        <f t="shared" si="992"/>
        <v>32002.500000000004</v>
      </c>
      <c r="F1584" s="95">
        <f t="shared" si="992"/>
        <v>99.78206182150771</v>
      </c>
      <c r="G1584" s="95">
        <f t="shared" si="992"/>
        <v>99.78206182150771</v>
      </c>
      <c r="H1584" s="405">
        <f t="shared" si="992"/>
        <v>1135.492</v>
      </c>
      <c r="I1584" s="405">
        <f t="shared" si="992"/>
        <v>524.4</v>
      </c>
      <c r="J1584" s="405">
        <f t="shared" si="992"/>
        <v>2332.9450000000002</v>
      </c>
      <c r="K1584" s="405">
        <f t="shared" si="992"/>
        <v>2648.4</v>
      </c>
      <c r="L1584" s="405">
        <f t="shared" si="992"/>
        <v>2310.9450000000002</v>
      </c>
      <c r="M1584" s="405">
        <f t="shared" si="992"/>
        <v>2402.1</v>
      </c>
      <c r="N1584" s="405">
        <f t="shared" si="992"/>
        <v>2312.527</v>
      </c>
      <c r="O1584" s="405">
        <f t="shared" si="992"/>
        <v>2451.5</v>
      </c>
      <c r="P1584" s="405">
        <f t="shared" si="992"/>
        <v>2314.1469999999999</v>
      </c>
      <c r="Q1584" s="405">
        <f t="shared" si="992"/>
        <v>2325.4</v>
      </c>
      <c r="R1584" s="405">
        <f t="shared" si="992"/>
        <v>3714.942</v>
      </c>
      <c r="S1584" s="405">
        <f t="shared" si="992"/>
        <v>3768.7</v>
      </c>
      <c r="T1584" s="405">
        <f t="shared" si="992"/>
        <v>3466.0369999999998</v>
      </c>
      <c r="U1584" s="405">
        <f t="shared" si="992"/>
        <v>2818.7</v>
      </c>
      <c r="V1584" s="405">
        <f t="shared" si="992"/>
        <v>3296.7660000000001</v>
      </c>
      <c r="W1584" s="405">
        <f t="shared" si="992"/>
        <v>2772.7</v>
      </c>
      <c r="X1584" s="405">
        <f t="shared" si="992"/>
        <v>2811.2719999999999</v>
      </c>
      <c r="Y1584" s="405">
        <f t="shared" si="992"/>
        <v>2847.9</v>
      </c>
      <c r="Z1584" s="405">
        <f t="shared" si="992"/>
        <v>3745.7429999999999</v>
      </c>
      <c r="AA1584" s="405">
        <f t="shared" si="992"/>
        <v>2118.3000000000002</v>
      </c>
      <c r="AB1584" s="405">
        <f t="shared" si="992"/>
        <v>2311.2719999999999</v>
      </c>
      <c r="AC1584" s="405">
        <f t="shared" si="992"/>
        <v>2273.9</v>
      </c>
      <c r="AD1584" s="405">
        <f t="shared" si="992"/>
        <v>2320.31</v>
      </c>
      <c r="AE1584" s="564">
        <f t="shared" si="992"/>
        <v>5050.5</v>
      </c>
      <c r="AF1584" s="628"/>
    </row>
    <row r="1585" spans="1:34" ht="18.75" x14ac:dyDescent="0.3">
      <c r="A1585" s="137" t="s">
        <v>27</v>
      </c>
      <c r="B1585" s="89">
        <f>B1586+B1587+B1588+B1589</f>
        <v>32072.398000000001</v>
      </c>
      <c r="C1585" s="160">
        <f>C1586+C1587+C1588+C1589</f>
        <v>32072.398000000001</v>
      </c>
      <c r="D1585" s="160">
        <f>D1586+D1587+D1588+D1589</f>
        <v>32002.500000000004</v>
      </c>
      <c r="E1585" s="160">
        <f>E1586+E1587+E1588+E1589</f>
        <v>32002.500000000004</v>
      </c>
      <c r="F1585" s="160">
        <f>E1585/B1585*100</f>
        <v>99.78206182150771</v>
      </c>
      <c r="G1585" s="160">
        <f>E1585/C1585*100</f>
        <v>99.78206182150771</v>
      </c>
      <c r="H1585" s="160">
        <f t="shared" ref="H1585:AD1585" si="993">H1586+H1587</f>
        <v>1135.492</v>
      </c>
      <c r="I1585" s="160">
        <f t="shared" si="993"/>
        <v>524.4</v>
      </c>
      <c r="J1585" s="160">
        <f t="shared" si="993"/>
        <v>2332.9450000000002</v>
      </c>
      <c r="K1585" s="160">
        <f t="shared" si="993"/>
        <v>2648.4</v>
      </c>
      <c r="L1585" s="160">
        <f t="shared" si="993"/>
        <v>2310.9450000000002</v>
      </c>
      <c r="M1585" s="160">
        <f t="shared" si="993"/>
        <v>2402.1</v>
      </c>
      <c r="N1585" s="160">
        <f t="shared" si="993"/>
        <v>2312.527</v>
      </c>
      <c r="O1585" s="160">
        <f t="shared" si="993"/>
        <v>2451.5</v>
      </c>
      <c r="P1585" s="160">
        <f t="shared" si="993"/>
        <v>2314.1469999999999</v>
      </c>
      <c r="Q1585" s="160">
        <f t="shared" si="993"/>
        <v>2325.4</v>
      </c>
      <c r="R1585" s="160">
        <f t="shared" si="993"/>
        <v>3714.942</v>
      </c>
      <c r="S1585" s="160">
        <f t="shared" si="993"/>
        <v>3768.7</v>
      </c>
      <c r="T1585" s="160">
        <f t="shared" si="993"/>
        <v>3466.0369999999998</v>
      </c>
      <c r="U1585" s="160">
        <f t="shared" si="993"/>
        <v>2818.7</v>
      </c>
      <c r="V1585" s="160">
        <f t="shared" si="993"/>
        <v>3296.7660000000001</v>
      </c>
      <c r="W1585" s="160">
        <f t="shared" si="993"/>
        <v>2772.7</v>
      </c>
      <c r="X1585" s="160">
        <f t="shared" si="993"/>
        <v>2811.2719999999999</v>
      </c>
      <c r="Y1585" s="160">
        <f t="shared" si="993"/>
        <v>2847.9</v>
      </c>
      <c r="Z1585" s="160">
        <f t="shared" si="993"/>
        <v>3745.7429999999999</v>
      </c>
      <c r="AA1585" s="160">
        <f t="shared" si="993"/>
        <v>2118.3000000000002</v>
      </c>
      <c r="AB1585" s="160">
        <f t="shared" si="993"/>
        <v>2311.2719999999999</v>
      </c>
      <c r="AC1585" s="160">
        <f t="shared" si="993"/>
        <v>2273.9</v>
      </c>
      <c r="AD1585" s="160">
        <f t="shared" si="993"/>
        <v>2320.31</v>
      </c>
      <c r="AE1585" s="89">
        <f>AE1586+AE1587</f>
        <v>5050.5</v>
      </c>
      <c r="AF1585" s="629"/>
    </row>
    <row r="1586" spans="1:34" s="82" customFormat="1" ht="18.75" x14ac:dyDescent="0.25">
      <c r="A1586" s="103" t="s">
        <v>28</v>
      </c>
      <c r="B1586" s="100"/>
      <c r="C1586" s="125"/>
      <c r="D1586" s="125"/>
      <c r="E1586" s="125"/>
      <c r="F1586" s="125"/>
      <c r="G1586" s="125"/>
      <c r="H1586" s="125"/>
      <c r="I1586" s="125"/>
      <c r="J1586" s="125"/>
      <c r="K1586" s="125"/>
      <c r="L1586" s="125"/>
      <c r="M1586" s="125"/>
      <c r="N1586" s="125"/>
      <c r="O1586" s="125"/>
      <c r="P1586" s="125"/>
      <c r="Q1586" s="125"/>
      <c r="R1586" s="125"/>
      <c r="S1586" s="125"/>
      <c r="T1586" s="125"/>
      <c r="U1586" s="125"/>
      <c r="V1586" s="125"/>
      <c r="W1586" s="125"/>
      <c r="X1586" s="125"/>
      <c r="Y1586" s="125"/>
      <c r="Z1586" s="125"/>
      <c r="AA1586" s="125"/>
      <c r="AB1586" s="125"/>
      <c r="AC1586" s="125"/>
      <c r="AD1586" s="125"/>
      <c r="AE1586" s="96"/>
      <c r="AF1586" s="96"/>
    </row>
    <row r="1587" spans="1:34" s="82" customFormat="1" ht="18.75" x14ac:dyDescent="0.25">
      <c r="A1587" s="103" t="s">
        <v>29</v>
      </c>
      <c r="B1587" s="100">
        <f>H1587+J1587+L1587+N1587+P1587+R1587+T1587+V1587+X1587+Z1587+AB1587+AD1587</f>
        <v>32072.398000000001</v>
      </c>
      <c r="C1587" s="125">
        <f>H1587+J1587+L1587+N1587+P1587+R1587+T1587+V1587+X1587+Z1587+AB1587+AD1587</f>
        <v>32072.398000000001</v>
      </c>
      <c r="D1587" s="125">
        <f>E1587</f>
        <v>32002.500000000004</v>
      </c>
      <c r="E1587" s="125">
        <f>I1587+K1587+M1587+O1587+Q1587+S1587+U1587+W1587+Y1587+AA1587+AC1587+AE1587</f>
        <v>32002.500000000004</v>
      </c>
      <c r="F1587" s="125">
        <f>E1587/B1587*100</f>
        <v>99.78206182150771</v>
      </c>
      <c r="G1587" s="125">
        <f>E1587/C1587*100</f>
        <v>99.78206182150771</v>
      </c>
      <c r="H1587" s="125">
        <v>1135.492</v>
      </c>
      <c r="I1587" s="125">
        <v>524.4</v>
      </c>
      <c r="J1587" s="125">
        <v>2332.9450000000002</v>
      </c>
      <c r="K1587" s="125">
        <v>2648.4</v>
      </c>
      <c r="L1587" s="125">
        <v>2310.9450000000002</v>
      </c>
      <c r="M1587" s="125">
        <v>2402.1</v>
      </c>
      <c r="N1587" s="125">
        <v>2312.527</v>
      </c>
      <c r="O1587" s="125">
        <v>2451.5</v>
      </c>
      <c r="P1587" s="125">
        <v>2314.1469999999999</v>
      </c>
      <c r="Q1587" s="125">
        <v>2325.4</v>
      </c>
      <c r="R1587" s="125">
        <v>3714.942</v>
      </c>
      <c r="S1587" s="125">
        <v>3768.7</v>
      </c>
      <c r="T1587" s="125">
        <v>3466.0369999999998</v>
      </c>
      <c r="U1587" s="125">
        <v>2818.7</v>
      </c>
      <c r="V1587" s="125">
        <v>3296.7660000000001</v>
      </c>
      <c r="W1587" s="125">
        <v>2772.7</v>
      </c>
      <c r="X1587" s="125">
        <v>2811.2719999999999</v>
      </c>
      <c r="Y1587" s="125">
        <v>2847.9</v>
      </c>
      <c r="Z1587" s="125">
        <v>3745.7429999999999</v>
      </c>
      <c r="AA1587" s="125">
        <v>2118.3000000000002</v>
      </c>
      <c r="AB1587" s="125">
        <v>2311.2719999999999</v>
      </c>
      <c r="AC1587" s="125">
        <v>2273.9</v>
      </c>
      <c r="AD1587" s="125">
        <v>2320.31</v>
      </c>
      <c r="AE1587" s="96">
        <v>5050.5</v>
      </c>
      <c r="AF1587" s="96"/>
    </row>
    <row r="1588" spans="1:34" s="82" customFormat="1" ht="18.75" x14ac:dyDescent="0.25">
      <c r="A1588" s="103" t="s">
        <v>30</v>
      </c>
      <c r="B1588" s="100"/>
      <c r="C1588" s="125"/>
      <c r="D1588" s="125"/>
      <c r="E1588" s="125"/>
      <c r="F1588" s="160"/>
      <c r="G1588" s="160"/>
      <c r="H1588" s="125"/>
      <c r="I1588" s="125"/>
      <c r="J1588" s="125"/>
      <c r="K1588" s="125"/>
      <c r="L1588" s="125"/>
      <c r="M1588" s="125"/>
      <c r="N1588" s="125"/>
      <c r="O1588" s="125"/>
      <c r="P1588" s="125"/>
      <c r="Q1588" s="125"/>
      <c r="R1588" s="125"/>
      <c r="S1588" s="125"/>
      <c r="T1588" s="125"/>
      <c r="U1588" s="125"/>
      <c r="V1588" s="125"/>
      <c r="W1588" s="125"/>
      <c r="X1588" s="125"/>
      <c r="Y1588" s="125"/>
      <c r="Z1588" s="125"/>
      <c r="AA1588" s="125"/>
      <c r="AB1588" s="125"/>
      <c r="AC1588" s="125"/>
      <c r="AD1588" s="125"/>
      <c r="AE1588" s="131"/>
      <c r="AF1588" s="96"/>
    </row>
    <row r="1589" spans="1:34" s="82" customFormat="1" ht="18.75" x14ac:dyDescent="0.25">
      <c r="A1589" s="103" t="s">
        <v>31</v>
      </c>
      <c r="B1589" s="100"/>
      <c r="C1589" s="125"/>
      <c r="D1589" s="125"/>
      <c r="E1589" s="125"/>
      <c r="F1589" s="160"/>
      <c r="G1589" s="160"/>
      <c r="H1589" s="160"/>
      <c r="I1589" s="160"/>
      <c r="J1589" s="160"/>
      <c r="K1589" s="160"/>
      <c r="L1589" s="160"/>
      <c r="M1589" s="160"/>
      <c r="N1589" s="160"/>
      <c r="O1589" s="160"/>
      <c r="P1589" s="160"/>
      <c r="Q1589" s="160"/>
      <c r="R1589" s="160"/>
      <c r="S1589" s="160"/>
      <c r="T1589" s="160"/>
      <c r="U1589" s="160"/>
      <c r="V1589" s="160"/>
      <c r="W1589" s="160"/>
      <c r="X1589" s="160"/>
      <c r="Y1589" s="160"/>
      <c r="Z1589" s="160"/>
      <c r="AA1589" s="160"/>
      <c r="AB1589" s="160"/>
      <c r="AC1589" s="160"/>
      <c r="AD1589" s="160"/>
      <c r="AE1589" s="131"/>
      <c r="AF1589" s="96"/>
    </row>
    <row r="1590" spans="1:34" s="82" customFormat="1" ht="56.25" x14ac:dyDescent="0.25">
      <c r="A1590" s="142" t="s">
        <v>443</v>
      </c>
      <c r="B1590" s="89">
        <f t="shared" ref="B1590:Q1591" si="994">B1591</f>
        <v>4775.9999999999991</v>
      </c>
      <c r="C1590" s="89">
        <f t="shared" si="994"/>
        <v>4775.9999999999991</v>
      </c>
      <c r="D1590" s="89">
        <f t="shared" si="994"/>
        <v>4587.6200000000008</v>
      </c>
      <c r="E1590" s="89">
        <f t="shared" si="994"/>
        <v>4587.6200000000008</v>
      </c>
      <c r="F1590" s="89">
        <f t="shared" si="994"/>
        <v>96.055695142378596</v>
      </c>
      <c r="G1590" s="89">
        <f t="shared" si="994"/>
        <v>96.055695142378596</v>
      </c>
      <c r="H1590" s="89">
        <f t="shared" si="994"/>
        <v>913.25</v>
      </c>
      <c r="I1590" s="89">
        <f t="shared" si="994"/>
        <v>885</v>
      </c>
      <c r="J1590" s="89">
        <f t="shared" si="994"/>
        <v>565.39</v>
      </c>
      <c r="K1590" s="89">
        <f t="shared" si="994"/>
        <v>557.46</v>
      </c>
      <c r="L1590" s="89">
        <f t="shared" si="994"/>
        <v>198.17</v>
      </c>
      <c r="M1590" s="89">
        <f t="shared" si="994"/>
        <v>212.37</v>
      </c>
      <c r="N1590" s="91">
        <f t="shared" si="994"/>
        <v>781</v>
      </c>
      <c r="O1590" s="91">
        <f t="shared" si="994"/>
        <v>756.22</v>
      </c>
      <c r="P1590" s="89">
        <f t="shared" si="994"/>
        <v>409.31</v>
      </c>
      <c r="Q1590" s="89">
        <f t="shared" si="994"/>
        <v>195.25</v>
      </c>
      <c r="R1590" s="89">
        <f>R1591</f>
        <v>153.18</v>
      </c>
      <c r="S1590" s="89">
        <f t="shared" ref="S1590:AE1591" si="995">S1591</f>
        <v>300.66000000000003</v>
      </c>
      <c r="T1590" s="89">
        <f>T1591</f>
        <v>428.78</v>
      </c>
      <c r="U1590" s="89">
        <f t="shared" si="995"/>
        <v>458.59</v>
      </c>
      <c r="V1590" s="89">
        <f t="shared" si="995"/>
        <v>150.68</v>
      </c>
      <c r="W1590" s="89">
        <f t="shared" si="995"/>
        <v>161.41999999999999</v>
      </c>
      <c r="X1590" s="89">
        <f t="shared" si="995"/>
        <v>152.77000000000001</v>
      </c>
      <c r="Y1590" s="89">
        <f t="shared" si="995"/>
        <v>193.15</v>
      </c>
      <c r="Z1590" s="89">
        <f t="shared" si="995"/>
        <v>399.49</v>
      </c>
      <c r="AA1590" s="89">
        <f t="shared" si="995"/>
        <v>345.98</v>
      </c>
      <c r="AB1590" s="89">
        <f t="shared" si="995"/>
        <v>126.82</v>
      </c>
      <c r="AC1590" s="89">
        <f t="shared" si="995"/>
        <v>151.80000000000001</v>
      </c>
      <c r="AD1590" s="89">
        <f t="shared" si="995"/>
        <v>497.16</v>
      </c>
      <c r="AE1590" s="89">
        <f>AE1591</f>
        <v>369.72</v>
      </c>
      <c r="AF1590" s="96"/>
    </row>
    <row r="1591" spans="1:34" s="82" customFormat="1" ht="37.5" x14ac:dyDescent="0.25">
      <c r="A1591" s="153" t="s">
        <v>444</v>
      </c>
      <c r="B1591" s="95">
        <f>B1592</f>
        <v>4775.9999999999991</v>
      </c>
      <c r="C1591" s="95">
        <f t="shared" si="994"/>
        <v>4775.9999999999991</v>
      </c>
      <c r="D1591" s="95">
        <f t="shared" si="994"/>
        <v>4587.6200000000008</v>
      </c>
      <c r="E1591" s="95">
        <f t="shared" si="994"/>
        <v>4587.6200000000008</v>
      </c>
      <c r="F1591" s="95">
        <f>F1592</f>
        <v>96.055695142378596</v>
      </c>
      <c r="G1591" s="95">
        <f>G1592</f>
        <v>96.055695142378596</v>
      </c>
      <c r="H1591" s="95">
        <f t="shared" si="994"/>
        <v>913.25</v>
      </c>
      <c r="I1591" s="95">
        <f t="shared" si="994"/>
        <v>885</v>
      </c>
      <c r="J1591" s="95">
        <f t="shared" si="994"/>
        <v>565.39</v>
      </c>
      <c r="K1591" s="95">
        <f t="shared" si="994"/>
        <v>557.46</v>
      </c>
      <c r="L1591" s="95">
        <f t="shared" si="994"/>
        <v>198.17</v>
      </c>
      <c r="M1591" s="95">
        <f t="shared" si="994"/>
        <v>212.37</v>
      </c>
      <c r="N1591" s="95">
        <f t="shared" si="994"/>
        <v>781</v>
      </c>
      <c r="O1591" s="95">
        <f t="shared" si="994"/>
        <v>756.22</v>
      </c>
      <c r="P1591" s="95">
        <f t="shared" si="994"/>
        <v>409.31</v>
      </c>
      <c r="Q1591" s="95">
        <f t="shared" si="994"/>
        <v>195.25</v>
      </c>
      <c r="R1591" s="95">
        <f t="shared" ref="R1591:S1591" si="996">R1592</f>
        <v>153.18</v>
      </c>
      <c r="S1591" s="95">
        <f t="shared" si="996"/>
        <v>300.66000000000003</v>
      </c>
      <c r="T1591" s="95">
        <f>T1592</f>
        <v>428.78</v>
      </c>
      <c r="U1591" s="95">
        <f t="shared" si="995"/>
        <v>458.59</v>
      </c>
      <c r="V1591" s="95">
        <f t="shared" si="995"/>
        <v>150.68</v>
      </c>
      <c r="W1591" s="95">
        <f t="shared" si="995"/>
        <v>161.41999999999999</v>
      </c>
      <c r="X1591" s="95">
        <f t="shared" si="995"/>
        <v>152.77000000000001</v>
      </c>
      <c r="Y1591" s="95">
        <f t="shared" si="995"/>
        <v>193.15</v>
      </c>
      <c r="Z1591" s="95">
        <f t="shared" si="995"/>
        <v>399.49</v>
      </c>
      <c r="AA1591" s="95">
        <f t="shared" si="995"/>
        <v>345.98</v>
      </c>
      <c r="AB1591" s="95">
        <f t="shared" si="995"/>
        <v>126.82</v>
      </c>
      <c r="AC1591" s="95">
        <f t="shared" si="995"/>
        <v>151.80000000000001</v>
      </c>
      <c r="AD1591" s="95">
        <f t="shared" si="995"/>
        <v>497.16</v>
      </c>
      <c r="AE1591" s="95">
        <f t="shared" si="995"/>
        <v>369.72</v>
      </c>
      <c r="AF1591" s="124"/>
    </row>
    <row r="1592" spans="1:34" s="82" customFormat="1" ht="18.75" x14ac:dyDescent="0.25">
      <c r="A1592" s="92" t="s">
        <v>27</v>
      </c>
      <c r="B1592" s="89">
        <f>B1593+B1594+B1595+B1596</f>
        <v>4775.9999999999991</v>
      </c>
      <c r="C1592" s="160">
        <f>C1593+C1594+C1595+C1596</f>
        <v>4775.9999999999991</v>
      </c>
      <c r="D1592" s="160">
        <f>D1593+D1594+D1595+D1596</f>
        <v>4587.6200000000008</v>
      </c>
      <c r="E1592" s="160">
        <f>E1593+E1594+E1595+E1596</f>
        <v>4587.6200000000008</v>
      </c>
      <c r="F1592" s="160">
        <f>E1592/B1592*100</f>
        <v>96.055695142378596</v>
      </c>
      <c r="G1592" s="160">
        <f>E1592/C1592*100</f>
        <v>96.055695142378596</v>
      </c>
      <c r="H1592" s="125">
        <f t="shared" ref="H1592:AD1592" si="997">H1593+H1594</f>
        <v>913.25</v>
      </c>
      <c r="I1592" s="125">
        <f t="shared" si="997"/>
        <v>885</v>
      </c>
      <c r="J1592" s="125">
        <f t="shared" si="997"/>
        <v>565.39</v>
      </c>
      <c r="K1592" s="125">
        <f t="shared" si="997"/>
        <v>557.46</v>
      </c>
      <c r="L1592" s="125">
        <f t="shared" si="997"/>
        <v>198.17</v>
      </c>
      <c r="M1592" s="125">
        <f t="shared" si="997"/>
        <v>212.37</v>
      </c>
      <c r="N1592" s="125">
        <f t="shared" si="997"/>
        <v>781</v>
      </c>
      <c r="O1592" s="125">
        <f t="shared" si="997"/>
        <v>756.22</v>
      </c>
      <c r="P1592" s="125">
        <f t="shared" si="997"/>
        <v>409.31</v>
      </c>
      <c r="Q1592" s="125">
        <f t="shared" si="997"/>
        <v>195.25</v>
      </c>
      <c r="R1592" s="125">
        <f t="shared" si="997"/>
        <v>153.18</v>
      </c>
      <c r="S1592" s="125">
        <f t="shared" si="997"/>
        <v>300.66000000000003</v>
      </c>
      <c r="T1592" s="125">
        <f t="shared" si="997"/>
        <v>428.78</v>
      </c>
      <c r="U1592" s="125">
        <f t="shared" si="997"/>
        <v>458.59</v>
      </c>
      <c r="V1592" s="125">
        <f t="shared" si="997"/>
        <v>150.68</v>
      </c>
      <c r="W1592" s="125">
        <f t="shared" si="997"/>
        <v>161.41999999999999</v>
      </c>
      <c r="X1592" s="125">
        <f t="shared" si="997"/>
        <v>152.77000000000001</v>
      </c>
      <c r="Y1592" s="125">
        <f t="shared" si="997"/>
        <v>193.15</v>
      </c>
      <c r="Z1592" s="125">
        <f t="shared" si="997"/>
        <v>399.49</v>
      </c>
      <c r="AA1592" s="125">
        <f t="shared" si="997"/>
        <v>345.98</v>
      </c>
      <c r="AB1592" s="125">
        <f t="shared" si="997"/>
        <v>126.82</v>
      </c>
      <c r="AC1592" s="125">
        <f t="shared" si="997"/>
        <v>151.80000000000001</v>
      </c>
      <c r="AD1592" s="125">
        <f t="shared" si="997"/>
        <v>497.16</v>
      </c>
      <c r="AE1592" s="100">
        <f>AE1593+AE1594</f>
        <v>369.72</v>
      </c>
      <c r="AF1592" s="96"/>
    </row>
    <row r="1593" spans="1:34" s="82" customFormat="1" ht="18.75" x14ac:dyDescent="0.25">
      <c r="A1593" s="103" t="s">
        <v>28</v>
      </c>
      <c r="B1593" s="100"/>
      <c r="C1593" s="125"/>
      <c r="D1593" s="125"/>
      <c r="E1593" s="125"/>
      <c r="F1593" s="125"/>
      <c r="G1593" s="125"/>
      <c r="H1593" s="125"/>
      <c r="I1593" s="125"/>
      <c r="J1593" s="125"/>
      <c r="K1593" s="125"/>
      <c r="L1593" s="125"/>
      <c r="M1593" s="125"/>
      <c r="N1593" s="125"/>
      <c r="O1593" s="125"/>
      <c r="P1593" s="125"/>
      <c r="Q1593" s="125"/>
      <c r="R1593" s="125"/>
      <c r="S1593" s="125"/>
      <c r="T1593" s="125"/>
      <c r="U1593" s="125"/>
      <c r="V1593" s="125"/>
      <c r="W1593" s="125"/>
      <c r="X1593" s="125"/>
      <c r="Y1593" s="125"/>
      <c r="Z1593" s="125"/>
      <c r="AA1593" s="125"/>
      <c r="AB1593" s="125"/>
      <c r="AC1593" s="125"/>
      <c r="AD1593" s="125"/>
      <c r="AE1593" s="131"/>
      <c r="AF1593" s="96"/>
    </row>
    <row r="1594" spans="1:34" ht="18.75" x14ac:dyDescent="0.3">
      <c r="A1594" s="168" t="s">
        <v>29</v>
      </c>
      <c r="B1594" s="100">
        <f>H1594+J1594+L1594+N1594+P1594+R1594+T1594+V1594+X1594+Z1594+AB1594+AD1594</f>
        <v>4775.9999999999991</v>
      </c>
      <c r="C1594" s="125">
        <f>H1594+J1594+L1594+N1594+P1594+R1594+T1594+V1594+X1594+Z1594+AB1594+AD1594</f>
        <v>4775.9999999999991</v>
      </c>
      <c r="D1594" s="125">
        <f>E1594</f>
        <v>4587.6200000000008</v>
      </c>
      <c r="E1594" s="125">
        <f>I1594+K1594+M1594+O1594+Q1594+S1594+U1594+W1594+Y1594+AA1594+AC1594+AE1594</f>
        <v>4587.6200000000008</v>
      </c>
      <c r="F1594" s="125">
        <f>E1594/B1594*100</f>
        <v>96.055695142378596</v>
      </c>
      <c r="G1594" s="125">
        <f>E1594/C1594*100</f>
        <v>96.055695142378596</v>
      </c>
      <c r="H1594" s="125">
        <v>913.25</v>
      </c>
      <c r="I1594" s="125">
        <v>885</v>
      </c>
      <c r="J1594" s="125">
        <v>565.39</v>
      </c>
      <c r="K1594" s="125">
        <v>557.46</v>
      </c>
      <c r="L1594" s="125">
        <v>198.17</v>
      </c>
      <c r="M1594" s="125">
        <v>212.37</v>
      </c>
      <c r="N1594" s="125">
        <v>781</v>
      </c>
      <c r="O1594" s="125">
        <v>756.22</v>
      </c>
      <c r="P1594" s="125">
        <v>409.31</v>
      </c>
      <c r="Q1594" s="125">
        <v>195.25</v>
      </c>
      <c r="R1594" s="125">
        <v>153.18</v>
      </c>
      <c r="S1594" s="125">
        <v>300.66000000000003</v>
      </c>
      <c r="T1594" s="125">
        <v>428.78</v>
      </c>
      <c r="U1594" s="125">
        <v>458.59</v>
      </c>
      <c r="V1594" s="125">
        <v>150.68</v>
      </c>
      <c r="W1594" s="125">
        <v>161.41999999999999</v>
      </c>
      <c r="X1594" s="125">
        <v>152.77000000000001</v>
      </c>
      <c r="Y1594" s="125">
        <v>193.15</v>
      </c>
      <c r="Z1594" s="125">
        <v>399.49</v>
      </c>
      <c r="AA1594" s="125">
        <v>345.98</v>
      </c>
      <c r="AB1594" s="125">
        <v>126.82</v>
      </c>
      <c r="AC1594" s="125">
        <v>151.80000000000001</v>
      </c>
      <c r="AD1594" s="125">
        <v>497.16</v>
      </c>
      <c r="AE1594" s="96">
        <v>369.72</v>
      </c>
      <c r="AF1594" s="96"/>
    </row>
    <row r="1595" spans="1:34" s="82" customFormat="1" ht="18.75" x14ac:dyDescent="0.25">
      <c r="A1595" s="103" t="s">
        <v>30</v>
      </c>
      <c r="B1595" s="100"/>
      <c r="C1595" s="125"/>
      <c r="D1595" s="125"/>
      <c r="E1595" s="125"/>
      <c r="F1595" s="160"/>
      <c r="G1595" s="160"/>
      <c r="H1595" s="160"/>
      <c r="I1595" s="160"/>
      <c r="J1595" s="160"/>
      <c r="K1595" s="160"/>
      <c r="L1595" s="160"/>
      <c r="M1595" s="160"/>
      <c r="N1595" s="160"/>
      <c r="O1595" s="160"/>
      <c r="P1595" s="160"/>
      <c r="Q1595" s="160"/>
      <c r="R1595" s="160"/>
      <c r="S1595" s="160"/>
      <c r="T1595" s="160"/>
      <c r="U1595" s="160"/>
      <c r="V1595" s="160"/>
      <c r="W1595" s="160"/>
      <c r="X1595" s="160"/>
      <c r="Y1595" s="160"/>
      <c r="Z1595" s="160"/>
      <c r="AA1595" s="160"/>
      <c r="AB1595" s="160"/>
      <c r="AC1595" s="160"/>
      <c r="AD1595" s="160"/>
      <c r="AE1595" s="131"/>
      <c r="AF1595" s="96"/>
    </row>
    <row r="1596" spans="1:34" s="82" customFormat="1" ht="18.75" x14ac:dyDescent="0.25">
      <c r="A1596" s="103" t="s">
        <v>31</v>
      </c>
      <c r="B1596" s="100"/>
      <c r="C1596" s="125"/>
      <c r="D1596" s="125"/>
      <c r="E1596" s="125"/>
      <c r="F1596" s="160"/>
      <c r="G1596" s="160"/>
      <c r="H1596" s="160"/>
      <c r="I1596" s="160"/>
      <c r="J1596" s="160"/>
      <c r="K1596" s="160"/>
      <c r="L1596" s="160"/>
      <c r="M1596" s="160"/>
      <c r="N1596" s="160"/>
      <c r="O1596" s="160"/>
      <c r="P1596" s="160"/>
      <c r="Q1596" s="160"/>
      <c r="R1596" s="160"/>
      <c r="S1596" s="160"/>
      <c r="T1596" s="160"/>
      <c r="U1596" s="160"/>
      <c r="V1596" s="160"/>
      <c r="W1596" s="160"/>
      <c r="X1596" s="160"/>
      <c r="Y1596" s="160"/>
      <c r="Z1596" s="160"/>
      <c r="AA1596" s="160"/>
      <c r="AB1596" s="160"/>
      <c r="AC1596" s="160"/>
      <c r="AD1596" s="160"/>
      <c r="AE1596" s="131"/>
      <c r="AF1596" s="96"/>
    </row>
    <row r="1597" spans="1:34" s="82" customFormat="1" ht="18.75" x14ac:dyDescent="0.25">
      <c r="A1597" s="92" t="s">
        <v>62</v>
      </c>
      <c r="B1597" s="89">
        <f>B1385+B1524+B1564</f>
        <v>210060.94400000002</v>
      </c>
      <c r="C1597" s="160">
        <f>C1385+C1524+C1564</f>
        <v>210060.94400000002</v>
      </c>
      <c r="D1597" s="160">
        <f>D1386+D1448+D1474+D1525+D1565+D1590</f>
        <v>209284.96</v>
      </c>
      <c r="E1597" s="160">
        <f>E1386+E1448+E1474+E1525+E1565+E1590</f>
        <v>209284.96</v>
      </c>
      <c r="F1597" s="160">
        <f>E1597/B1597*100</f>
        <v>99.630591015529262</v>
      </c>
      <c r="G1597" s="160">
        <f>E1597/C1597*100</f>
        <v>99.630591015529262</v>
      </c>
      <c r="H1597" s="160">
        <f>H1386+H1448+H1474+H1525+H1565+H1590</f>
        <v>15112.698</v>
      </c>
      <c r="I1597" s="160">
        <f t="shared" ref="I1597:AD1597" si="998">I1386+I1448+I1474+I1525+I1565+I1590</f>
        <v>13233.49</v>
      </c>
      <c r="J1597" s="160">
        <f t="shared" si="998"/>
        <v>17475.288</v>
      </c>
      <c r="K1597" s="160">
        <f t="shared" si="998"/>
        <v>18129.989999999998</v>
      </c>
      <c r="L1597" s="160">
        <f t="shared" si="998"/>
        <v>17737.146999999997</v>
      </c>
      <c r="M1597" s="160">
        <f t="shared" si="998"/>
        <v>16384.68</v>
      </c>
      <c r="N1597" s="160">
        <f t="shared" si="998"/>
        <v>17647.236000000001</v>
      </c>
      <c r="O1597" s="160">
        <f t="shared" si="998"/>
        <v>18380.59</v>
      </c>
      <c r="P1597" s="160">
        <f t="shared" si="998"/>
        <v>19446.874000000003</v>
      </c>
      <c r="Q1597" s="160">
        <f t="shared" si="998"/>
        <v>18488.14</v>
      </c>
      <c r="R1597" s="160">
        <f t="shared" si="998"/>
        <v>19235.061999999998</v>
      </c>
      <c r="S1597" s="160">
        <f t="shared" si="998"/>
        <v>20543.39</v>
      </c>
      <c r="T1597" s="160">
        <f t="shared" si="998"/>
        <v>32618.707000000002</v>
      </c>
      <c r="U1597" s="160">
        <f t="shared" si="998"/>
        <v>18206.509999999998</v>
      </c>
      <c r="V1597" s="160">
        <f t="shared" si="998"/>
        <v>15246.485999999999</v>
      </c>
      <c r="W1597" s="160">
        <f t="shared" si="998"/>
        <v>23750.75</v>
      </c>
      <c r="X1597" s="160">
        <f t="shared" si="998"/>
        <v>15785.819</v>
      </c>
      <c r="Y1597" s="160">
        <f t="shared" si="998"/>
        <v>19108.810000000001</v>
      </c>
      <c r="Z1597" s="160">
        <f t="shared" si="998"/>
        <v>17123.763000000003</v>
      </c>
      <c r="AA1597" s="160">
        <f t="shared" si="998"/>
        <v>16141.869999999999</v>
      </c>
      <c r="AB1597" s="160">
        <f t="shared" si="998"/>
        <v>12264.871999999999</v>
      </c>
      <c r="AC1597" s="160">
        <f t="shared" si="998"/>
        <v>11429.48</v>
      </c>
      <c r="AD1597" s="160">
        <f t="shared" si="998"/>
        <v>10366.992</v>
      </c>
      <c r="AE1597" s="160">
        <f>AE1386+AE1448+AE1474+AE1525+AE1565+AE1590</f>
        <v>15487.26</v>
      </c>
      <c r="AF1597" s="96"/>
      <c r="AG1597" s="52">
        <f>H1597+J1597+L1597+N1597+P1597+R1597+T1597+V1597+X1597+Z1597+AB1597+AD1597</f>
        <v>210060.94400000002</v>
      </c>
      <c r="AH1597" s="40">
        <f>AE1597+AC1597+AA1597+Y1597+W1597+U1597+S1597+Q1597+O1597+M1597+K1597+I1597</f>
        <v>209284.95999999996</v>
      </c>
    </row>
    <row r="1598" spans="1:34" s="82" customFormat="1" ht="18.75" x14ac:dyDescent="0.25">
      <c r="A1598" s="103" t="s">
        <v>28</v>
      </c>
      <c r="B1598" s="125">
        <f t="shared" ref="B1598:D1598" si="999">B1444+B1426+B1420+B1414+B1402+B1396+B1390</f>
        <v>851.9</v>
      </c>
      <c r="C1598" s="125">
        <f t="shared" si="999"/>
        <v>851.9</v>
      </c>
      <c r="D1598" s="125">
        <f t="shared" si="999"/>
        <v>851.9</v>
      </c>
      <c r="E1598" s="125">
        <f>E1444+E1426+E1420+E1414+E1402+E1396+E1390</f>
        <v>851.9</v>
      </c>
      <c r="F1598" s="125">
        <f>E1598/B1598*100</f>
        <v>100</v>
      </c>
      <c r="G1598" s="125">
        <f>E1598/C1598*100</f>
        <v>100</v>
      </c>
      <c r="H1598" s="125">
        <f>H1444+H1426+H1420+H1414+H1402+H1396+H1390</f>
        <v>0</v>
      </c>
      <c r="I1598" s="125">
        <f t="shared" ref="I1598:AE1598" si="1000">I1444+I1426+I1420+I1414+I1402+I1396+I1390</f>
        <v>0</v>
      </c>
      <c r="J1598" s="125">
        <f t="shared" si="1000"/>
        <v>17.619999999999997</v>
      </c>
      <c r="K1598" s="125">
        <f t="shared" si="1000"/>
        <v>0</v>
      </c>
      <c r="L1598" s="125">
        <f t="shared" si="1000"/>
        <v>17.619999999999997</v>
      </c>
      <c r="M1598" s="125">
        <f t="shared" si="1000"/>
        <v>35.200000000000003</v>
      </c>
      <c r="N1598" s="125">
        <f t="shared" si="1000"/>
        <v>27.72</v>
      </c>
      <c r="O1598" s="125">
        <f t="shared" si="1000"/>
        <v>17.600000000000001</v>
      </c>
      <c r="P1598" s="125">
        <f t="shared" si="1000"/>
        <v>17.619999999999997</v>
      </c>
      <c r="Q1598" s="125">
        <f t="shared" si="1000"/>
        <v>17.600000000000001</v>
      </c>
      <c r="R1598" s="125">
        <f t="shared" si="1000"/>
        <v>61.019999999999996</v>
      </c>
      <c r="S1598" s="125">
        <f t="shared" si="1000"/>
        <v>44.2</v>
      </c>
      <c r="T1598" s="125">
        <f t="shared" si="1000"/>
        <v>17.619999999999997</v>
      </c>
      <c r="U1598" s="125">
        <f t="shared" si="1000"/>
        <v>44.5</v>
      </c>
      <c r="V1598" s="125">
        <f t="shared" si="1000"/>
        <v>17.619999999999997</v>
      </c>
      <c r="W1598" s="125">
        <f t="shared" si="1000"/>
        <v>17.600000000000001</v>
      </c>
      <c r="X1598" s="125">
        <f t="shared" si="1000"/>
        <v>319.61999999999995</v>
      </c>
      <c r="Y1598" s="125">
        <f t="shared" si="1000"/>
        <v>319.59999999999997</v>
      </c>
      <c r="Z1598" s="125">
        <f t="shared" si="1000"/>
        <v>241.12</v>
      </c>
      <c r="AA1598" s="125">
        <f t="shared" si="1000"/>
        <v>241.1</v>
      </c>
      <c r="AB1598" s="125">
        <f t="shared" si="1000"/>
        <v>97.52000000000001</v>
      </c>
      <c r="AC1598" s="125">
        <f t="shared" si="1000"/>
        <v>97.500000000000014</v>
      </c>
      <c r="AD1598" s="125">
        <f t="shared" si="1000"/>
        <v>16.8</v>
      </c>
      <c r="AE1598" s="125">
        <f t="shared" si="1000"/>
        <v>17</v>
      </c>
      <c r="AF1598" s="96"/>
      <c r="AG1598" s="40">
        <f>B1598+B1599+B1601</f>
        <v>210060.94400000005</v>
      </c>
      <c r="AH1598" s="40">
        <f>I1599+K1599+M1599+O1599+Q1599+S1599+U1599+W1599+Y1599+AA1599+AC1599+AE1599</f>
        <v>194343.27000000002</v>
      </c>
    </row>
    <row r="1599" spans="1:34" s="82" customFormat="1" ht="18.75" x14ac:dyDescent="0.25">
      <c r="A1599" s="103" t="s">
        <v>29</v>
      </c>
      <c r="B1599" s="100">
        <f>H1599+J1599+L1599+N1599+P1599+R1599+T1599+V1599+X1599+Z1599+AB1599+AD1599</f>
        <v>195119.25900000005</v>
      </c>
      <c r="C1599" s="100">
        <f>H1599+J1599+L1599+N1599+P1599+R1599+T1599+V1599+X1599+Z1599+AB1599+AD1599</f>
        <v>195119.25900000005</v>
      </c>
      <c r="D1599" s="100">
        <f>E1599</f>
        <v>194343.27</v>
      </c>
      <c r="E1599" s="125">
        <f>E1594+E1587+E1581+E1575+E1569+E1561+E1556+E1551+E1545+E1540+E1535+E1529+E1521+E1515+E1509+E1491+E1485+E1479+E1471+E1465+E1459+E1453+E1439+E1433+E1427+E1421+E1415+E1409+E1403+E1397+E1391</f>
        <v>194343.27</v>
      </c>
      <c r="F1599" s="125">
        <f>E1599/B1599*100</f>
        <v>99.602300150186579</v>
      </c>
      <c r="G1599" s="125">
        <f>E1599/C1599*100</f>
        <v>99.602300150186579</v>
      </c>
      <c r="H1599" s="125">
        <f>H1594+H1587+H1581+H1575+H1569+H1561+H1556+H1551+H1545+H1540+H1535+H1529+H1521+H1515+H1509+H1491+H1485+H1479+H1471+H1465+H1459+H1453+H1439+H1433+H1427+H1421+H1415+H1409+H1403+H1397+H1391</f>
        <v>15112.698</v>
      </c>
      <c r="I1599" s="125">
        <f t="shared" ref="I1599:AE1599" si="1001">I1594+I1587+I1581+I1575+I1569+I1561+I1556+I1551+I1545+I1540+I1535+I1529+I1521+I1515+I1509+I1491+I1485+I1479+I1471+I1465+I1459+I1453+I1439+I1433+I1427+I1421+I1415+I1409+I1403+I1397+I1391</f>
        <v>13233.49</v>
      </c>
      <c r="J1599" s="125">
        <f t="shared" si="1001"/>
        <v>17457.668000000001</v>
      </c>
      <c r="K1599" s="125">
        <f t="shared" si="1001"/>
        <v>18129.989999999998</v>
      </c>
      <c r="L1599" s="125">
        <f t="shared" si="1001"/>
        <v>16629.742000000002</v>
      </c>
      <c r="M1599" s="125">
        <f t="shared" si="1001"/>
        <v>16349.480000000001</v>
      </c>
      <c r="N1599" s="125">
        <f t="shared" si="1001"/>
        <v>17619.516</v>
      </c>
      <c r="O1599" s="125">
        <f t="shared" si="1001"/>
        <v>17273.2</v>
      </c>
      <c r="P1599" s="125">
        <f t="shared" si="1001"/>
        <v>19429.254000000001</v>
      </c>
      <c r="Q1599" s="125">
        <f t="shared" si="1001"/>
        <v>18470.54</v>
      </c>
      <c r="R1599" s="125">
        <f t="shared" si="1001"/>
        <v>19174.042000000001</v>
      </c>
      <c r="S1599" s="125">
        <f t="shared" si="1001"/>
        <v>20499.190000000002</v>
      </c>
      <c r="T1599" s="125">
        <f t="shared" si="1001"/>
        <v>19601.087000000003</v>
      </c>
      <c r="U1599" s="125">
        <f t="shared" si="1001"/>
        <v>18162.009999999998</v>
      </c>
      <c r="V1599" s="125">
        <f t="shared" si="1001"/>
        <v>15228.865999999998</v>
      </c>
      <c r="W1599" s="125">
        <f t="shared" si="1001"/>
        <v>14589.409999999998</v>
      </c>
      <c r="X1599" s="125">
        <f t="shared" si="1001"/>
        <v>15466.199000000001</v>
      </c>
      <c r="Y1599" s="125">
        <f t="shared" si="1001"/>
        <v>14932.95</v>
      </c>
      <c r="Z1599" s="125">
        <f t="shared" si="1001"/>
        <v>16882.643</v>
      </c>
      <c r="AA1599" s="125">
        <f t="shared" si="1001"/>
        <v>15900.770000000002</v>
      </c>
      <c r="AB1599" s="125">
        <f t="shared" si="1001"/>
        <v>12167.352000000001</v>
      </c>
      <c r="AC1599" s="125">
        <f t="shared" si="1001"/>
        <v>11331.980000000001</v>
      </c>
      <c r="AD1599" s="125">
        <f t="shared" si="1001"/>
        <v>10350.191999999999</v>
      </c>
      <c r="AE1599" s="125">
        <f t="shared" si="1001"/>
        <v>15470.26</v>
      </c>
      <c r="AF1599" s="96"/>
    </row>
    <row r="1600" spans="1:34" s="82" customFormat="1" ht="18.75" x14ac:dyDescent="0.25">
      <c r="A1600" s="103" t="s">
        <v>30</v>
      </c>
      <c r="B1600" s="100"/>
      <c r="C1600" s="125"/>
      <c r="D1600" s="125"/>
      <c r="E1600" s="125"/>
      <c r="F1600" s="125"/>
      <c r="G1600" s="125"/>
      <c r="H1600" s="322"/>
      <c r="I1600" s="614"/>
      <c r="J1600" s="614"/>
      <c r="K1600" s="614"/>
      <c r="L1600" s="614"/>
      <c r="M1600" s="614"/>
      <c r="N1600" s="287"/>
      <c r="O1600" s="287"/>
      <c r="P1600" s="160"/>
      <c r="Q1600" s="160"/>
      <c r="R1600" s="160"/>
      <c r="S1600" s="160"/>
      <c r="T1600" s="160"/>
      <c r="U1600" s="160"/>
      <c r="V1600" s="160"/>
      <c r="W1600" s="160"/>
      <c r="X1600" s="160"/>
      <c r="Y1600" s="160"/>
      <c r="Z1600" s="160"/>
      <c r="AA1600" s="160"/>
      <c r="AB1600" s="160">
        <f>AB1392+AB1398+AB1416+AB1546</f>
        <v>0</v>
      </c>
      <c r="AC1600" s="160"/>
      <c r="AD1600" s="160"/>
      <c r="AE1600" s="96">
        <f>AE1602</f>
        <v>0</v>
      </c>
      <c r="AF1600" s="96"/>
    </row>
    <row r="1601" spans="1:32" s="82" customFormat="1" ht="18.75" x14ac:dyDescent="0.25">
      <c r="A1601" s="103" t="s">
        <v>31</v>
      </c>
      <c r="B1601" s="125">
        <f>H1601+J1601+L1601+N1601+P1601+R1601+T1601+V1601+X1601+Z1601+AB1601+AD1601</f>
        <v>14089.785</v>
      </c>
      <c r="C1601" s="125">
        <f>H1601+J1601+L1601+N1601+P1601+R1601+T1601+V1601+X1601+Z1601+AB1601+AD1601</f>
        <v>14089.785</v>
      </c>
      <c r="D1601" s="125">
        <f>O1601+W1601+Y1601+AA1601</f>
        <v>14089.789999999999</v>
      </c>
      <c r="E1601" s="125">
        <f>E1499+E1505</f>
        <v>14089.79</v>
      </c>
      <c r="F1601" s="125">
        <f>E1601/B1601*100</f>
        <v>100.00003548670189</v>
      </c>
      <c r="G1601" s="125">
        <f>E1601/C1601*100</f>
        <v>100.00003548670189</v>
      </c>
      <c r="H1601" s="125">
        <f>H1499+H1505</f>
        <v>0</v>
      </c>
      <c r="I1601" s="125">
        <f t="shared" ref="I1601:AE1601" si="1002">I1499+I1505</f>
        <v>0</v>
      </c>
      <c r="J1601" s="125">
        <f t="shared" si="1002"/>
        <v>0</v>
      </c>
      <c r="K1601" s="125">
        <f t="shared" si="1002"/>
        <v>0</v>
      </c>
      <c r="L1601" s="125">
        <f t="shared" si="1002"/>
        <v>1089.7850000000001</v>
      </c>
      <c r="M1601" s="125">
        <f t="shared" si="1002"/>
        <v>0</v>
      </c>
      <c r="N1601" s="125">
        <f t="shared" si="1002"/>
        <v>0</v>
      </c>
      <c r="O1601" s="125">
        <f t="shared" si="1002"/>
        <v>1089.79</v>
      </c>
      <c r="P1601" s="125">
        <f t="shared" si="1002"/>
        <v>0</v>
      </c>
      <c r="Q1601" s="125">
        <f t="shared" si="1002"/>
        <v>0</v>
      </c>
      <c r="R1601" s="125">
        <f t="shared" si="1002"/>
        <v>0</v>
      </c>
      <c r="S1601" s="125">
        <f t="shared" si="1002"/>
        <v>0</v>
      </c>
      <c r="T1601" s="125">
        <f t="shared" si="1002"/>
        <v>13000</v>
      </c>
      <c r="U1601" s="125">
        <f t="shared" si="1002"/>
        <v>0</v>
      </c>
      <c r="V1601" s="125">
        <f t="shared" si="1002"/>
        <v>0</v>
      </c>
      <c r="W1601" s="125">
        <f t="shared" si="1002"/>
        <v>9143.74</v>
      </c>
      <c r="X1601" s="125">
        <f t="shared" si="1002"/>
        <v>0</v>
      </c>
      <c r="Y1601" s="125">
        <f t="shared" si="1002"/>
        <v>3856.26</v>
      </c>
      <c r="Z1601" s="125">
        <f t="shared" si="1002"/>
        <v>0</v>
      </c>
      <c r="AA1601" s="125">
        <f t="shared" si="1002"/>
        <v>0</v>
      </c>
      <c r="AB1601" s="125">
        <f t="shared" si="1002"/>
        <v>0</v>
      </c>
      <c r="AC1601" s="125">
        <f t="shared" si="1002"/>
        <v>0</v>
      </c>
      <c r="AD1601" s="125">
        <f t="shared" si="1002"/>
        <v>0</v>
      </c>
      <c r="AE1601" s="125">
        <f t="shared" si="1002"/>
        <v>0</v>
      </c>
      <c r="AF1601" s="96"/>
    </row>
    <row r="1602" spans="1:32" s="82" customFormat="1" ht="18.75" x14ac:dyDescent="0.25">
      <c r="A1602" s="449" t="s">
        <v>445</v>
      </c>
      <c r="B1602" s="449"/>
      <c r="C1602" s="449"/>
      <c r="D1602" s="449"/>
      <c r="E1602" s="449"/>
      <c r="F1602" s="449"/>
      <c r="G1602" s="449"/>
      <c r="H1602" s="449"/>
      <c r="I1602" s="449"/>
      <c r="J1602" s="449"/>
      <c r="K1602" s="449"/>
      <c r="L1602" s="449"/>
      <c r="M1602" s="449"/>
      <c r="N1602" s="449"/>
      <c r="O1602" s="449"/>
      <c r="P1602" s="449"/>
      <c r="Q1602" s="449"/>
      <c r="R1602" s="449"/>
      <c r="S1602" s="449"/>
      <c r="T1602" s="449"/>
      <c r="U1602" s="449"/>
      <c r="V1602" s="449"/>
      <c r="W1602" s="449"/>
      <c r="X1602" s="449"/>
      <c r="Y1602" s="449"/>
      <c r="Z1602" s="449"/>
      <c r="AA1602" s="449"/>
      <c r="AB1602" s="449"/>
      <c r="AC1602" s="449"/>
      <c r="AD1602" s="449"/>
      <c r="AE1602" s="449"/>
      <c r="AF1602" s="449"/>
    </row>
    <row r="1603" spans="1:32" s="82" customFormat="1" ht="37.5" x14ac:dyDescent="0.25">
      <c r="A1603" s="578" t="s">
        <v>446</v>
      </c>
      <c r="B1603" s="614">
        <f t="shared" ref="B1603:AE1603" si="1003">B1604+B1630</f>
        <v>189805.125</v>
      </c>
      <c r="C1603" s="614">
        <f>C1604+C1630</f>
        <v>189805.125</v>
      </c>
      <c r="D1603" s="614">
        <f t="shared" si="1003"/>
        <v>188618.08</v>
      </c>
      <c r="E1603" s="614">
        <f>E1604+E1630</f>
        <v>188618.08</v>
      </c>
      <c r="F1603" s="160">
        <f>E1603/B1603*100</f>
        <v>99.374598025211384</v>
      </c>
      <c r="G1603" s="160">
        <f>E1603/C1603*100</f>
        <v>99.374598025211384</v>
      </c>
      <c r="H1603" s="614">
        <f t="shared" si="1003"/>
        <v>8988.7129999999997</v>
      </c>
      <c r="I1603" s="614">
        <f t="shared" si="1003"/>
        <v>8988.7200000000012</v>
      </c>
      <c r="J1603" s="614">
        <f t="shared" si="1003"/>
        <v>16518.888999999999</v>
      </c>
      <c r="K1603" s="614">
        <f t="shared" si="1003"/>
        <v>16499.490000000002</v>
      </c>
      <c r="L1603" s="614">
        <f t="shared" si="1003"/>
        <v>15946.630000000001</v>
      </c>
      <c r="M1603" s="614">
        <f t="shared" si="1003"/>
        <v>15133.91</v>
      </c>
      <c r="N1603" s="287">
        <f t="shared" si="1003"/>
        <v>15151.752999999999</v>
      </c>
      <c r="O1603" s="287">
        <f t="shared" si="1003"/>
        <v>15498.97</v>
      </c>
      <c r="P1603" s="160">
        <f t="shared" si="1003"/>
        <v>21865.969000000005</v>
      </c>
      <c r="Q1603" s="160">
        <f t="shared" si="1003"/>
        <v>21917.190000000002</v>
      </c>
      <c r="R1603" s="160">
        <f t="shared" si="1003"/>
        <v>17368.047000000002</v>
      </c>
      <c r="S1603" s="160">
        <f t="shared" si="1003"/>
        <v>17801.5</v>
      </c>
      <c r="T1603" s="160">
        <f t="shared" si="1003"/>
        <v>15576.092000000001</v>
      </c>
      <c r="U1603" s="160">
        <f t="shared" si="1003"/>
        <v>15241.98</v>
      </c>
      <c r="V1603" s="160">
        <f t="shared" si="1003"/>
        <v>10354.079000000002</v>
      </c>
      <c r="W1603" s="160">
        <f t="shared" si="1003"/>
        <v>10588.880000000001</v>
      </c>
      <c r="X1603" s="160">
        <f t="shared" si="1003"/>
        <v>13220.036</v>
      </c>
      <c r="Y1603" s="160">
        <f t="shared" si="1003"/>
        <v>13319.359999999999</v>
      </c>
      <c r="Z1603" s="160">
        <f t="shared" si="1003"/>
        <v>15536.194</v>
      </c>
      <c r="AA1603" s="160">
        <f t="shared" si="1003"/>
        <v>14926.21</v>
      </c>
      <c r="AB1603" s="160">
        <f t="shared" si="1003"/>
        <v>15577.517</v>
      </c>
      <c r="AC1603" s="160">
        <f t="shared" si="1003"/>
        <v>14780.46</v>
      </c>
      <c r="AD1603" s="160">
        <f t="shared" si="1003"/>
        <v>23701.206000000002</v>
      </c>
      <c r="AE1603" s="160">
        <f t="shared" si="1003"/>
        <v>23921.41</v>
      </c>
      <c r="AF1603" s="96"/>
    </row>
    <row r="1604" spans="1:32" s="82" customFormat="1" ht="75" x14ac:dyDescent="0.25">
      <c r="A1604" s="142" t="s">
        <v>447</v>
      </c>
      <c r="B1604" s="315">
        <f>B1606+B1612+B1618+B1624</f>
        <v>186135.92199999999</v>
      </c>
      <c r="C1604" s="315">
        <f>C1606+C1612+C1618+C1624</f>
        <v>186135.92199999999</v>
      </c>
      <c r="D1604" s="315">
        <f>D1606+D1612+D1618+D1624</f>
        <v>184948.87999999998</v>
      </c>
      <c r="E1604" s="315">
        <f>E1606+E1612+E1618+E1624</f>
        <v>184948.87999999998</v>
      </c>
      <c r="F1604" s="160">
        <f>E1604/B1604*100</f>
        <v>99.362271405086432</v>
      </c>
      <c r="G1604" s="160">
        <f>E1604/C1604*100</f>
        <v>99.362271405086432</v>
      </c>
      <c r="H1604" s="315">
        <f t="shared" ref="H1604:AA1604" si="1004">H1606+H1612</f>
        <v>7282.5879999999997</v>
      </c>
      <c r="I1604" s="315">
        <f t="shared" si="1004"/>
        <v>7282.59</v>
      </c>
      <c r="J1604" s="315">
        <f t="shared" si="1004"/>
        <v>15985.089</v>
      </c>
      <c r="K1604" s="315">
        <f t="shared" si="1004"/>
        <v>15965.69</v>
      </c>
      <c r="L1604" s="315">
        <f t="shared" si="1004"/>
        <v>15437.630000000001</v>
      </c>
      <c r="M1604" s="315">
        <f t="shared" si="1004"/>
        <v>14624.91</v>
      </c>
      <c r="N1604" s="91">
        <f t="shared" si="1004"/>
        <v>14437.777999999998</v>
      </c>
      <c r="O1604" s="91">
        <f t="shared" si="1004"/>
        <v>14785</v>
      </c>
      <c r="P1604" s="89">
        <f t="shared" si="1004"/>
        <v>21811.569000000003</v>
      </c>
      <c r="Q1604" s="89">
        <f t="shared" si="1004"/>
        <v>21862.79</v>
      </c>
      <c r="R1604" s="89">
        <f t="shared" si="1004"/>
        <v>17368.047000000002</v>
      </c>
      <c r="S1604" s="89">
        <f t="shared" si="1004"/>
        <v>17801.5</v>
      </c>
      <c r="T1604" s="89">
        <f t="shared" si="1004"/>
        <v>15547.092000000001</v>
      </c>
      <c r="U1604" s="89">
        <f t="shared" si="1004"/>
        <v>15212.98</v>
      </c>
      <c r="V1604" s="89">
        <f t="shared" si="1004"/>
        <v>10354.079000000002</v>
      </c>
      <c r="W1604" s="89">
        <f t="shared" si="1004"/>
        <v>10588.880000000001</v>
      </c>
      <c r="X1604" s="89">
        <f t="shared" si="1004"/>
        <v>13144.036</v>
      </c>
      <c r="Y1604" s="89">
        <f t="shared" si="1004"/>
        <v>13243.359999999999</v>
      </c>
      <c r="Z1604" s="89">
        <f>Z1606+Z1612+Z1618</f>
        <v>15512.593999999999</v>
      </c>
      <c r="AA1604" s="89">
        <f t="shared" si="1004"/>
        <v>14902.609999999999</v>
      </c>
      <c r="AB1604" s="89">
        <f>AB1606+AB1612+AB1618</f>
        <v>15554.253999999999</v>
      </c>
      <c r="AC1604" s="89">
        <f>AC1606+AC1612+AC1618</f>
        <v>14757.199999999999</v>
      </c>
      <c r="AD1604" s="89">
        <f>AD1606+AD1612+AD1624</f>
        <v>23701.166000000001</v>
      </c>
      <c r="AE1604" s="89">
        <f>AE1606+AE1612+AE1618+AE1624</f>
        <v>23921.37</v>
      </c>
      <c r="AF1604" s="96"/>
    </row>
    <row r="1605" spans="1:32" s="82" customFormat="1" ht="18.75" x14ac:dyDescent="0.25">
      <c r="A1605" s="103" t="s">
        <v>66</v>
      </c>
      <c r="B1605" s="644"/>
      <c r="C1605" s="541"/>
      <c r="D1605" s="541"/>
      <c r="E1605" s="613"/>
      <c r="F1605" s="613"/>
      <c r="G1605" s="613"/>
      <c r="H1605" s="613"/>
      <c r="I1605" s="613"/>
      <c r="J1605" s="613"/>
      <c r="K1605" s="613"/>
      <c r="L1605" s="613"/>
      <c r="M1605" s="613"/>
      <c r="N1605" s="435"/>
      <c r="O1605" s="435"/>
      <c r="P1605" s="161"/>
      <c r="Q1605" s="161"/>
      <c r="R1605" s="161"/>
      <c r="S1605" s="161"/>
      <c r="T1605" s="161"/>
      <c r="U1605" s="161"/>
      <c r="V1605" s="161"/>
      <c r="W1605" s="161"/>
      <c r="X1605" s="161"/>
      <c r="Y1605" s="161"/>
      <c r="Z1605" s="161"/>
      <c r="AA1605" s="161"/>
      <c r="AB1605" s="161"/>
      <c r="AC1605" s="161"/>
      <c r="AD1605" s="161"/>
      <c r="AE1605" s="90"/>
      <c r="AF1605" s="624"/>
    </row>
    <row r="1606" spans="1:32" s="82" customFormat="1" ht="37.5" x14ac:dyDescent="0.25">
      <c r="A1606" s="153" t="s">
        <v>448</v>
      </c>
      <c r="B1606" s="95">
        <f t="shared" ref="B1606:AE1606" si="1005">B1607</f>
        <v>3045.2000000000003</v>
      </c>
      <c r="C1606" s="95">
        <f t="shared" si="1005"/>
        <v>3045.2000000000003</v>
      </c>
      <c r="D1606" s="95">
        <f>D1607</f>
        <v>3045.18</v>
      </c>
      <c r="E1606" s="95">
        <f t="shared" si="1005"/>
        <v>3045.18</v>
      </c>
      <c r="F1606" s="95">
        <f t="shared" si="1005"/>
        <v>99.999343228687749</v>
      </c>
      <c r="G1606" s="95">
        <f t="shared" si="1005"/>
        <v>99.999343228687749</v>
      </c>
      <c r="H1606" s="95">
        <f t="shared" si="1005"/>
        <v>0</v>
      </c>
      <c r="I1606" s="95">
        <f t="shared" si="1005"/>
        <v>0</v>
      </c>
      <c r="J1606" s="95">
        <f t="shared" si="1005"/>
        <v>287.00900000000001</v>
      </c>
      <c r="K1606" s="95">
        <f t="shared" si="1005"/>
        <v>267.62</v>
      </c>
      <c r="L1606" s="95">
        <f t="shared" si="1005"/>
        <v>1109.7</v>
      </c>
      <c r="M1606" s="95">
        <f t="shared" si="1005"/>
        <v>296.98</v>
      </c>
      <c r="N1606" s="95">
        <f t="shared" si="1005"/>
        <v>219.684</v>
      </c>
      <c r="O1606" s="95">
        <f t="shared" si="1005"/>
        <v>566.9</v>
      </c>
      <c r="P1606" s="95">
        <f t="shared" si="1005"/>
        <v>139.66900000000001</v>
      </c>
      <c r="Q1606" s="95">
        <f t="shared" si="1005"/>
        <v>190.91</v>
      </c>
      <c r="R1606" s="95">
        <f t="shared" si="1005"/>
        <v>31.646999999999998</v>
      </c>
      <c r="S1606" s="95">
        <f t="shared" si="1005"/>
        <v>465.09</v>
      </c>
      <c r="T1606" s="95">
        <f>T1607</f>
        <v>341.00200000000001</v>
      </c>
      <c r="U1606" s="95">
        <f>U1607</f>
        <v>6.9</v>
      </c>
      <c r="V1606" s="95">
        <f t="shared" si="1005"/>
        <v>27.798999999999999</v>
      </c>
      <c r="W1606" s="95">
        <f t="shared" si="1005"/>
        <v>262.60000000000002</v>
      </c>
      <c r="X1606" s="95">
        <f t="shared" si="1005"/>
        <v>146.386</v>
      </c>
      <c r="Y1606" s="95">
        <f t="shared" si="1005"/>
        <v>245.71</v>
      </c>
      <c r="Z1606" s="95">
        <f t="shared" si="1005"/>
        <v>446.11399999999998</v>
      </c>
      <c r="AA1606" s="95">
        <f t="shared" si="1005"/>
        <v>254.55</v>
      </c>
      <c r="AB1606" s="95">
        <f t="shared" si="1005"/>
        <v>124.09399999999999</v>
      </c>
      <c r="AC1606" s="95">
        <f t="shared" si="1005"/>
        <v>179.99</v>
      </c>
      <c r="AD1606" s="95">
        <f t="shared" si="1005"/>
        <v>172.096</v>
      </c>
      <c r="AE1606" s="95">
        <f t="shared" si="1005"/>
        <v>307.93</v>
      </c>
      <c r="AF1606" s="124"/>
    </row>
    <row r="1607" spans="1:32" s="82" customFormat="1" ht="18.75" x14ac:dyDescent="0.25">
      <c r="A1607" s="92" t="s">
        <v>27</v>
      </c>
      <c r="B1607" s="321">
        <f>B1608+B1609+B1610+B1611</f>
        <v>3045.2000000000003</v>
      </c>
      <c r="C1607" s="322">
        <f>C1608+C1609+C1610+C1611</f>
        <v>3045.2000000000003</v>
      </c>
      <c r="D1607" s="322">
        <f>D1608+D1609+D1610+D1611</f>
        <v>3045.18</v>
      </c>
      <c r="E1607" s="322">
        <f>E1608+E1609+E1610+E1611</f>
        <v>3045.18</v>
      </c>
      <c r="F1607" s="125">
        <f>E1607/B1607*100</f>
        <v>99.999343228687749</v>
      </c>
      <c r="G1607" s="125">
        <f>E1607/C1607*100</f>
        <v>99.999343228687749</v>
      </c>
      <c r="H1607" s="322">
        <v>0</v>
      </c>
      <c r="I1607" s="322">
        <v>0</v>
      </c>
      <c r="J1607" s="322">
        <f t="shared" ref="J1607:AD1607" si="1006">J1608+J1609</f>
        <v>287.00900000000001</v>
      </c>
      <c r="K1607" s="322">
        <f t="shared" si="1006"/>
        <v>267.62</v>
      </c>
      <c r="L1607" s="322">
        <f t="shared" si="1006"/>
        <v>1109.7</v>
      </c>
      <c r="M1607" s="322">
        <f t="shared" si="1006"/>
        <v>296.98</v>
      </c>
      <c r="N1607" s="133">
        <f t="shared" si="1006"/>
        <v>219.684</v>
      </c>
      <c r="O1607" s="133">
        <f t="shared" si="1006"/>
        <v>566.9</v>
      </c>
      <c r="P1607" s="125">
        <f t="shared" si="1006"/>
        <v>139.66900000000001</v>
      </c>
      <c r="Q1607" s="125">
        <f t="shared" si="1006"/>
        <v>190.91</v>
      </c>
      <c r="R1607" s="125">
        <f t="shared" si="1006"/>
        <v>31.646999999999998</v>
      </c>
      <c r="S1607" s="125">
        <f t="shared" si="1006"/>
        <v>465.09</v>
      </c>
      <c r="T1607" s="125">
        <f t="shared" si="1006"/>
        <v>341.00200000000001</v>
      </c>
      <c r="U1607" s="125">
        <f t="shared" si="1006"/>
        <v>6.9</v>
      </c>
      <c r="V1607" s="125">
        <f t="shared" si="1006"/>
        <v>27.798999999999999</v>
      </c>
      <c r="W1607" s="125">
        <f t="shared" si="1006"/>
        <v>262.60000000000002</v>
      </c>
      <c r="X1607" s="125">
        <f t="shared" si="1006"/>
        <v>146.386</v>
      </c>
      <c r="Y1607" s="125">
        <f t="shared" si="1006"/>
        <v>245.71</v>
      </c>
      <c r="Z1607" s="125">
        <f t="shared" si="1006"/>
        <v>446.11399999999998</v>
      </c>
      <c r="AA1607" s="125">
        <f t="shared" si="1006"/>
        <v>254.55</v>
      </c>
      <c r="AB1607" s="125">
        <f t="shared" si="1006"/>
        <v>124.09399999999999</v>
      </c>
      <c r="AC1607" s="125">
        <f t="shared" si="1006"/>
        <v>179.99</v>
      </c>
      <c r="AD1607" s="125">
        <f t="shared" si="1006"/>
        <v>172.096</v>
      </c>
      <c r="AE1607" s="96">
        <f>AE1609</f>
        <v>307.93</v>
      </c>
      <c r="AF1607" s="96"/>
    </row>
    <row r="1608" spans="1:32" s="82" customFormat="1" ht="18.75" x14ac:dyDescent="0.25">
      <c r="A1608" s="103" t="s">
        <v>28</v>
      </c>
      <c r="B1608" s="321"/>
      <c r="C1608" s="322"/>
      <c r="D1608" s="322"/>
      <c r="E1608" s="125"/>
      <c r="F1608" s="614"/>
      <c r="G1608" s="614"/>
      <c r="H1608" s="322">
        <v>0</v>
      </c>
      <c r="I1608" s="614"/>
      <c r="J1608" s="322">
        <v>0</v>
      </c>
      <c r="K1608" s="322"/>
      <c r="L1608" s="322">
        <v>0</v>
      </c>
      <c r="M1608" s="322"/>
      <c r="N1608" s="133">
        <v>0</v>
      </c>
      <c r="O1608" s="133"/>
      <c r="P1608" s="125">
        <v>0</v>
      </c>
      <c r="Q1608" s="125"/>
      <c r="R1608" s="125">
        <v>0</v>
      </c>
      <c r="S1608" s="125"/>
      <c r="T1608" s="125">
        <v>0</v>
      </c>
      <c r="U1608" s="125"/>
      <c r="V1608" s="125">
        <v>0</v>
      </c>
      <c r="W1608" s="125"/>
      <c r="X1608" s="125">
        <v>0</v>
      </c>
      <c r="Y1608" s="125"/>
      <c r="Z1608" s="125">
        <v>0</v>
      </c>
      <c r="AA1608" s="125"/>
      <c r="AB1608" s="125">
        <v>0</v>
      </c>
      <c r="AC1608" s="125"/>
      <c r="AD1608" s="125">
        <v>0</v>
      </c>
      <c r="AE1608" s="131"/>
      <c r="AF1608" s="96"/>
    </row>
    <row r="1609" spans="1:32" s="82" customFormat="1" ht="18.75" x14ac:dyDescent="0.25">
      <c r="A1609" s="103" t="s">
        <v>29</v>
      </c>
      <c r="B1609" s="321">
        <f>J1609+L1609+N1609+P1609+R1609+T1609+V1609+X1609+Z1609+AB1609+AD1609</f>
        <v>3045.2000000000003</v>
      </c>
      <c r="C1609" s="322">
        <f>H1609+J1609+L1609+N1609+P1609+R1609+T1609+V1609+X1609+Z1609+AB1609+AD1609</f>
        <v>3045.2000000000003</v>
      </c>
      <c r="D1609" s="322">
        <f>E1609</f>
        <v>3045.18</v>
      </c>
      <c r="E1609" s="125">
        <f>I1609+K1609+M1609+O1609+Q1609+S1609+U1609+W1609+Y1609+AA1609+AC1609+AE1480+AE1609</f>
        <v>3045.18</v>
      </c>
      <c r="F1609" s="125">
        <f>E1609/B1609*100</f>
        <v>99.999343228687749</v>
      </c>
      <c r="G1609" s="125">
        <f>E1609/C1609*100</f>
        <v>99.999343228687749</v>
      </c>
      <c r="H1609" s="322">
        <v>0</v>
      </c>
      <c r="I1609" s="614"/>
      <c r="J1609" s="322">
        <v>287.00900000000001</v>
      </c>
      <c r="K1609" s="322">
        <v>267.62</v>
      </c>
      <c r="L1609" s="322">
        <v>1109.7</v>
      </c>
      <c r="M1609" s="322">
        <v>296.98</v>
      </c>
      <c r="N1609" s="133">
        <v>219.684</v>
      </c>
      <c r="O1609" s="133">
        <v>566.9</v>
      </c>
      <c r="P1609" s="125">
        <v>139.66900000000001</v>
      </c>
      <c r="Q1609" s="125">
        <v>190.91</v>
      </c>
      <c r="R1609" s="125">
        <v>31.646999999999998</v>
      </c>
      <c r="S1609" s="125">
        <v>465.09</v>
      </c>
      <c r="T1609" s="125">
        <v>341.00200000000001</v>
      </c>
      <c r="U1609" s="125">
        <v>6.9</v>
      </c>
      <c r="V1609" s="125">
        <v>27.798999999999999</v>
      </c>
      <c r="W1609" s="125">
        <v>262.60000000000002</v>
      </c>
      <c r="X1609" s="125">
        <v>146.386</v>
      </c>
      <c r="Y1609" s="125">
        <v>245.71</v>
      </c>
      <c r="Z1609" s="125">
        <v>446.11399999999998</v>
      </c>
      <c r="AA1609" s="125">
        <v>254.55</v>
      </c>
      <c r="AB1609" s="125">
        <v>124.09399999999999</v>
      </c>
      <c r="AC1609" s="125">
        <v>179.99</v>
      </c>
      <c r="AD1609" s="125">
        <v>172.096</v>
      </c>
      <c r="AE1609" s="131">
        <v>307.93</v>
      </c>
      <c r="AF1609" s="96"/>
    </row>
    <row r="1610" spans="1:32" s="82" customFormat="1" ht="18.75" x14ac:dyDescent="0.25">
      <c r="A1610" s="103" t="s">
        <v>30</v>
      </c>
      <c r="B1610" s="644"/>
      <c r="C1610" s="322"/>
      <c r="D1610" s="322"/>
      <c r="E1610" s="125"/>
      <c r="F1610" s="614"/>
      <c r="G1610" s="614"/>
      <c r="H1610" s="614"/>
      <c r="I1610" s="614"/>
      <c r="J1610" s="322"/>
      <c r="K1610" s="322"/>
      <c r="L1610" s="322"/>
      <c r="M1610" s="322"/>
      <c r="N1610" s="133"/>
      <c r="O1610" s="133"/>
      <c r="P1610" s="125"/>
      <c r="Q1610" s="125"/>
      <c r="R1610" s="125"/>
      <c r="S1610" s="125"/>
      <c r="T1610" s="125"/>
      <c r="U1610" s="125"/>
      <c r="V1610" s="125"/>
      <c r="W1610" s="125"/>
      <c r="X1610" s="125"/>
      <c r="Y1610" s="125"/>
      <c r="Z1610" s="125"/>
      <c r="AA1610" s="125"/>
      <c r="AB1610" s="125"/>
      <c r="AC1610" s="125"/>
      <c r="AD1610" s="125"/>
      <c r="AE1610" s="131"/>
      <c r="AF1610" s="96"/>
    </row>
    <row r="1611" spans="1:32" s="82" customFormat="1" ht="18.75" x14ac:dyDescent="0.25">
      <c r="A1611" s="103" t="s">
        <v>31</v>
      </c>
      <c r="B1611" s="644"/>
      <c r="C1611" s="322"/>
      <c r="D1611" s="322"/>
      <c r="E1611" s="125"/>
      <c r="F1611" s="614"/>
      <c r="G1611" s="614"/>
      <c r="H1611" s="614"/>
      <c r="I1611" s="614"/>
      <c r="J1611" s="614"/>
      <c r="K1611" s="614"/>
      <c r="L1611" s="614"/>
      <c r="M1611" s="614"/>
      <c r="N1611" s="287"/>
      <c r="O1611" s="287"/>
      <c r="P1611" s="160"/>
      <c r="Q1611" s="160"/>
      <c r="R1611" s="160"/>
      <c r="S1611" s="160"/>
      <c r="T1611" s="160"/>
      <c r="U1611" s="160"/>
      <c r="V1611" s="160"/>
      <c r="W1611" s="160"/>
      <c r="X1611" s="160"/>
      <c r="Y1611" s="160"/>
      <c r="Z1611" s="160"/>
      <c r="AA1611" s="160"/>
      <c r="AB1611" s="160"/>
      <c r="AC1611" s="160"/>
      <c r="AD1611" s="160"/>
      <c r="AE1611" s="131"/>
      <c r="AF1611" s="96"/>
    </row>
    <row r="1612" spans="1:32" s="82" customFormat="1" ht="37.5" x14ac:dyDescent="0.25">
      <c r="A1612" s="162" t="s">
        <v>449</v>
      </c>
      <c r="B1612" s="169">
        <f t="shared" ref="B1612:AE1612" si="1007">B1613</f>
        <v>180931.11199999999</v>
      </c>
      <c r="C1612" s="169">
        <f t="shared" si="1007"/>
        <v>180931.11199999999</v>
      </c>
      <c r="D1612" s="169">
        <f>D1613</f>
        <v>180262.44999999998</v>
      </c>
      <c r="E1612" s="169">
        <f t="shared" si="1007"/>
        <v>180262.44999999998</v>
      </c>
      <c r="F1612" s="169">
        <f t="shared" si="1007"/>
        <v>99.630432824621124</v>
      </c>
      <c r="G1612" s="169">
        <f t="shared" si="1007"/>
        <v>99.630432824621124</v>
      </c>
      <c r="H1612" s="169">
        <f t="shared" si="1007"/>
        <v>7282.5879999999997</v>
      </c>
      <c r="I1612" s="169">
        <f t="shared" si="1007"/>
        <v>7282.59</v>
      </c>
      <c r="J1612" s="169">
        <f>J1613</f>
        <v>15698.08</v>
      </c>
      <c r="K1612" s="169">
        <f t="shared" si="1007"/>
        <v>15698.07</v>
      </c>
      <c r="L1612" s="169">
        <f t="shared" si="1007"/>
        <v>14327.93</v>
      </c>
      <c r="M1612" s="169">
        <f t="shared" si="1007"/>
        <v>14327.93</v>
      </c>
      <c r="N1612" s="169">
        <f t="shared" si="1007"/>
        <v>14218.093999999999</v>
      </c>
      <c r="O1612" s="169">
        <f t="shared" si="1007"/>
        <v>14218.1</v>
      </c>
      <c r="P1612" s="169">
        <f t="shared" si="1007"/>
        <v>21671.9</v>
      </c>
      <c r="Q1612" s="169">
        <f t="shared" si="1007"/>
        <v>21671.88</v>
      </c>
      <c r="R1612" s="169">
        <f t="shared" si="1007"/>
        <v>17336.400000000001</v>
      </c>
      <c r="S1612" s="169">
        <f t="shared" si="1007"/>
        <v>17336.41</v>
      </c>
      <c r="T1612" s="169">
        <f>T1613</f>
        <v>15206.09</v>
      </c>
      <c r="U1612" s="169">
        <f>U1613</f>
        <v>15206.08</v>
      </c>
      <c r="V1612" s="95">
        <f t="shared" si="1007"/>
        <v>10326.280000000001</v>
      </c>
      <c r="W1612" s="95">
        <f t="shared" si="1007"/>
        <v>10326.280000000001</v>
      </c>
      <c r="X1612" s="95">
        <f t="shared" si="1007"/>
        <v>12997.65</v>
      </c>
      <c r="Y1612" s="95">
        <f t="shared" si="1007"/>
        <v>12997.65</v>
      </c>
      <c r="Z1612" s="169">
        <f t="shared" si="1007"/>
        <v>14648.06</v>
      </c>
      <c r="AA1612" s="169">
        <f t="shared" si="1007"/>
        <v>14648.06</v>
      </c>
      <c r="AB1612" s="169">
        <f t="shared" si="1007"/>
        <v>14724.56</v>
      </c>
      <c r="AC1612" s="169">
        <f t="shared" si="1007"/>
        <v>14577.21</v>
      </c>
      <c r="AD1612" s="169">
        <f t="shared" si="1007"/>
        <v>22493.48</v>
      </c>
      <c r="AE1612" s="95">
        <f t="shared" si="1007"/>
        <v>21972.19</v>
      </c>
      <c r="AF1612" s="645"/>
    </row>
    <row r="1613" spans="1:32" s="82" customFormat="1" ht="18.75" x14ac:dyDescent="0.25">
      <c r="A1613" s="92" t="s">
        <v>27</v>
      </c>
      <c r="B1613" s="321">
        <f>B1614+B1615+B1616+B1617</f>
        <v>180931.11199999999</v>
      </c>
      <c r="C1613" s="322">
        <f>C1614+C1615+C1616+C1617</f>
        <v>180931.11199999999</v>
      </c>
      <c r="D1613" s="322">
        <f>D1614+D1615+D1616+D1617</f>
        <v>180262.44999999998</v>
      </c>
      <c r="E1613" s="322">
        <f>E1614+E1615+E1616+E1617</f>
        <v>180262.44999999998</v>
      </c>
      <c r="F1613" s="125">
        <f>E1613/B1613*100</f>
        <v>99.630432824621124</v>
      </c>
      <c r="G1613" s="125">
        <f>E1613/C1613*100</f>
        <v>99.630432824621124</v>
      </c>
      <c r="H1613" s="322">
        <f>H1615</f>
        <v>7282.5879999999997</v>
      </c>
      <c r="I1613" s="322">
        <f>I1615</f>
        <v>7282.59</v>
      </c>
      <c r="J1613" s="322">
        <f t="shared" ref="J1613:AD1613" si="1008">J1614+J1615</f>
        <v>15698.08</v>
      </c>
      <c r="K1613" s="322">
        <f t="shared" si="1008"/>
        <v>15698.07</v>
      </c>
      <c r="L1613" s="322">
        <f t="shared" si="1008"/>
        <v>14327.93</v>
      </c>
      <c r="M1613" s="322">
        <f t="shared" si="1008"/>
        <v>14327.93</v>
      </c>
      <c r="N1613" s="133">
        <f t="shared" si="1008"/>
        <v>14218.093999999999</v>
      </c>
      <c r="O1613" s="133">
        <f t="shared" si="1008"/>
        <v>14218.1</v>
      </c>
      <c r="P1613" s="125">
        <f t="shared" si="1008"/>
        <v>21671.9</v>
      </c>
      <c r="Q1613" s="125">
        <f t="shared" si="1008"/>
        <v>21671.88</v>
      </c>
      <c r="R1613" s="125">
        <f t="shared" si="1008"/>
        <v>17336.400000000001</v>
      </c>
      <c r="S1613" s="125">
        <f t="shared" si="1008"/>
        <v>17336.41</v>
      </c>
      <c r="T1613" s="125">
        <f t="shared" si="1008"/>
        <v>15206.09</v>
      </c>
      <c r="U1613" s="125">
        <f t="shared" si="1008"/>
        <v>15206.08</v>
      </c>
      <c r="V1613" s="125">
        <f t="shared" si="1008"/>
        <v>10326.280000000001</v>
      </c>
      <c r="W1613" s="125">
        <f t="shared" si="1008"/>
        <v>10326.280000000001</v>
      </c>
      <c r="X1613" s="125">
        <f t="shared" si="1008"/>
        <v>12997.65</v>
      </c>
      <c r="Y1613" s="125">
        <f t="shared" si="1008"/>
        <v>12997.65</v>
      </c>
      <c r="Z1613" s="125">
        <f t="shared" si="1008"/>
        <v>14648.06</v>
      </c>
      <c r="AA1613" s="125">
        <f t="shared" si="1008"/>
        <v>14648.06</v>
      </c>
      <c r="AB1613" s="125">
        <f t="shared" si="1008"/>
        <v>14724.56</v>
      </c>
      <c r="AC1613" s="125">
        <f t="shared" si="1008"/>
        <v>14577.21</v>
      </c>
      <c r="AD1613" s="125">
        <f t="shared" si="1008"/>
        <v>22493.48</v>
      </c>
      <c r="AE1613" s="96">
        <f>AE1615</f>
        <v>21972.19</v>
      </c>
      <c r="AF1613" s="96"/>
    </row>
    <row r="1614" spans="1:32" s="82" customFormat="1" ht="18.75" x14ac:dyDescent="0.25">
      <c r="A1614" s="103" t="s">
        <v>28</v>
      </c>
      <c r="B1614" s="321"/>
      <c r="C1614" s="322"/>
      <c r="D1614" s="322"/>
      <c r="E1614" s="125"/>
      <c r="F1614" s="125"/>
      <c r="G1614" s="125"/>
      <c r="H1614" s="322">
        <v>0</v>
      </c>
      <c r="I1614" s="614"/>
      <c r="J1614" s="322">
        <v>0</v>
      </c>
      <c r="K1614" s="322"/>
      <c r="L1614" s="322">
        <v>0</v>
      </c>
      <c r="M1614" s="322"/>
      <c r="N1614" s="133">
        <v>0</v>
      </c>
      <c r="O1614" s="133"/>
      <c r="P1614" s="125">
        <v>0</v>
      </c>
      <c r="Q1614" s="125"/>
      <c r="R1614" s="125">
        <v>0</v>
      </c>
      <c r="S1614" s="125"/>
      <c r="T1614" s="125">
        <v>0</v>
      </c>
      <c r="U1614" s="125"/>
      <c r="V1614" s="125">
        <v>0</v>
      </c>
      <c r="W1614" s="125"/>
      <c r="X1614" s="125">
        <v>0</v>
      </c>
      <c r="Y1614" s="125"/>
      <c r="Z1614" s="125">
        <v>0</v>
      </c>
      <c r="AA1614" s="125"/>
      <c r="AB1614" s="125">
        <v>0</v>
      </c>
      <c r="AC1614" s="125"/>
      <c r="AD1614" s="125">
        <v>0</v>
      </c>
      <c r="AE1614" s="96">
        <f>AE1616</f>
        <v>0</v>
      </c>
      <c r="AF1614" s="96"/>
    </row>
    <row r="1615" spans="1:32" s="82" customFormat="1" ht="18.75" x14ac:dyDescent="0.25">
      <c r="A1615" s="103" t="s">
        <v>29</v>
      </c>
      <c r="B1615" s="321">
        <f>H1615+J1615+L1615+N1615+P1615+R1615+T1615+V1615+X1615+Z1615+AB1615+AD1615</f>
        <v>180931.11199999999</v>
      </c>
      <c r="C1615" s="322">
        <f>H1615+J1615+L1615+N1615+P1615+R1615+T1615+V1615+X1615+Z1615+AB1615+AD1615</f>
        <v>180931.11199999999</v>
      </c>
      <c r="D1615" s="322">
        <f>E1615</f>
        <v>180262.44999999998</v>
      </c>
      <c r="E1615" s="125">
        <f>I1615+K1615+M1615+O1615+Q1615+S1615+U1615+W1615+Y1615+AA1615+AC1615+AE1486+AE1615</f>
        <v>180262.44999999998</v>
      </c>
      <c r="F1615" s="125">
        <f>E1615/B1615*100</f>
        <v>99.630432824621124</v>
      </c>
      <c r="G1615" s="125">
        <f>E1615/C1615*100</f>
        <v>99.630432824621124</v>
      </c>
      <c r="H1615" s="322">
        <v>7282.5879999999997</v>
      </c>
      <c r="I1615" s="322">
        <v>7282.59</v>
      </c>
      <c r="J1615" s="322">
        <v>15698.08</v>
      </c>
      <c r="K1615" s="322">
        <v>15698.07</v>
      </c>
      <c r="L1615" s="322">
        <v>14327.93</v>
      </c>
      <c r="M1615" s="322">
        <v>14327.93</v>
      </c>
      <c r="N1615" s="133">
        <v>14218.093999999999</v>
      </c>
      <c r="O1615" s="133">
        <v>14218.1</v>
      </c>
      <c r="P1615" s="125">
        <v>21671.9</v>
      </c>
      <c r="Q1615" s="125">
        <v>21671.88</v>
      </c>
      <c r="R1615" s="125">
        <v>17336.400000000001</v>
      </c>
      <c r="S1615" s="125">
        <v>17336.41</v>
      </c>
      <c r="T1615" s="125">
        <v>15206.09</v>
      </c>
      <c r="U1615" s="125">
        <v>15206.08</v>
      </c>
      <c r="V1615" s="125">
        <v>10326.280000000001</v>
      </c>
      <c r="W1615" s="125">
        <v>10326.280000000001</v>
      </c>
      <c r="X1615" s="125">
        <v>12997.65</v>
      </c>
      <c r="Y1615" s="125">
        <v>12997.65</v>
      </c>
      <c r="Z1615" s="125">
        <v>14648.06</v>
      </c>
      <c r="AA1615" s="125">
        <v>14648.06</v>
      </c>
      <c r="AB1615" s="125">
        <v>14724.56</v>
      </c>
      <c r="AC1615" s="125">
        <v>14577.21</v>
      </c>
      <c r="AD1615" s="125">
        <v>22493.48</v>
      </c>
      <c r="AE1615" s="131">
        <v>21972.19</v>
      </c>
      <c r="AF1615" s="96"/>
    </row>
    <row r="1616" spans="1:32" s="82" customFormat="1" ht="18.75" x14ac:dyDescent="0.25">
      <c r="A1616" s="103" t="s">
        <v>30</v>
      </c>
      <c r="B1616" s="644"/>
      <c r="C1616" s="322"/>
      <c r="D1616" s="322"/>
      <c r="E1616" s="125"/>
      <c r="F1616" s="614"/>
      <c r="G1616" s="614"/>
      <c r="H1616" s="614"/>
      <c r="I1616" s="614"/>
      <c r="J1616" s="614"/>
      <c r="K1616" s="614"/>
      <c r="L1616" s="614"/>
      <c r="M1616" s="614"/>
      <c r="N1616" s="287"/>
      <c r="O1616" s="287"/>
      <c r="P1616" s="160"/>
      <c r="Q1616" s="160"/>
      <c r="R1616" s="160"/>
      <c r="S1616" s="160"/>
      <c r="T1616" s="160"/>
      <c r="U1616" s="160"/>
      <c r="V1616" s="160"/>
      <c r="W1616" s="160"/>
      <c r="X1616" s="160"/>
      <c r="Y1616" s="160"/>
      <c r="Z1616" s="160"/>
      <c r="AA1616" s="160"/>
      <c r="AB1616" s="160"/>
      <c r="AC1616" s="160"/>
      <c r="AD1616" s="160"/>
      <c r="AE1616" s="131"/>
      <c r="AF1616" s="96"/>
    </row>
    <row r="1617" spans="1:32" s="82" customFormat="1" ht="18.75" x14ac:dyDescent="0.25">
      <c r="A1617" s="103" t="s">
        <v>31</v>
      </c>
      <c r="B1617" s="644"/>
      <c r="C1617" s="322"/>
      <c r="D1617" s="322"/>
      <c r="E1617" s="125"/>
      <c r="F1617" s="614"/>
      <c r="G1617" s="614"/>
      <c r="H1617" s="614"/>
      <c r="I1617" s="614"/>
      <c r="J1617" s="614"/>
      <c r="K1617" s="614"/>
      <c r="L1617" s="614"/>
      <c r="M1617" s="614"/>
      <c r="N1617" s="287"/>
      <c r="O1617" s="287"/>
      <c r="P1617" s="160"/>
      <c r="Q1617" s="160"/>
      <c r="R1617" s="160"/>
      <c r="S1617" s="160"/>
      <c r="T1617" s="160"/>
      <c r="U1617" s="160"/>
      <c r="V1617" s="160"/>
      <c r="W1617" s="160"/>
      <c r="X1617" s="160"/>
      <c r="Y1617" s="160"/>
      <c r="Z1617" s="160"/>
      <c r="AA1617" s="160"/>
      <c r="AB1617" s="160"/>
      <c r="AC1617" s="160"/>
      <c r="AD1617" s="160"/>
      <c r="AE1617" s="131"/>
      <c r="AF1617" s="96"/>
    </row>
    <row r="1618" spans="1:32" s="82" customFormat="1" ht="56.25" x14ac:dyDescent="0.25">
      <c r="A1618" s="305" t="s">
        <v>560</v>
      </c>
      <c r="B1618" s="169">
        <f>B1619</f>
        <v>1124.02</v>
      </c>
      <c r="C1618" s="169">
        <f>C1619</f>
        <v>1124.02</v>
      </c>
      <c r="D1618" s="169">
        <f>D1619</f>
        <v>1123.45</v>
      </c>
      <c r="E1618" s="169">
        <f>E1619</f>
        <v>1123.45</v>
      </c>
      <c r="F1618" s="169">
        <f t="shared" ref="F1618:G1618" si="1009">F1619</f>
        <v>99.949289158555899</v>
      </c>
      <c r="G1618" s="169">
        <f t="shared" si="1009"/>
        <v>99.949289158555899</v>
      </c>
      <c r="H1618" s="169"/>
      <c r="I1618" s="169"/>
      <c r="J1618" s="169"/>
      <c r="K1618" s="169"/>
      <c r="L1618" s="169"/>
      <c r="M1618" s="169"/>
      <c r="N1618" s="169"/>
      <c r="O1618" s="169"/>
      <c r="P1618" s="169"/>
      <c r="Q1618" s="169"/>
      <c r="R1618" s="169"/>
      <c r="S1618" s="169"/>
      <c r="T1618" s="169"/>
      <c r="U1618" s="169"/>
      <c r="V1618" s="169"/>
      <c r="W1618" s="169"/>
      <c r="X1618" s="169"/>
      <c r="Y1618" s="169"/>
      <c r="Z1618" s="169">
        <f>Z1619</f>
        <v>418.42</v>
      </c>
      <c r="AA1618" s="169"/>
      <c r="AB1618" s="169">
        <f>AB1619</f>
        <v>705.6</v>
      </c>
      <c r="AC1618" s="169">
        <f>AC1619</f>
        <v>0</v>
      </c>
      <c r="AD1618" s="169">
        <f>AD1619</f>
        <v>0</v>
      </c>
      <c r="AE1618" s="169">
        <f>AE1619</f>
        <v>1123.45</v>
      </c>
      <c r="AF1618" s="169"/>
    </row>
    <row r="1619" spans="1:32" s="82" customFormat="1" ht="18.75" x14ac:dyDescent="0.25">
      <c r="A1619" s="92" t="s">
        <v>27</v>
      </c>
      <c r="B1619" s="125">
        <f>B1621+B1620</f>
        <v>1124.02</v>
      </c>
      <c r="C1619" s="125">
        <f t="shared" ref="C1619:E1619" si="1010">C1621+C1620</f>
        <v>1124.02</v>
      </c>
      <c r="D1619" s="125">
        <f t="shared" si="1010"/>
        <v>1123.45</v>
      </c>
      <c r="E1619" s="125">
        <f t="shared" si="1010"/>
        <v>1123.45</v>
      </c>
      <c r="F1619" s="125">
        <f>E1619/B1619*100</f>
        <v>99.949289158555899</v>
      </c>
      <c r="G1619" s="125">
        <f>E1619/C1619*100</f>
        <v>99.949289158555899</v>
      </c>
      <c r="H1619" s="125">
        <f t="shared" ref="H1619:AD1619" si="1011">H1621+H1620</f>
        <v>0</v>
      </c>
      <c r="I1619" s="125">
        <f t="shared" si="1011"/>
        <v>0</v>
      </c>
      <c r="J1619" s="125">
        <f t="shared" si="1011"/>
        <v>0</v>
      </c>
      <c r="K1619" s="125">
        <f t="shared" si="1011"/>
        <v>0</v>
      </c>
      <c r="L1619" s="125">
        <f t="shared" si="1011"/>
        <v>0</v>
      </c>
      <c r="M1619" s="125">
        <f t="shared" si="1011"/>
        <v>0</v>
      </c>
      <c r="N1619" s="125">
        <f t="shared" si="1011"/>
        <v>0</v>
      </c>
      <c r="O1619" s="125">
        <f t="shared" si="1011"/>
        <v>0</v>
      </c>
      <c r="P1619" s="125">
        <f t="shared" si="1011"/>
        <v>0</v>
      </c>
      <c r="Q1619" s="125">
        <f t="shared" si="1011"/>
        <v>0</v>
      </c>
      <c r="R1619" s="125">
        <f t="shared" si="1011"/>
        <v>0</v>
      </c>
      <c r="S1619" s="125">
        <f t="shared" si="1011"/>
        <v>0</v>
      </c>
      <c r="T1619" s="125">
        <f t="shared" si="1011"/>
        <v>0</v>
      </c>
      <c r="U1619" s="125">
        <f t="shared" si="1011"/>
        <v>0</v>
      </c>
      <c r="V1619" s="125">
        <f t="shared" si="1011"/>
        <v>0</v>
      </c>
      <c r="W1619" s="125">
        <f t="shared" si="1011"/>
        <v>0</v>
      </c>
      <c r="X1619" s="125">
        <f t="shared" si="1011"/>
        <v>0</v>
      </c>
      <c r="Y1619" s="125">
        <f t="shared" si="1011"/>
        <v>0</v>
      </c>
      <c r="Z1619" s="125">
        <f t="shared" si="1011"/>
        <v>418.42</v>
      </c>
      <c r="AA1619" s="125">
        <f t="shared" si="1011"/>
        <v>0</v>
      </c>
      <c r="AB1619" s="125">
        <f t="shared" si="1011"/>
        <v>705.6</v>
      </c>
      <c r="AC1619" s="125">
        <f t="shared" si="1011"/>
        <v>0</v>
      </c>
      <c r="AD1619" s="125">
        <f t="shared" si="1011"/>
        <v>0</v>
      </c>
      <c r="AE1619" s="125">
        <f>AE1621+AE1620</f>
        <v>1123.45</v>
      </c>
      <c r="AF1619" s="125"/>
    </row>
    <row r="1620" spans="1:32" s="82" customFormat="1" ht="18.75" x14ac:dyDescent="0.25">
      <c r="A1620" s="103" t="s">
        <v>28</v>
      </c>
      <c r="B1620" s="321">
        <f>H1620+J1620+L1620+N1620+P1620+R1620+T1620+V1620+X1620+Z1620+AB1620+AD1620</f>
        <v>305.60000000000002</v>
      </c>
      <c r="C1620" s="322">
        <f>B1620</f>
        <v>305.60000000000002</v>
      </c>
      <c r="D1620" s="322">
        <f>E1620</f>
        <v>305</v>
      </c>
      <c r="E1620" s="125">
        <f>I1620+K1620+M1620+O1620+Q1620+S1620+U1620+W1620+Y1620+AA1620+AC1620+AE1620</f>
        <v>305</v>
      </c>
      <c r="F1620" s="125">
        <f>E1620/B1620*100</f>
        <v>99.803664921465966</v>
      </c>
      <c r="G1620" s="125">
        <f>E1620/C1620*100</f>
        <v>99.803664921465966</v>
      </c>
      <c r="H1620" s="125"/>
      <c r="I1620" s="125"/>
      <c r="J1620" s="125"/>
      <c r="K1620" s="125"/>
      <c r="L1620" s="125"/>
      <c r="M1620" s="125"/>
      <c r="N1620" s="125"/>
      <c r="O1620" s="125"/>
      <c r="P1620" s="125"/>
      <c r="Q1620" s="125"/>
      <c r="R1620" s="125"/>
      <c r="S1620" s="125"/>
      <c r="T1620" s="125"/>
      <c r="U1620" s="125"/>
      <c r="V1620" s="125"/>
      <c r="W1620" s="125"/>
      <c r="X1620" s="125"/>
      <c r="Y1620" s="125"/>
      <c r="Z1620" s="125"/>
      <c r="AA1620" s="125"/>
      <c r="AB1620" s="125">
        <v>305.60000000000002</v>
      </c>
      <c r="AC1620" s="125"/>
      <c r="AD1620" s="125"/>
      <c r="AE1620" s="125">
        <v>305</v>
      </c>
      <c r="AF1620" s="125"/>
    </row>
    <row r="1621" spans="1:32" s="82" customFormat="1" ht="18.75" x14ac:dyDescent="0.25">
      <c r="A1621" s="103" t="s">
        <v>29</v>
      </c>
      <c r="B1621" s="321">
        <f>H1621+J1621+L1621+N1621+P1621+R1621+T1621+V1621+X1621+Z1621+AB1621+AD1621</f>
        <v>818.42000000000007</v>
      </c>
      <c r="C1621" s="322">
        <f>H1621+J1621+L1621+N1621+P1621+R1621+T1621+V1621+X1621+Z1621+AB1621</f>
        <v>818.42000000000007</v>
      </c>
      <c r="D1621" s="322">
        <f>E1621</f>
        <v>818.45</v>
      </c>
      <c r="E1621" s="125">
        <f>I1621+K1621+M1621+O1621+Q1621+S1621+U1621+W1621+Y1621+AA1621+AC1621+AE1621</f>
        <v>818.45</v>
      </c>
      <c r="F1621" s="125">
        <f>E1621/B1621*100</f>
        <v>100.0036655995699</v>
      </c>
      <c r="G1621" s="125">
        <f>E1621/C1621*100</f>
        <v>100.0036655995699</v>
      </c>
      <c r="H1621" s="614"/>
      <c r="I1621" s="614"/>
      <c r="J1621" s="614"/>
      <c r="K1621" s="614"/>
      <c r="L1621" s="614"/>
      <c r="M1621" s="614"/>
      <c r="N1621" s="287"/>
      <c r="O1621" s="287"/>
      <c r="P1621" s="160"/>
      <c r="Q1621" s="160"/>
      <c r="R1621" s="160"/>
      <c r="S1621" s="160"/>
      <c r="T1621" s="160"/>
      <c r="U1621" s="160"/>
      <c r="V1621" s="160"/>
      <c r="W1621" s="160"/>
      <c r="X1621" s="160"/>
      <c r="Y1621" s="160"/>
      <c r="Z1621" s="125">
        <v>418.42</v>
      </c>
      <c r="AA1621" s="125"/>
      <c r="AB1621" s="125">
        <v>400</v>
      </c>
      <c r="AC1621" s="160">
        <v>0</v>
      </c>
      <c r="AD1621" s="160"/>
      <c r="AE1621" s="131">
        <v>818.45</v>
      </c>
      <c r="AF1621" s="96"/>
    </row>
    <row r="1622" spans="1:32" s="82" customFormat="1" ht="18.75" x14ac:dyDescent="0.25">
      <c r="A1622" s="103" t="s">
        <v>30</v>
      </c>
      <c r="B1622" s="644"/>
      <c r="C1622" s="322"/>
      <c r="D1622" s="322"/>
      <c r="E1622" s="125"/>
      <c r="F1622" s="614"/>
      <c r="G1622" s="614"/>
      <c r="H1622" s="614"/>
      <c r="I1622" s="614"/>
      <c r="J1622" s="614"/>
      <c r="K1622" s="614"/>
      <c r="L1622" s="614"/>
      <c r="M1622" s="614"/>
      <c r="N1622" s="287"/>
      <c r="O1622" s="287"/>
      <c r="P1622" s="160"/>
      <c r="Q1622" s="160"/>
      <c r="R1622" s="160"/>
      <c r="S1622" s="160"/>
      <c r="T1622" s="160"/>
      <c r="U1622" s="160"/>
      <c r="V1622" s="160"/>
      <c r="W1622" s="160"/>
      <c r="X1622" s="160"/>
      <c r="Y1622" s="160"/>
      <c r="Z1622" s="160"/>
      <c r="AA1622" s="160"/>
      <c r="AB1622" s="160"/>
      <c r="AC1622" s="160"/>
      <c r="AD1622" s="160"/>
      <c r="AE1622" s="131"/>
      <c r="AF1622" s="96"/>
    </row>
    <row r="1623" spans="1:32" s="82" customFormat="1" ht="18.75" x14ac:dyDescent="0.25">
      <c r="A1623" s="103" t="s">
        <v>31</v>
      </c>
      <c r="B1623" s="644"/>
      <c r="C1623" s="322"/>
      <c r="D1623" s="322"/>
      <c r="E1623" s="125"/>
      <c r="F1623" s="614"/>
      <c r="G1623" s="614"/>
      <c r="H1623" s="614"/>
      <c r="I1623" s="614"/>
      <c r="J1623" s="614"/>
      <c r="K1623" s="614"/>
      <c r="L1623" s="614"/>
      <c r="M1623" s="614"/>
      <c r="N1623" s="287"/>
      <c r="O1623" s="287"/>
      <c r="P1623" s="160"/>
      <c r="Q1623" s="160"/>
      <c r="R1623" s="160"/>
      <c r="S1623" s="160"/>
      <c r="T1623" s="160"/>
      <c r="U1623" s="160"/>
      <c r="V1623" s="160"/>
      <c r="W1623" s="160"/>
      <c r="X1623" s="160"/>
      <c r="Y1623" s="160"/>
      <c r="Z1623" s="160"/>
      <c r="AA1623" s="160"/>
      <c r="AB1623" s="160"/>
      <c r="AC1623" s="160"/>
      <c r="AD1623" s="160"/>
      <c r="AE1623" s="131"/>
      <c r="AF1623" s="96"/>
    </row>
    <row r="1624" spans="1:32" s="82" customFormat="1" ht="56.25" x14ac:dyDescent="0.25">
      <c r="A1624" s="630" t="s">
        <v>450</v>
      </c>
      <c r="B1624" s="631">
        <f>B1625</f>
        <v>1035.5899999999999</v>
      </c>
      <c r="C1624" s="632">
        <f>C1625</f>
        <v>1035.5899999999999</v>
      </c>
      <c r="D1624" s="632">
        <f>D1625</f>
        <v>517.79999999999995</v>
      </c>
      <c r="E1624" s="632">
        <f>E1625</f>
        <v>517.79999999999995</v>
      </c>
      <c r="F1624" s="632">
        <f>E1624/B1624*100</f>
        <v>50.00048281655868</v>
      </c>
      <c r="G1624" s="632">
        <f>E1624/C1624*100</f>
        <v>50.00048281655868</v>
      </c>
      <c r="H1624" s="633"/>
      <c r="I1624" s="633"/>
      <c r="J1624" s="633"/>
      <c r="K1624" s="633"/>
      <c r="L1624" s="633"/>
      <c r="M1624" s="633"/>
      <c r="N1624" s="633"/>
      <c r="O1624" s="633"/>
      <c r="P1624" s="633"/>
      <c r="Q1624" s="633"/>
      <c r="R1624" s="633"/>
      <c r="S1624" s="633"/>
      <c r="T1624" s="633"/>
      <c r="U1624" s="633"/>
      <c r="V1624" s="633"/>
      <c r="W1624" s="633"/>
      <c r="X1624" s="633"/>
      <c r="Y1624" s="633"/>
      <c r="Z1624" s="633"/>
      <c r="AA1624" s="633"/>
      <c r="AB1624" s="633"/>
      <c r="AC1624" s="633"/>
      <c r="AD1624" s="632">
        <f>AD1625</f>
        <v>1035.5899999999999</v>
      </c>
      <c r="AE1624" s="632">
        <f>AE1625</f>
        <v>517.79999999999995</v>
      </c>
      <c r="AF1624" s="630" t="s">
        <v>705</v>
      </c>
    </row>
    <row r="1625" spans="1:32" s="82" customFormat="1" ht="18.75" x14ac:dyDescent="0.25">
      <c r="A1625" s="634" t="s">
        <v>27</v>
      </c>
      <c r="B1625" s="635">
        <f>B1627</f>
        <v>1035.5899999999999</v>
      </c>
      <c r="C1625" s="636">
        <f>C1627</f>
        <v>1035.5899999999999</v>
      </c>
      <c r="D1625" s="636">
        <f>D1627</f>
        <v>517.79999999999995</v>
      </c>
      <c r="E1625" s="637">
        <f>E1627</f>
        <v>517.79999999999995</v>
      </c>
      <c r="F1625" s="637">
        <f>E1625/B1625*100</f>
        <v>50.00048281655868</v>
      </c>
      <c r="G1625" s="637">
        <f>E1625/C1625*100</f>
        <v>50.00048281655868</v>
      </c>
      <c r="H1625" s="638"/>
      <c r="I1625" s="638"/>
      <c r="J1625" s="638"/>
      <c r="K1625" s="638"/>
      <c r="L1625" s="638"/>
      <c r="M1625" s="638"/>
      <c r="N1625" s="639"/>
      <c r="O1625" s="639"/>
      <c r="P1625" s="640"/>
      <c r="Q1625" s="640"/>
      <c r="R1625" s="640"/>
      <c r="S1625" s="640"/>
      <c r="T1625" s="640"/>
      <c r="U1625" s="640"/>
      <c r="V1625" s="640"/>
      <c r="W1625" s="640"/>
      <c r="X1625" s="640"/>
      <c r="Y1625" s="640"/>
      <c r="Z1625" s="640"/>
      <c r="AA1625" s="640"/>
      <c r="AB1625" s="640"/>
      <c r="AC1625" s="640"/>
      <c r="AD1625" s="640">
        <f>AD1627</f>
        <v>1035.5899999999999</v>
      </c>
      <c r="AE1625" s="641">
        <f>AE1627</f>
        <v>517.79999999999995</v>
      </c>
      <c r="AF1625" s="642"/>
    </row>
    <row r="1626" spans="1:32" s="82" customFormat="1" ht="18.75" x14ac:dyDescent="0.25">
      <c r="A1626" s="643" t="s">
        <v>28</v>
      </c>
      <c r="B1626" s="635"/>
      <c r="C1626" s="636"/>
      <c r="D1626" s="636"/>
      <c r="E1626" s="637"/>
      <c r="F1626" s="638"/>
      <c r="G1626" s="638"/>
      <c r="H1626" s="638"/>
      <c r="I1626" s="638"/>
      <c r="J1626" s="638"/>
      <c r="K1626" s="638"/>
      <c r="L1626" s="638"/>
      <c r="M1626" s="638"/>
      <c r="N1626" s="639"/>
      <c r="O1626" s="639"/>
      <c r="P1626" s="640"/>
      <c r="Q1626" s="640"/>
      <c r="R1626" s="640"/>
      <c r="S1626" s="640"/>
      <c r="T1626" s="640"/>
      <c r="U1626" s="640"/>
      <c r="V1626" s="640"/>
      <c r="W1626" s="640"/>
      <c r="X1626" s="640"/>
      <c r="Y1626" s="640"/>
      <c r="Z1626" s="640"/>
      <c r="AA1626" s="640"/>
      <c r="AB1626" s="640"/>
      <c r="AC1626" s="640"/>
      <c r="AD1626" s="640"/>
      <c r="AE1626" s="641"/>
      <c r="AF1626" s="642"/>
    </row>
    <row r="1627" spans="1:32" s="82" customFormat="1" ht="18.75" x14ac:dyDescent="0.25">
      <c r="A1627" s="643" t="s">
        <v>29</v>
      </c>
      <c r="B1627" s="635">
        <f>AD1627</f>
        <v>1035.5899999999999</v>
      </c>
      <c r="C1627" s="636">
        <f>AD1627</f>
        <v>1035.5899999999999</v>
      </c>
      <c r="D1627" s="636">
        <f>AE1627</f>
        <v>517.79999999999995</v>
      </c>
      <c r="E1627" s="636">
        <f>AE1627</f>
        <v>517.79999999999995</v>
      </c>
      <c r="F1627" s="637">
        <f>E1627/B1627*100</f>
        <v>50.00048281655868</v>
      </c>
      <c r="G1627" s="637">
        <f>E1627/C1627*100</f>
        <v>50.00048281655868</v>
      </c>
      <c r="H1627" s="638"/>
      <c r="I1627" s="638"/>
      <c r="J1627" s="638"/>
      <c r="K1627" s="638"/>
      <c r="L1627" s="638"/>
      <c r="M1627" s="638"/>
      <c r="N1627" s="639"/>
      <c r="O1627" s="639"/>
      <c r="P1627" s="640"/>
      <c r="Q1627" s="640"/>
      <c r="R1627" s="640"/>
      <c r="S1627" s="640"/>
      <c r="T1627" s="640"/>
      <c r="U1627" s="640"/>
      <c r="V1627" s="640"/>
      <c r="W1627" s="640"/>
      <c r="X1627" s="640"/>
      <c r="Y1627" s="640"/>
      <c r="Z1627" s="640"/>
      <c r="AA1627" s="640"/>
      <c r="AB1627" s="640"/>
      <c r="AC1627" s="640"/>
      <c r="AD1627" s="640">
        <v>1035.5899999999999</v>
      </c>
      <c r="AE1627" s="641">
        <v>517.79999999999995</v>
      </c>
      <c r="AF1627" s="642"/>
    </row>
    <row r="1628" spans="1:32" s="82" customFormat="1" ht="18.75" x14ac:dyDescent="0.25">
      <c r="A1628" s="103" t="s">
        <v>30</v>
      </c>
      <c r="B1628" s="644"/>
      <c r="C1628" s="322"/>
      <c r="D1628" s="322"/>
      <c r="E1628" s="125"/>
      <c r="F1628" s="614"/>
      <c r="G1628" s="614"/>
      <c r="H1628" s="614"/>
      <c r="I1628" s="614"/>
      <c r="J1628" s="614"/>
      <c r="K1628" s="614"/>
      <c r="L1628" s="614"/>
      <c r="M1628" s="614"/>
      <c r="N1628" s="287"/>
      <c r="O1628" s="287"/>
      <c r="P1628" s="160"/>
      <c r="Q1628" s="160"/>
      <c r="R1628" s="160"/>
      <c r="S1628" s="160"/>
      <c r="T1628" s="160"/>
      <c r="U1628" s="160"/>
      <c r="V1628" s="160"/>
      <c r="W1628" s="160"/>
      <c r="X1628" s="160"/>
      <c r="Y1628" s="160"/>
      <c r="Z1628" s="160"/>
      <c r="AA1628" s="160"/>
      <c r="AB1628" s="160"/>
      <c r="AC1628" s="160"/>
      <c r="AD1628" s="160"/>
      <c r="AE1628" s="131"/>
      <c r="AF1628" s="96"/>
    </row>
    <row r="1629" spans="1:32" s="82" customFormat="1" ht="18.75" x14ac:dyDescent="0.25">
      <c r="A1629" s="103" t="s">
        <v>31</v>
      </c>
      <c r="B1629" s="644"/>
      <c r="C1629" s="322"/>
      <c r="D1629" s="322"/>
      <c r="E1629" s="125"/>
      <c r="F1629" s="614"/>
      <c r="G1629" s="614"/>
      <c r="H1629" s="614"/>
      <c r="I1629" s="614"/>
      <c r="J1629" s="614"/>
      <c r="K1629" s="614"/>
      <c r="L1629" s="614"/>
      <c r="M1629" s="614"/>
      <c r="N1629" s="287"/>
      <c r="O1629" s="287"/>
      <c r="P1629" s="160"/>
      <c r="Q1629" s="160"/>
      <c r="R1629" s="160"/>
      <c r="S1629" s="160"/>
      <c r="T1629" s="160"/>
      <c r="U1629" s="160"/>
      <c r="V1629" s="160"/>
      <c r="W1629" s="160"/>
      <c r="X1629" s="160"/>
      <c r="Y1629" s="160"/>
      <c r="Z1629" s="160"/>
      <c r="AA1629" s="160"/>
      <c r="AB1629" s="160"/>
      <c r="AC1629" s="160"/>
      <c r="AD1629" s="160"/>
      <c r="AE1629" s="131"/>
      <c r="AF1629" s="96"/>
    </row>
    <row r="1630" spans="1:32" s="82" customFormat="1" ht="150" x14ac:dyDescent="0.25">
      <c r="A1630" s="142" t="s">
        <v>451</v>
      </c>
      <c r="B1630" s="315">
        <f t="shared" ref="B1630:AE1630" si="1012">B1632</f>
        <v>3669.203</v>
      </c>
      <c r="C1630" s="315">
        <f t="shared" si="1012"/>
        <v>3669.203</v>
      </c>
      <c r="D1630" s="315">
        <f>D1632</f>
        <v>3669.2000000000007</v>
      </c>
      <c r="E1630" s="315">
        <f t="shared" si="1012"/>
        <v>3669.2000000000007</v>
      </c>
      <c r="F1630" s="315">
        <f t="shared" si="1012"/>
        <v>99.999918238374946</v>
      </c>
      <c r="G1630" s="315">
        <f t="shared" si="1012"/>
        <v>99.999918238374946</v>
      </c>
      <c r="H1630" s="315">
        <f t="shared" si="1012"/>
        <v>1706.125</v>
      </c>
      <c r="I1630" s="315">
        <f t="shared" si="1012"/>
        <v>1706.13</v>
      </c>
      <c r="J1630" s="315">
        <f t="shared" si="1012"/>
        <v>533.79999999999995</v>
      </c>
      <c r="K1630" s="315">
        <f t="shared" si="1012"/>
        <v>533.79999999999995</v>
      </c>
      <c r="L1630" s="315">
        <f t="shared" si="1012"/>
        <v>509</v>
      </c>
      <c r="M1630" s="315">
        <f t="shared" si="1012"/>
        <v>509</v>
      </c>
      <c r="N1630" s="91">
        <f t="shared" si="1012"/>
        <v>713.97500000000002</v>
      </c>
      <c r="O1630" s="91">
        <f t="shared" si="1012"/>
        <v>713.97</v>
      </c>
      <c r="P1630" s="89">
        <f t="shared" si="1012"/>
        <v>54.4</v>
      </c>
      <c r="Q1630" s="89">
        <f t="shared" si="1012"/>
        <v>54.4</v>
      </c>
      <c r="R1630" s="89">
        <f t="shared" si="1012"/>
        <v>0</v>
      </c>
      <c r="S1630" s="89">
        <f t="shared" si="1012"/>
        <v>0</v>
      </c>
      <c r="T1630" s="89">
        <f t="shared" si="1012"/>
        <v>29</v>
      </c>
      <c r="U1630" s="89">
        <f t="shared" si="1012"/>
        <v>29</v>
      </c>
      <c r="V1630" s="89">
        <f t="shared" si="1012"/>
        <v>0</v>
      </c>
      <c r="W1630" s="89">
        <f t="shared" si="1012"/>
        <v>0</v>
      </c>
      <c r="X1630" s="89">
        <f t="shared" si="1012"/>
        <v>76</v>
      </c>
      <c r="Y1630" s="89">
        <f t="shared" si="1012"/>
        <v>76</v>
      </c>
      <c r="Z1630" s="89">
        <f t="shared" si="1012"/>
        <v>23.6</v>
      </c>
      <c r="AA1630" s="89">
        <f t="shared" si="1012"/>
        <v>23.6</v>
      </c>
      <c r="AB1630" s="89">
        <f t="shared" si="1012"/>
        <v>23.263000000000002</v>
      </c>
      <c r="AC1630" s="89">
        <f t="shared" si="1012"/>
        <v>23.26</v>
      </c>
      <c r="AD1630" s="89">
        <f t="shared" si="1012"/>
        <v>0.04</v>
      </c>
      <c r="AE1630" s="89">
        <f t="shared" si="1012"/>
        <v>0.04</v>
      </c>
      <c r="AF1630" s="96"/>
    </row>
    <row r="1631" spans="1:32" s="82" customFormat="1" ht="18.75" x14ac:dyDescent="0.25">
      <c r="A1631" s="103" t="s">
        <v>66</v>
      </c>
      <c r="B1631" s="644"/>
      <c r="C1631" s="322"/>
      <c r="D1631" s="322"/>
      <c r="E1631" s="614"/>
      <c r="F1631" s="614"/>
      <c r="G1631" s="614"/>
      <c r="H1631" s="614"/>
      <c r="I1631" s="614"/>
      <c r="J1631" s="614"/>
      <c r="K1631" s="614"/>
      <c r="L1631" s="614"/>
      <c r="M1631" s="614"/>
      <c r="N1631" s="287"/>
      <c r="O1631" s="287"/>
      <c r="P1631" s="160"/>
      <c r="Q1631" s="160"/>
      <c r="R1631" s="160"/>
      <c r="S1631" s="160"/>
      <c r="T1631" s="160"/>
      <c r="U1631" s="160"/>
      <c r="V1631" s="160"/>
      <c r="W1631" s="160"/>
      <c r="X1631" s="160"/>
      <c r="Y1631" s="160"/>
      <c r="Z1631" s="160"/>
      <c r="AA1631" s="160"/>
      <c r="AB1631" s="160"/>
      <c r="AC1631" s="160"/>
      <c r="AD1631" s="160"/>
      <c r="AE1631" s="157"/>
      <c r="AF1631" s="146"/>
    </row>
    <row r="1632" spans="1:32" s="82" customFormat="1" ht="56.25" x14ac:dyDescent="0.25">
      <c r="A1632" s="153" t="s">
        <v>452</v>
      </c>
      <c r="B1632" s="95">
        <f t="shared" ref="B1632:AE1632" si="1013">B1633</f>
        <v>3669.203</v>
      </c>
      <c r="C1632" s="95">
        <f t="shared" si="1013"/>
        <v>3669.203</v>
      </c>
      <c r="D1632" s="95">
        <f>D1633</f>
        <v>3669.2000000000007</v>
      </c>
      <c r="E1632" s="95">
        <f t="shared" si="1013"/>
        <v>3669.2000000000007</v>
      </c>
      <c r="F1632" s="95">
        <f t="shared" si="1013"/>
        <v>99.999918238374946</v>
      </c>
      <c r="G1632" s="95">
        <f t="shared" si="1013"/>
        <v>99.999918238374946</v>
      </c>
      <c r="H1632" s="95">
        <f t="shared" si="1013"/>
        <v>1706.125</v>
      </c>
      <c r="I1632" s="95">
        <f t="shared" si="1013"/>
        <v>1706.13</v>
      </c>
      <c r="J1632" s="95">
        <f t="shared" si="1013"/>
        <v>533.79999999999995</v>
      </c>
      <c r="K1632" s="95">
        <f t="shared" si="1013"/>
        <v>533.79999999999995</v>
      </c>
      <c r="L1632" s="95">
        <f t="shared" si="1013"/>
        <v>509</v>
      </c>
      <c r="M1632" s="95">
        <f t="shared" si="1013"/>
        <v>509</v>
      </c>
      <c r="N1632" s="95">
        <f t="shared" si="1013"/>
        <v>713.97500000000002</v>
      </c>
      <c r="O1632" s="95">
        <f t="shared" si="1013"/>
        <v>713.97</v>
      </c>
      <c r="P1632" s="95">
        <f t="shared" si="1013"/>
        <v>54.4</v>
      </c>
      <c r="Q1632" s="95">
        <f t="shared" si="1013"/>
        <v>54.4</v>
      </c>
      <c r="R1632" s="95">
        <f t="shared" si="1013"/>
        <v>0</v>
      </c>
      <c r="S1632" s="95">
        <f t="shared" si="1013"/>
        <v>0</v>
      </c>
      <c r="T1632" s="95">
        <f>T1633</f>
        <v>29</v>
      </c>
      <c r="U1632" s="95">
        <f>U1633</f>
        <v>29</v>
      </c>
      <c r="V1632" s="95">
        <f t="shared" si="1013"/>
        <v>0</v>
      </c>
      <c r="W1632" s="95">
        <f t="shared" si="1013"/>
        <v>0</v>
      </c>
      <c r="X1632" s="95">
        <f t="shared" si="1013"/>
        <v>76</v>
      </c>
      <c r="Y1632" s="95">
        <f t="shared" si="1013"/>
        <v>76</v>
      </c>
      <c r="Z1632" s="95">
        <f t="shared" si="1013"/>
        <v>23.6</v>
      </c>
      <c r="AA1632" s="95">
        <f t="shared" si="1013"/>
        <v>23.6</v>
      </c>
      <c r="AB1632" s="95">
        <f t="shared" si="1013"/>
        <v>23.263000000000002</v>
      </c>
      <c r="AC1632" s="95">
        <f t="shared" si="1013"/>
        <v>23.26</v>
      </c>
      <c r="AD1632" s="95">
        <f t="shared" si="1013"/>
        <v>0.04</v>
      </c>
      <c r="AE1632" s="95">
        <f t="shared" si="1013"/>
        <v>0.04</v>
      </c>
      <c r="AF1632" s="646"/>
    </row>
    <row r="1633" spans="1:34" s="82" customFormat="1" ht="18.75" x14ac:dyDescent="0.25">
      <c r="A1633" s="92" t="s">
        <v>27</v>
      </c>
      <c r="B1633" s="321">
        <f>B1634+B1635+B1636+B1637</f>
        <v>3669.203</v>
      </c>
      <c r="C1633" s="322">
        <f>C1634+C1635+C1636+C1637</f>
        <v>3669.203</v>
      </c>
      <c r="D1633" s="322">
        <f>D1634+D1635+D1636+D1637</f>
        <v>3669.2000000000007</v>
      </c>
      <c r="E1633" s="322">
        <f>E1634+E1635+E1636+E1637</f>
        <v>3669.2000000000007</v>
      </c>
      <c r="F1633" s="125">
        <f>E1633/B1633*100</f>
        <v>99.999918238374946</v>
      </c>
      <c r="G1633" s="125">
        <f>E1633/C1633*100</f>
        <v>99.999918238374946</v>
      </c>
      <c r="H1633" s="322">
        <f t="shared" ref="H1633:AE1633" si="1014">H1634+H1635+H1636+H1637</f>
        <v>1706.125</v>
      </c>
      <c r="I1633" s="322">
        <f t="shared" si="1014"/>
        <v>1706.13</v>
      </c>
      <c r="J1633" s="322">
        <f t="shared" si="1014"/>
        <v>533.79999999999995</v>
      </c>
      <c r="K1633" s="322">
        <f t="shared" si="1014"/>
        <v>533.79999999999995</v>
      </c>
      <c r="L1633" s="322">
        <f t="shared" si="1014"/>
        <v>509</v>
      </c>
      <c r="M1633" s="322">
        <f t="shared" si="1014"/>
        <v>509</v>
      </c>
      <c r="N1633" s="133">
        <f t="shared" si="1014"/>
        <v>713.97500000000002</v>
      </c>
      <c r="O1633" s="133">
        <f t="shared" si="1014"/>
        <v>713.97</v>
      </c>
      <c r="P1633" s="125">
        <f t="shared" si="1014"/>
        <v>54.4</v>
      </c>
      <c r="Q1633" s="125">
        <f t="shared" si="1014"/>
        <v>54.4</v>
      </c>
      <c r="R1633" s="125">
        <f t="shared" si="1014"/>
        <v>0</v>
      </c>
      <c r="S1633" s="125">
        <f t="shared" si="1014"/>
        <v>0</v>
      </c>
      <c r="T1633" s="125">
        <f t="shared" si="1014"/>
        <v>29</v>
      </c>
      <c r="U1633" s="125">
        <f t="shared" si="1014"/>
        <v>29</v>
      </c>
      <c r="V1633" s="125">
        <f t="shared" si="1014"/>
        <v>0</v>
      </c>
      <c r="W1633" s="125">
        <f t="shared" si="1014"/>
        <v>0</v>
      </c>
      <c r="X1633" s="125">
        <f t="shared" si="1014"/>
        <v>76</v>
      </c>
      <c r="Y1633" s="125">
        <f t="shared" si="1014"/>
        <v>76</v>
      </c>
      <c r="Z1633" s="125">
        <f t="shared" si="1014"/>
        <v>23.6</v>
      </c>
      <c r="AA1633" s="125">
        <f t="shared" si="1014"/>
        <v>23.6</v>
      </c>
      <c r="AB1633" s="125">
        <f t="shared" si="1014"/>
        <v>23.263000000000002</v>
      </c>
      <c r="AC1633" s="125">
        <f t="shared" si="1014"/>
        <v>23.26</v>
      </c>
      <c r="AD1633" s="125">
        <f t="shared" si="1014"/>
        <v>0.04</v>
      </c>
      <c r="AE1633" s="125">
        <f t="shared" si="1014"/>
        <v>0.04</v>
      </c>
      <c r="AF1633" s="96"/>
    </row>
    <row r="1634" spans="1:34" s="82" customFormat="1" ht="18.75" x14ac:dyDescent="0.25">
      <c r="A1634" s="103" t="s">
        <v>28</v>
      </c>
      <c r="B1634" s="321"/>
      <c r="C1634" s="322"/>
      <c r="D1634" s="322"/>
      <c r="E1634" s="125"/>
      <c r="F1634" s="125"/>
      <c r="G1634" s="125"/>
      <c r="H1634" s="322">
        <v>0</v>
      </c>
      <c r="I1634" s="614"/>
      <c r="J1634" s="614"/>
      <c r="K1634" s="614"/>
      <c r="L1634" s="614"/>
      <c r="M1634" s="614"/>
      <c r="N1634" s="287"/>
      <c r="O1634" s="287"/>
      <c r="P1634" s="160"/>
      <c r="Q1634" s="160"/>
      <c r="R1634" s="160"/>
      <c r="S1634" s="160"/>
      <c r="T1634" s="160"/>
      <c r="U1634" s="160"/>
      <c r="V1634" s="160"/>
      <c r="W1634" s="160"/>
      <c r="X1634" s="160"/>
      <c r="Y1634" s="160"/>
      <c r="Z1634" s="160"/>
      <c r="AA1634" s="160"/>
      <c r="AB1634" s="160"/>
      <c r="AC1634" s="160"/>
      <c r="AD1634" s="160"/>
      <c r="AE1634" s="100">
        <v>0</v>
      </c>
      <c r="AF1634" s="96"/>
    </row>
    <row r="1635" spans="1:34" s="82" customFormat="1" ht="18.75" x14ac:dyDescent="0.25">
      <c r="A1635" s="103" t="s">
        <v>29</v>
      </c>
      <c r="B1635" s="321">
        <f>H1635+J1635+L1635+N1635+P1635+T1635+X1635+Z1635+AB1635+AD1635</f>
        <v>3669.203</v>
      </c>
      <c r="C1635" s="322">
        <f>H1635+J1635+L1635+N1635+P1635+R1635+T1635+V1635+X1635+Z1635+AB1635+AD1635</f>
        <v>3669.203</v>
      </c>
      <c r="D1635" s="322">
        <f>E1635</f>
        <v>3669.2000000000007</v>
      </c>
      <c r="E1635" s="125">
        <f>I1635+K1635+M1635+O1635+Q1635+S1635+U1635+W1635+Y1635+AA1635+AC1635+AE1635</f>
        <v>3669.2000000000007</v>
      </c>
      <c r="F1635" s="125">
        <f>E1635/B1635*100</f>
        <v>99.999918238374946</v>
      </c>
      <c r="G1635" s="125">
        <f>E1635/C1635*100</f>
        <v>99.999918238374946</v>
      </c>
      <c r="H1635" s="322">
        <v>1706.125</v>
      </c>
      <c r="I1635" s="322">
        <v>1706.13</v>
      </c>
      <c r="J1635" s="322">
        <v>533.79999999999995</v>
      </c>
      <c r="K1635" s="322">
        <v>533.79999999999995</v>
      </c>
      <c r="L1635" s="322">
        <v>509</v>
      </c>
      <c r="M1635" s="322">
        <v>509</v>
      </c>
      <c r="N1635" s="133">
        <v>713.97500000000002</v>
      </c>
      <c r="O1635" s="133">
        <v>713.97</v>
      </c>
      <c r="P1635" s="125">
        <v>54.4</v>
      </c>
      <c r="Q1635" s="125">
        <v>54.4</v>
      </c>
      <c r="R1635" s="125"/>
      <c r="S1635" s="125"/>
      <c r="T1635" s="125">
        <v>29</v>
      </c>
      <c r="U1635" s="125">
        <v>29</v>
      </c>
      <c r="V1635" s="125"/>
      <c r="W1635" s="125"/>
      <c r="X1635" s="125">
        <v>76</v>
      </c>
      <c r="Y1635" s="125">
        <v>76</v>
      </c>
      <c r="Z1635" s="125">
        <v>23.6</v>
      </c>
      <c r="AA1635" s="125">
        <v>23.6</v>
      </c>
      <c r="AB1635" s="125">
        <v>23.263000000000002</v>
      </c>
      <c r="AC1635" s="125">
        <v>23.26</v>
      </c>
      <c r="AD1635" s="125">
        <v>0.04</v>
      </c>
      <c r="AE1635" s="131">
        <v>0.04</v>
      </c>
      <c r="AF1635" s="96"/>
    </row>
    <row r="1636" spans="1:34" s="82" customFormat="1" ht="18.75" x14ac:dyDescent="0.25">
      <c r="A1636" s="103" t="s">
        <v>30</v>
      </c>
      <c r="B1636" s="644"/>
      <c r="C1636" s="322"/>
      <c r="D1636" s="322"/>
      <c r="E1636" s="125"/>
      <c r="F1636" s="614"/>
      <c r="G1636" s="614"/>
      <c r="H1636" s="614"/>
      <c r="I1636" s="614"/>
      <c r="J1636" s="614"/>
      <c r="K1636" s="614"/>
      <c r="L1636" s="614"/>
      <c r="M1636" s="614"/>
      <c r="N1636" s="287"/>
      <c r="O1636" s="287"/>
      <c r="P1636" s="160"/>
      <c r="Q1636" s="160"/>
      <c r="R1636" s="160"/>
      <c r="S1636" s="160"/>
      <c r="T1636" s="160"/>
      <c r="U1636" s="160"/>
      <c r="V1636" s="160"/>
      <c r="W1636" s="160"/>
      <c r="X1636" s="160"/>
      <c r="Y1636" s="160"/>
      <c r="Z1636" s="160"/>
      <c r="AA1636" s="160"/>
      <c r="AB1636" s="160"/>
      <c r="AC1636" s="160"/>
      <c r="AD1636" s="160"/>
      <c r="AE1636" s="131"/>
      <c r="AF1636" s="96"/>
    </row>
    <row r="1637" spans="1:34" s="82" customFormat="1" ht="18.75" x14ac:dyDescent="0.25">
      <c r="A1637" s="103" t="s">
        <v>31</v>
      </c>
      <c r="B1637" s="644"/>
      <c r="C1637" s="322"/>
      <c r="D1637" s="322"/>
      <c r="E1637" s="125"/>
      <c r="F1637" s="614"/>
      <c r="G1637" s="614"/>
      <c r="H1637" s="614"/>
      <c r="I1637" s="614"/>
      <c r="J1637" s="614"/>
      <c r="K1637" s="614"/>
      <c r="L1637" s="614"/>
      <c r="M1637" s="614"/>
      <c r="N1637" s="287"/>
      <c r="O1637" s="287"/>
      <c r="P1637" s="160"/>
      <c r="Q1637" s="160"/>
      <c r="R1637" s="160"/>
      <c r="S1637" s="160"/>
      <c r="T1637" s="160"/>
      <c r="U1637" s="160"/>
      <c r="V1637" s="160"/>
      <c r="W1637" s="160"/>
      <c r="X1637" s="160"/>
      <c r="Y1637" s="160"/>
      <c r="Z1637" s="160"/>
      <c r="AA1637" s="160"/>
      <c r="AB1637" s="160"/>
      <c r="AC1637" s="160"/>
      <c r="AD1637" s="160"/>
      <c r="AE1637" s="647"/>
      <c r="AF1637" s="648"/>
    </row>
    <row r="1638" spans="1:34" s="82" customFormat="1" ht="37.5" x14ac:dyDescent="0.25">
      <c r="A1638" s="578" t="s">
        <v>453</v>
      </c>
      <c r="B1638" s="614">
        <f t="shared" ref="B1638:Q1640" si="1015">B1639</f>
        <v>6878.5900000000011</v>
      </c>
      <c r="C1638" s="614">
        <f t="shared" si="1015"/>
        <v>6878.5900000000011</v>
      </c>
      <c r="D1638" s="614">
        <f>D1639</f>
        <v>6801.42</v>
      </c>
      <c r="E1638" s="614">
        <f t="shared" si="1015"/>
        <v>6801.42</v>
      </c>
      <c r="F1638" s="614">
        <f t="shared" si="1015"/>
        <v>98.878113101667623</v>
      </c>
      <c r="G1638" s="614">
        <f t="shared" si="1015"/>
        <v>98.878113101667623</v>
      </c>
      <c r="H1638" s="614">
        <f t="shared" si="1015"/>
        <v>1726.29</v>
      </c>
      <c r="I1638" s="614">
        <f t="shared" si="1015"/>
        <v>1346</v>
      </c>
      <c r="J1638" s="614">
        <f t="shared" si="1015"/>
        <v>544.77</v>
      </c>
      <c r="K1638" s="614">
        <f t="shared" si="1015"/>
        <v>903.05</v>
      </c>
      <c r="L1638" s="614">
        <f t="shared" si="1015"/>
        <v>305.95999999999998</v>
      </c>
      <c r="M1638" s="614">
        <f t="shared" si="1015"/>
        <v>308</v>
      </c>
      <c r="N1638" s="287">
        <f t="shared" si="1015"/>
        <v>1247.02</v>
      </c>
      <c r="O1638" s="287">
        <f t="shared" si="1015"/>
        <v>1248.54</v>
      </c>
      <c r="P1638" s="160">
        <f t="shared" si="1015"/>
        <v>492.13</v>
      </c>
      <c r="Q1638" s="160">
        <f t="shared" si="1015"/>
        <v>284.60000000000002</v>
      </c>
      <c r="R1638" s="160">
        <f t="shared" ref="R1638:AE1640" si="1016">R1639</f>
        <v>452.02</v>
      </c>
      <c r="S1638" s="160">
        <f t="shared" si="1016"/>
        <v>677.65</v>
      </c>
      <c r="T1638" s="160">
        <f t="shared" si="1016"/>
        <v>821.26</v>
      </c>
      <c r="U1638" s="160">
        <f t="shared" si="1016"/>
        <v>568.79999999999995</v>
      </c>
      <c r="V1638" s="160">
        <f t="shared" si="1016"/>
        <v>254.24</v>
      </c>
      <c r="W1638" s="160">
        <f t="shared" si="1016"/>
        <v>282.62</v>
      </c>
      <c r="X1638" s="160">
        <f t="shared" si="1016"/>
        <v>447.3</v>
      </c>
      <c r="Y1638" s="160">
        <f t="shared" si="1016"/>
        <v>330.42</v>
      </c>
      <c r="Z1638" s="160">
        <f t="shared" si="1016"/>
        <v>385.76</v>
      </c>
      <c r="AA1638" s="160">
        <f t="shared" si="1016"/>
        <v>250.22</v>
      </c>
      <c r="AB1638" s="160">
        <f t="shared" si="1016"/>
        <v>188.41</v>
      </c>
      <c r="AC1638" s="160">
        <f t="shared" si="1016"/>
        <v>288.95</v>
      </c>
      <c r="AD1638" s="160">
        <f t="shared" si="1016"/>
        <v>13.43</v>
      </c>
      <c r="AE1638" s="89">
        <f>AE1640+AE1646+AE1652</f>
        <v>25041.079999999998</v>
      </c>
      <c r="AF1638" s="92"/>
    </row>
    <row r="1639" spans="1:34" s="82" customFormat="1" ht="93.75" x14ac:dyDescent="0.25">
      <c r="A1639" s="142" t="s">
        <v>561</v>
      </c>
      <c r="B1639" s="315">
        <f t="shared" si="1015"/>
        <v>6878.5900000000011</v>
      </c>
      <c r="C1639" s="315">
        <f t="shared" si="1015"/>
        <v>6878.5900000000011</v>
      </c>
      <c r="D1639" s="315">
        <f>D1640</f>
        <v>6801.42</v>
      </c>
      <c r="E1639" s="315">
        <f t="shared" si="1015"/>
        <v>6801.42</v>
      </c>
      <c r="F1639" s="315">
        <f t="shared" si="1015"/>
        <v>98.878113101667623</v>
      </c>
      <c r="G1639" s="315">
        <f t="shared" si="1015"/>
        <v>98.878113101667623</v>
      </c>
      <c r="H1639" s="315">
        <f t="shared" si="1015"/>
        <v>1726.29</v>
      </c>
      <c r="I1639" s="315">
        <f t="shared" si="1015"/>
        <v>1346</v>
      </c>
      <c r="J1639" s="315">
        <f t="shared" si="1015"/>
        <v>544.77</v>
      </c>
      <c r="K1639" s="315">
        <f t="shared" si="1015"/>
        <v>903.05</v>
      </c>
      <c r="L1639" s="315">
        <f t="shared" si="1015"/>
        <v>305.95999999999998</v>
      </c>
      <c r="M1639" s="315">
        <f t="shared" si="1015"/>
        <v>308</v>
      </c>
      <c r="N1639" s="91">
        <f t="shared" si="1015"/>
        <v>1247.02</v>
      </c>
      <c r="O1639" s="91">
        <f t="shared" si="1015"/>
        <v>1248.54</v>
      </c>
      <c r="P1639" s="89">
        <f t="shared" si="1015"/>
        <v>492.13</v>
      </c>
      <c r="Q1639" s="89">
        <f t="shared" si="1015"/>
        <v>284.60000000000002</v>
      </c>
      <c r="R1639" s="89">
        <f t="shared" si="1016"/>
        <v>452.02</v>
      </c>
      <c r="S1639" s="89">
        <f t="shared" si="1016"/>
        <v>677.65</v>
      </c>
      <c r="T1639" s="89">
        <f t="shared" si="1016"/>
        <v>821.26</v>
      </c>
      <c r="U1639" s="89">
        <f t="shared" si="1016"/>
        <v>568.79999999999995</v>
      </c>
      <c r="V1639" s="89">
        <f t="shared" si="1016"/>
        <v>254.24</v>
      </c>
      <c r="W1639" s="89">
        <f t="shared" si="1016"/>
        <v>282.62</v>
      </c>
      <c r="X1639" s="89">
        <f t="shared" si="1016"/>
        <v>447.3</v>
      </c>
      <c r="Y1639" s="89">
        <f t="shared" si="1016"/>
        <v>330.42</v>
      </c>
      <c r="Z1639" s="89">
        <f t="shared" si="1016"/>
        <v>385.76</v>
      </c>
      <c r="AA1639" s="89">
        <f t="shared" si="1016"/>
        <v>250.22</v>
      </c>
      <c r="AB1639" s="89">
        <f t="shared" si="1016"/>
        <v>188.41</v>
      </c>
      <c r="AC1639" s="89">
        <f t="shared" si="1016"/>
        <v>288.95</v>
      </c>
      <c r="AD1639" s="89">
        <f t="shared" si="1016"/>
        <v>13.43</v>
      </c>
      <c r="AE1639" s="89">
        <f t="shared" si="1016"/>
        <v>312.57</v>
      </c>
      <c r="AF1639" s="92"/>
    </row>
    <row r="1640" spans="1:34" s="82" customFormat="1" ht="56.25" x14ac:dyDescent="0.25">
      <c r="A1640" s="153" t="s">
        <v>454</v>
      </c>
      <c r="B1640" s="95">
        <f t="shared" si="1015"/>
        <v>6878.5900000000011</v>
      </c>
      <c r="C1640" s="95">
        <f t="shared" si="1015"/>
        <v>6878.5900000000011</v>
      </c>
      <c r="D1640" s="95">
        <f>D1641</f>
        <v>6801.42</v>
      </c>
      <c r="E1640" s="95">
        <f t="shared" si="1015"/>
        <v>6801.42</v>
      </c>
      <c r="F1640" s="95">
        <f t="shared" si="1015"/>
        <v>98.878113101667623</v>
      </c>
      <c r="G1640" s="95">
        <f t="shared" si="1015"/>
        <v>98.878113101667623</v>
      </c>
      <c r="H1640" s="95">
        <f t="shared" si="1015"/>
        <v>1726.29</v>
      </c>
      <c r="I1640" s="95">
        <f t="shared" si="1015"/>
        <v>1346</v>
      </c>
      <c r="J1640" s="95">
        <f t="shared" si="1015"/>
        <v>544.77</v>
      </c>
      <c r="K1640" s="95">
        <f t="shared" si="1015"/>
        <v>903.05</v>
      </c>
      <c r="L1640" s="95">
        <f t="shared" si="1015"/>
        <v>305.95999999999998</v>
      </c>
      <c r="M1640" s="95">
        <f t="shared" si="1015"/>
        <v>308</v>
      </c>
      <c r="N1640" s="95">
        <f t="shared" si="1015"/>
        <v>1247.02</v>
      </c>
      <c r="O1640" s="95">
        <f t="shared" si="1015"/>
        <v>1248.54</v>
      </c>
      <c r="P1640" s="95">
        <f t="shared" si="1015"/>
        <v>492.13</v>
      </c>
      <c r="Q1640" s="95">
        <f t="shared" si="1015"/>
        <v>284.60000000000002</v>
      </c>
      <c r="R1640" s="95">
        <f t="shared" si="1016"/>
        <v>452.02</v>
      </c>
      <c r="S1640" s="95">
        <f t="shared" si="1016"/>
        <v>677.65</v>
      </c>
      <c r="T1640" s="95">
        <f>T1641</f>
        <v>821.26</v>
      </c>
      <c r="U1640" s="95">
        <f>U1641</f>
        <v>568.79999999999995</v>
      </c>
      <c r="V1640" s="95">
        <f t="shared" si="1016"/>
        <v>254.24</v>
      </c>
      <c r="W1640" s="95">
        <f t="shared" si="1016"/>
        <v>282.62</v>
      </c>
      <c r="X1640" s="95">
        <f t="shared" si="1016"/>
        <v>447.3</v>
      </c>
      <c r="Y1640" s="95">
        <f t="shared" si="1016"/>
        <v>330.42</v>
      </c>
      <c r="Z1640" s="95">
        <f t="shared" si="1016"/>
        <v>385.76</v>
      </c>
      <c r="AA1640" s="95">
        <f t="shared" si="1016"/>
        <v>250.22</v>
      </c>
      <c r="AB1640" s="95">
        <f t="shared" si="1016"/>
        <v>188.41</v>
      </c>
      <c r="AC1640" s="95">
        <f t="shared" si="1016"/>
        <v>288.95</v>
      </c>
      <c r="AD1640" s="95">
        <f t="shared" si="1016"/>
        <v>13.43</v>
      </c>
      <c r="AE1640" s="95">
        <f t="shared" si="1016"/>
        <v>312.57</v>
      </c>
      <c r="AF1640" s="577"/>
    </row>
    <row r="1641" spans="1:34" s="82" customFormat="1" ht="18.75" x14ac:dyDescent="0.25">
      <c r="A1641" s="92" t="s">
        <v>27</v>
      </c>
      <c r="B1641" s="321">
        <f>B1642+B1643+B1644+B1645</f>
        <v>6878.5900000000011</v>
      </c>
      <c r="C1641" s="322">
        <f>C1642+C1643+C1644+C1645</f>
        <v>6878.5900000000011</v>
      </c>
      <c r="D1641" s="322">
        <f>D1642+D1643+D1644+D1645</f>
        <v>6801.42</v>
      </c>
      <c r="E1641" s="322">
        <f>E1642+E1643+E1644+E1645</f>
        <v>6801.42</v>
      </c>
      <c r="F1641" s="125">
        <f>E1641/B1641*100</f>
        <v>98.878113101667623</v>
      </c>
      <c r="G1641" s="125">
        <f>E1641/C1641*100</f>
        <v>98.878113101667623</v>
      </c>
      <c r="H1641" s="322">
        <f t="shared" ref="H1641:AE1641" si="1017">H1642+H1643+H1644+H1645</f>
        <v>1726.29</v>
      </c>
      <c r="I1641" s="322">
        <f t="shared" si="1017"/>
        <v>1346</v>
      </c>
      <c r="J1641" s="322">
        <f t="shared" si="1017"/>
        <v>544.77</v>
      </c>
      <c r="K1641" s="322">
        <f t="shared" si="1017"/>
        <v>903.05</v>
      </c>
      <c r="L1641" s="322">
        <f t="shared" si="1017"/>
        <v>305.95999999999998</v>
      </c>
      <c r="M1641" s="322">
        <f t="shared" si="1017"/>
        <v>308</v>
      </c>
      <c r="N1641" s="133">
        <f t="shared" si="1017"/>
        <v>1247.02</v>
      </c>
      <c r="O1641" s="133">
        <f t="shared" si="1017"/>
        <v>1248.54</v>
      </c>
      <c r="P1641" s="125">
        <f t="shared" si="1017"/>
        <v>492.13</v>
      </c>
      <c r="Q1641" s="125">
        <f t="shared" si="1017"/>
        <v>284.60000000000002</v>
      </c>
      <c r="R1641" s="125">
        <f t="shared" si="1017"/>
        <v>452.02</v>
      </c>
      <c r="S1641" s="125">
        <f t="shared" si="1017"/>
        <v>677.65</v>
      </c>
      <c r="T1641" s="125">
        <f t="shared" si="1017"/>
        <v>821.26</v>
      </c>
      <c r="U1641" s="125">
        <f t="shared" si="1017"/>
        <v>568.79999999999995</v>
      </c>
      <c r="V1641" s="125">
        <f t="shared" si="1017"/>
        <v>254.24</v>
      </c>
      <c r="W1641" s="125">
        <f t="shared" si="1017"/>
        <v>282.62</v>
      </c>
      <c r="X1641" s="125">
        <f t="shared" si="1017"/>
        <v>447.3</v>
      </c>
      <c r="Y1641" s="125">
        <f t="shared" si="1017"/>
        <v>330.42</v>
      </c>
      <c r="Z1641" s="125">
        <f t="shared" si="1017"/>
        <v>385.76</v>
      </c>
      <c r="AA1641" s="125">
        <f t="shared" si="1017"/>
        <v>250.22</v>
      </c>
      <c r="AB1641" s="125">
        <f t="shared" si="1017"/>
        <v>188.41</v>
      </c>
      <c r="AC1641" s="125">
        <f t="shared" si="1017"/>
        <v>288.95</v>
      </c>
      <c r="AD1641" s="125">
        <f t="shared" si="1017"/>
        <v>13.43</v>
      </c>
      <c r="AE1641" s="100">
        <f t="shared" si="1017"/>
        <v>312.57</v>
      </c>
      <c r="AF1641" s="92"/>
    </row>
    <row r="1642" spans="1:34" s="82" customFormat="1" ht="18.75" x14ac:dyDescent="0.25">
      <c r="A1642" s="103" t="s">
        <v>28</v>
      </c>
      <c r="B1642" s="321"/>
      <c r="C1642" s="322"/>
      <c r="D1642" s="322"/>
      <c r="E1642" s="125"/>
      <c r="F1642" s="125"/>
      <c r="G1642" s="125"/>
      <c r="H1642" s="322">
        <v>0</v>
      </c>
      <c r="I1642" s="614"/>
      <c r="J1642" s="614"/>
      <c r="K1642" s="614"/>
      <c r="L1642" s="614"/>
      <c r="M1642" s="614"/>
      <c r="N1642" s="287"/>
      <c r="O1642" s="287"/>
      <c r="P1642" s="160"/>
      <c r="Q1642" s="160"/>
      <c r="R1642" s="160"/>
      <c r="S1642" s="160"/>
      <c r="T1642" s="160"/>
      <c r="U1642" s="160"/>
      <c r="V1642" s="160"/>
      <c r="W1642" s="160"/>
      <c r="X1642" s="160"/>
      <c r="Y1642" s="160"/>
      <c r="Z1642" s="160"/>
      <c r="AA1642" s="160"/>
      <c r="AB1642" s="160"/>
      <c r="AC1642" s="160"/>
      <c r="AD1642" s="160"/>
      <c r="AE1642" s="649"/>
      <c r="AF1642" s="92"/>
    </row>
    <row r="1643" spans="1:34" s="82" customFormat="1" ht="18.75" x14ac:dyDescent="0.25">
      <c r="A1643" s="103" t="s">
        <v>29</v>
      </c>
      <c r="B1643" s="321">
        <f>H1643+J1643+L1643+N1643+P1643+R1643+T1643+V1643+X1643+Z1643+AB1643+AD1643</f>
        <v>6878.5900000000011</v>
      </c>
      <c r="C1643" s="322">
        <f>H1643+J1643+L1643+N1643+P1643+R1643+T1643+V1643+X1643+Z1643+AB1643+AD1643</f>
        <v>6878.5900000000011</v>
      </c>
      <c r="D1643" s="322">
        <f>E1643</f>
        <v>6801.42</v>
      </c>
      <c r="E1643" s="125">
        <f>I1643+K1643+M1643+O1643+Q1643+S1643+U1643+W1643+Y1643+AA1643+AC1643+AE1526+AE1643</f>
        <v>6801.42</v>
      </c>
      <c r="F1643" s="125">
        <f>E1643/B1643*100</f>
        <v>98.878113101667623</v>
      </c>
      <c r="G1643" s="125">
        <f>E1643/C1643*100</f>
        <v>98.878113101667623</v>
      </c>
      <c r="H1643" s="322">
        <v>1726.29</v>
      </c>
      <c r="I1643" s="322">
        <v>1346</v>
      </c>
      <c r="J1643" s="322">
        <v>544.77</v>
      </c>
      <c r="K1643" s="322">
        <v>903.05</v>
      </c>
      <c r="L1643" s="322">
        <v>305.95999999999998</v>
      </c>
      <c r="M1643" s="322">
        <v>308</v>
      </c>
      <c r="N1643" s="133">
        <v>1247.02</v>
      </c>
      <c r="O1643" s="133">
        <v>1248.54</v>
      </c>
      <c r="P1643" s="125">
        <v>492.13</v>
      </c>
      <c r="Q1643" s="125">
        <v>284.60000000000002</v>
      </c>
      <c r="R1643" s="125">
        <v>452.02</v>
      </c>
      <c r="S1643" s="125">
        <v>677.65</v>
      </c>
      <c r="T1643" s="125">
        <v>821.26</v>
      </c>
      <c r="U1643" s="125">
        <v>568.79999999999995</v>
      </c>
      <c r="V1643" s="125">
        <v>254.24</v>
      </c>
      <c r="W1643" s="125">
        <v>282.62</v>
      </c>
      <c r="X1643" s="125">
        <v>447.3</v>
      </c>
      <c r="Y1643" s="125">
        <v>330.42</v>
      </c>
      <c r="Z1643" s="125">
        <v>385.76</v>
      </c>
      <c r="AA1643" s="125">
        <v>250.22</v>
      </c>
      <c r="AB1643" s="125">
        <v>188.41</v>
      </c>
      <c r="AC1643" s="125">
        <v>288.95</v>
      </c>
      <c r="AD1643" s="125">
        <v>13.43</v>
      </c>
      <c r="AE1643" s="649" t="s">
        <v>455</v>
      </c>
      <c r="AF1643" s="92"/>
    </row>
    <row r="1644" spans="1:34" s="82" customFormat="1" ht="18.75" x14ac:dyDescent="0.25">
      <c r="A1644" s="103" t="s">
        <v>30</v>
      </c>
      <c r="B1644" s="644"/>
      <c r="C1644" s="322"/>
      <c r="D1644" s="322"/>
      <c r="E1644" s="125"/>
      <c r="F1644" s="614"/>
      <c r="G1644" s="614"/>
      <c r="H1644" s="614"/>
      <c r="I1644" s="614"/>
      <c r="J1644" s="614"/>
      <c r="K1644" s="614"/>
      <c r="L1644" s="614"/>
      <c r="M1644" s="614"/>
      <c r="N1644" s="287"/>
      <c r="O1644" s="287"/>
      <c r="P1644" s="160"/>
      <c r="Q1644" s="160"/>
      <c r="R1644" s="160"/>
      <c r="S1644" s="160"/>
      <c r="T1644" s="160"/>
      <c r="U1644" s="160"/>
      <c r="V1644" s="160"/>
      <c r="W1644" s="160"/>
      <c r="X1644" s="160"/>
      <c r="Y1644" s="160"/>
      <c r="Z1644" s="160"/>
      <c r="AA1644" s="160"/>
      <c r="AB1644" s="160"/>
      <c r="AC1644" s="160"/>
      <c r="AD1644" s="160"/>
      <c r="AE1644" s="649"/>
      <c r="AF1644" s="92"/>
    </row>
    <row r="1645" spans="1:34" s="82" customFormat="1" ht="18.75" x14ac:dyDescent="0.25">
      <c r="A1645" s="103" t="s">
        <v>31</v>
      </c>
      <c r="B1645" s="644"/>
      <c r="C1645" s="322"/>
      <c r="D1645" s="322"/>
      <c r="E1645" s="125"/>
      <c r="F1645" s="614"/>
      <c r="G1645" s="614"/>
      <c r="H1645" s="614"/>
      <c r="I1645" s="614"/>
      <c r="J1645" s="614"/>
      <c r="K1645" s="614"/>
      <c r="L1645" s="614"/>
      <c r="M1645" s="614"/>
      <c r="N1645" s="287"/>
      <c r="O1645" s="287"/>
      <c r="P1645" s="160"/>
      <c r="Q1645" s="160"/>
      <c r="R1645" s="160"/>
      <c r="S1645" s="160"/>
      <c r="T1645" s="160"/>
      <c r="U1645" s="160"/>
      <c r="V1645" s="160"/>
      <c r="W1645" s="160"/>
      <c r="X1645" s="160"/>
      <c r="Y1645" s="160"/>
      <c r="Z1645" s="160"/>
      <c r="AA1645" s="160"/>
      <c r="AB1645" s="160"/>
      <c r="AC1645" s="160"/>
      <c r="AD1645" s="160"/>
      <c r="AE1645" s="649"/>
      <c r="AF1645" s="92"/>
    </row>
    <row r="1646" spans="1:34" s="82" customFormat="1" ht="18.75" x14ac:dyDescent="0.25">
      <c r="A1646" s="92" t="s">
        <v>62</v>
      </c>
      <c r="B1646" s="315">
        <f>B1647+B1648+B1649+B1650</f>
        <v>196683.715</v>
      </c>
      <c r="C1646" s="315">
        <f t="shared" ref="C1646:E1646" si="1018">C1647+C1648+C1649+C1650</f>
        <v>196683.715</v>
      </c>
      <c r="D1646" s="315">
        <f t="shared" si="1018"/>
        <v>195419.49999999997</v>
      </c>
      <c r="E1646" s="315">
        <f t="shared" si="1018"/>
        <v>195419.49999999997</v>
      </c>
      <c r="F1646" s="160">
        <f>E1646/B1646*100</f>
        <v>99.35723453260988</v>
      </c>
      <c r="G1646" s="160">
        <f>E1646/C1646*100</f>
        <v>99.35723453260988</v>
      </c>
      <c r="H1646" s="614">
        <f t="shared" ref="H1646:V1646" si="1019">H1603+H1638</f>
        <v>10715.003000000001</v>
      </c>
      <c r="I1646" s="614">
        <f t="shared" si="1019"/>
        <v>10334.720000000001</v>
      </c>
      <c r="J1646" s="614">
        <f t="shared" si="1019"/>
        <v>17063.659</v>
      </c>
      <c r="K1646" s="614">
        <f t="shared" si="1019"/>
        <v>17402.54</v>
      </c>
      <c r="L1646" s="614">
        <f t="shared" si="1019"/>
        <v>16252.59</v>
      </c>
      <c r="M1646" s="614">
        <f t="shared" si="1019"/>
        <v>15441.91</v>
      </c>
      <c r="N1646" s="614">
        <f t="shared" si="1019"/>
        <v>16398.772999999997</v>
      </c>
      <c r="O1646" s="614">
        <f t="shared" si="1019"/>
        <v>16747.509999999998</v>
      </c>
      <c r="P1646" s="614">
        <f t="shared" si="1019"/>
        <v>22358.099000000006</v>
      </c>
      <c r="Q1646" s="614">
        <f t="shared" si="1019"/>
        <v>22201.79</v>
      </c>
      <c r="R1646" s="614">
        <f t="shared" si="1019"/>
        <v>17820.067000000003</v>
      </c>
      <c r="S1646" s="614">
        <f t="shared" si="1019"/>
        <v>18479.150000000001</v>
      </c>
      <c r="T1646" s="160">
        <f t="shared" si="1019"/>
        <v>16397.351999999999</v>
      </c>
      <c r="U1646" s="160">
        <f t="shared" si="1019"/>
        <v>15810.779999999999</v>
      </c>
      <c r="V1646" s="160">
        <f t="shared" si="1019"/>
        <v>10608.319000000001</v>
      </c>
      <c r="W1646" s="160">
        <f t="shared" ref="W1646:AC1646" si="1020">W1648</f>
        <v>10871.500000000002</v>
      </c>
      <c r="X1646" s="160">
        <f>X1603+X1638</f>
        <v>13667.335999999999</v>
      </c>
      <c r="Y1646" s="160">
        <f t="shared" si="1020"/>
        <v>13649.779999999999</v>
      </c>
      <c r="Z1646" s="160">
        <f>Z1603+Z1638</f>
        <v>15921.954</v>
      </c>
      <c r="AA1646" s="160">
        <f t="shared" si="1020"/>
        <v>15176.429999999998</v>
      </c>
      <c r="AB1646" s="160">
        <f>AB1603+AB1638</f>
        <v>15765.927</v>
      </c>
      <c r="AC1646" s="160">
        <f t="shared" si="1020"/>
        <v>15069.409999999998</v>
      </c>
      <c r="AD1646" s="160">
        <f>AD1648</f>
        <v>23714.636000000002</v>
      </c>
      <c r="AE1646" s="125">
        <f>AE1647+AE1648</f>
        <v>24233.98</v>
      </c>
      <c r="AF1646" s="92"/>
      <c r="AG1646" s="52">
        <f>H1646+J1646+L1646+N1646+P1646+R1646+T1646+V1646+X1646+Z1646+AB1646+AD1646</f>
        <v>196683.715</v>
      </c>
      <c r="AH1646" s="40">
        <f>AE1646+AC1646+AA1646+Y1646+W1646+U1646+S1646+Q1646+O1646+M1646+K1646+I1646</f>
        <v>195419.50000000003</v>
      </c>
    </row>
    <row r="1647" spans="1:34" s="82" customFormat="1" ht="18.75" x14ac:dyDescent="0.25">
      <c r="A1647" s="103" t="s">
        <v>28</v>
      </c>
      <c r="B1647" s="321">
        <f>B1620</f>
        <v>305.60000000000002</v>
      </c>
      <c r="C1647" s="321">
        <f t="shared" ref="C1647:E1647" si="1021">C1620</f>
        <v>305.60000000000002</v>
      </c>
      <c r="D1647" s="321">
        <f t="shared" si="1021"/>
        <v>305</v>
      </c>
      <c r="E1647" s="321">
        <f t="shared" si="1021"/>
        <v>305</v>
      </c>
      <c r="F1647" s="125">
        <f>E1647/B1647*100</f>
        <v>99.803664921465966</v>
      </c>
      <c r="G1647" s="125">
        <f>E1647/C1647*100</f>
        <v>99.803664921465966</v>
      </c>
      <c r="H1647" s="321">
        <f t="shared" ref="H1647:AE1647" si="1022">H1620</f>
        <v>0</v>
      </c>
      <c r="I1647" s="321">
        <f t="shared" si="1022"/>
        <v>0</v>
      </c>
      <c r="J1647" s="321">
        <f t="shared" si="1022"/>
        <v>0</v>
      </c>
      <c r="K1647" s="321">
        <f t="shared" si="1022"/>
        <v>0</v>
      </c>
      <c r="L1647" s="321">
        <f t="shared" si="1022"/>
        <v>0</v>
      </c>
      <c r="M1647" s="321">
        <f t="shared" si="1022"/>
        <v>0</v>
      </c>
      <c r="N1647" s="321">
        <f t="shared" si="1022"/>
        <v>0</v>
      </c>
      <c r="O1647" s="321">
        <f t="shared" si="1022"/>
        <v>0</v>
      </c>
      <c r="P1647" s="321">
        <f t="shared" si="1022"/>
        <v>0</v>
      </c>
      <c r="Q1647" s="321">
        <f t="shared" si="1022"/>
        <v>0</v>
      </c>
      <c r="R1647" s="321">
        <f t="shared" si="1022"/>
        <v>0</v>
      </c>
      <c r="S1647" s="321">
        <f t="shared" si="1022"/>
        <v>0</v>
      </c>
      <c r="T1647" s="321">
        <f t="shared" si="1022"/>
        <v>0</v>
      </c>
      <c r="U1647" s="321">
        <f t="shared" si="1022"/>
        <v>0</v>
      </c>
      <c r="V1647" s="321">
        <f t="shared" si="1022"/>
        <v>0</v>
      </c>
      <c r="W1647" s="321">
        <f t="shared" si="1022"/>
        <v>0</v>
      </c>
      <c r="X1647" s="321">
        <f t="shared" si="1022"/>
        <v>0</v>
      </c>
      <c r="Y1647" s="321">
        <f t="shared" si="1022"/>
        <v>0</v>
      </c>
      <c r="Z1647" s="321">
        <f t="shared" si="1022"/>
        <v>0</v>
      </c>
      <c r="AA1647" s="321">
        <f t="shared" si="1022"/>
        <v>0</v>
      </c>
      <c r="AB1647" s="321">
        <f t="shared" si="1022"/>
        <v>305.60000000000002</v>
      </c>
      <c r="AC1647" s="321">
        <f t="shared" si="1022"/>
        <v>0</v>
      </c>
      <c r="AD1647" s="321">
        <f t="shared" si="1022"/>
        <v>0</v>
      </c>
      <c r="AE1647" s="321">
        <f t="shared" si="1022"/>
        <v>305</v>
      </c>
      <c r="AF1647" s="92"/>
    </row>
    <row r="1648" spans="1:34" s="82" customFormat="1" ht="18.75" x14ac:dyDescent="0.25">
      <c r="A1648" s="103" t="s">
        <v>29</v>
      </c>
      <c r="B1648" s="321">
        <f>B1643+B1635+B1621+B1615+B1609+B1627</f>
        <v>196378.11499999999</v>
      </c>
      <c r="C1648" s="322">
        <f>C1643+C1635+C1621+C1615+C1609+C1627</f>
        <v>196378.11499999999</v>
      </c>
      <c r="D1648" s="322">
        <f>D1643+D1635+D1621+D1615+D1609+D1627</f>
        <v>195114.49999999997</v>
      </c>
      <c r="E1648" s="322">
        <f>E1643+E1635+E1621+E1615+E1609+E1627</f>
        <v>195114.49999999997</v>
      </c>
      <c r="F1648" s="125">
        <f>E1648/B1648*100</f>
        <v>99.356539805873979</v>
      </c>
      <c r="G1648" s="125">
        <f>E1648/C1648*100</f>
        <v>99.356539805873979</v>
      </c>
      <c r="H1648" s="322">
        <f t="shared" ref="H1648:AC1648" si="1023">H1643+H1635+H1621+H1615+H1609</f>
        <v>10715.003000000001</v>
      </c>
      <c r="I1648" s="322">
        <f t="shared" si="1023"/>
        <v>10334.720000000001</v>
      </c>
      <c r="J1648" s="322">
        <f t="shared" si="1023"/>
        <v>17063.659</v>
      </c>
      <c r="K1648" s="322">
        <f t="shared" si="1023"/>
        <v>17402.539999999997</v>
      </c>
      <c r="L1648" s="322">
        <f t="shared" si="1023"/>
        <v>16252.59</v>
      </c>
      <c r="M1648" s="322">
        <f t="shared" si="1023"/>
        <v>15441.91</v>
      </c>
      <c r="N1648" s="322">
        <f t="shared" si="1023"/>
        <v>16398.773000000001</v>
      </c>
      <c r="O1648" s="322">
        <f t="shared" si="1023"/>
        <v>16747.510000000002</v>
      </c>
      <c r="P1648" s="322">
        <f t="shared" si="1023"/>
        <v>22358.099000000002</v>
      </c>
      <c r="Q1648" s="322">
        <f t="shared" si="1023"/>
        <v>22201.79</v>
      </c>
      <c r="R1648" s="322">
        <f t="shared" si="1023"/>
        <v>17820.067000000003</v>
      </c>
      <c r="S1648" s="322">
        <f t="shared" si="1023"/>
        <v>18479.150000000001</v>
      </c>
      <c r="T1648" s="322">
        <f t="shared" si="1023"/>
        <v>16397.351999999999</v>
      </c>
      <c r="U1648" s="322">
        <f t="shared" si="1023"/>
        <v>15810.779999999999</v>
      </c>
      <c r="V1648" s="322">
        <f t="shared" si="1023"/>
        <v>10608.319000000001</v>
      </c>
      <c r="W1648" s="322">
        <f t="shared" si="1023"/>
        <v>10871.500000000002</v>
      </c>
      <c r="X1648" s="322">
        <f t="shared" si="1023"/>
        <v>13667.335999999999</v>
      </c>
      <c r="Y1648" s="322">
        <f t="shared" si="1023"/>
        <v>13649.779999999999</v>
      </c>
      <c r="Z1648" s="322">
        <f t="shared" si="1023"/>
        <v>15921.954</v>
      </c>
      <c r="AA1648" s="322">
        <f t="shared" si="1023"/>
        <v>15176.429999999998</v>
      </c>
      <c r="AB1648" s="125">
        <f t="shared" si="1023"/>
        <v>15460.326999999999</v>
      </c>
      <c r="AC1648" s="125">
        <f t="shared" si="1023"/>
        <v>15069.409999999998</v>
      </c>
      <c r="AD1648" s="125">
        <f>AD1643+AD1635+AD1621+AD1615+AD1609+AD1627</f>
        <v>23714.636000000002</v>
      </c>
      <c r="AE1648" s="125">
        <f>AE1609+AE1615+AE1621+AE1635+AE1643+AE1627</f>
        <v>23928.98</v>
      </c>
      <c r="AF1648" s="92"/>
    </row>
    <row r="1649" spans="1:32" s="82" customFormat="1" ht="18.75" x14ac:dyDescent="0.25">
      <c r="A1649" s="103" t="s">
        <v>30</v>
      </c>
      <c r="B1649" s="644"/>
      <c r="C1649" s="322"/>
      <c r="D1649" s="322"/>
      <c r="E1649" s="322"/>
      <c r="F1649" s="322"/>
      <c r="G1649" s="322"/>
      <c r="H1649" s="322"/>
      <c r="I1649" s="322"/>
      <c r="J1649" s="322"/>
      <c r="K1649" s="322"/>
      <c r="L1649" s="322"/>
      <c r="M1649" s="322"/>
      <c r="N1649" s="133"/>
      <c r="O1649" s="133"/>
      <c r="P1649" s="125"/>
      <c r="Q1649" s="125"/>
      <c r="R1649" s="125"/>
      <c r="S1649" s="125"/>
      <c r="T1649" s="125"/>
      <c r="U1649" s="125"/>
      <c r="V1649" s="125"/>
      <c r="W1649" s="125"/>
      <c r="X1649" s="125"/>
      <c r="Y1649" s="125"/>
      <c r="Z1649" s="125"/>
      <c r="AA1649" s="125"/>
      <c r="AB1649" s="125"/>
      <c r="AC1649" s="125"/>
      <c r="AD1649" s="125"/>
      <c r="AE1649" s="649"/>
      <c r="AF1649" s="92"/>
    </row>
    <row r="1650" spans="1:32" s="82" customFormat="1" ht="18.75" x14ac:dyDescent="0.25">
      <c r="A1650" s="103" t="s">
        <v>31</v>
      </c>
      <c r="B1650" s="644"/>
      <c r="C1650" s="322"/>
      <c r="D1650" s="322"/>
      <c r="E1650" s="322"/>
      <c r="F1650" s="322"/>
      <c r="G1650" s="322"/>
      <c r="H1650" s="322"/>
      <c r="I1650" s="322"/>
      <c r="J1650" s="322"/>
      <c r="K1650" s="322"/>
      <c r="L1650" s="322"/>
      <c r="M1650" s="322"/>
      <c r="N1650" s="133"/>
      <c r="O1650" s="133"/>
      <c r="P1650" s="125"/>
      <c r="Q1650" s="125"/>
      <c r="R1650" s="125"/>
      <c r="S1650" s="125"/>
      <c r="T1650" s="125"/>
      <c r="U1650" s="125"/>
      <c r="V1650" s="125"/>
      <c r="W1650" s="125"/>
      <c r="X1650" s="125"/>
      <c r="Y1650" s="125"/>
      <c r="Z1650" s="125"/>
      <c r="AA1650" s="125"/>
      <c r="AB1650" s="125"/>
      <c r="AC1650" s="125"/>
      <c r="AD1650" s="125"/>
      <c r="AE1650" s="649"/>
      <c r="AF1650" s="92"/>
    </row>
    <row r="1651" spans="1:32" s="82" customFormat="1" ht="18.75" x14ac:dyDescent="0.25">
      <c r="A1651" s="449" t="s">
        <v>456</v>
      </c>
      <c r="B1651" s="449"/>
      <c r="C1651" s="449"/>
      <c r="D1651" s="449"/>
      <c r="E1651" s="449"/>
      <c r="F1651" s="449"/>
      <c r="G1651" s="449"/>
      <c r="H1651" s="449"/>
      <c r="I1651" s="449"/>
      <c r="J1651" s="449"/>
      <c r="K1651" s="449"/>
      <c r="L1651" s="449"/>
      <c r="M1651" s="449"/>
      <c r="N1651" s="449"/>
      <c r="O1651" s="449"/>
      <c r="P1651" s="449"/>
      <c r="Q1651" s="449"/>
      <c r="R1651" s="449"/>
      <c r="S1651" s="449"/>
      <c r="T1651" s="449"/>
      <c r="U1651" s="449"/>
      <c r="V1651" s="449"/>
      <c r="W1651" s="449"/>
      <c r="X1651" s="449"/>
      <c r="Y1651" s="449"/>
      <c r="Z1651" s="449"/>
      <c r="AA1651" s="449"/>
      <c r="AB1651" s="449"/>
      <c r="AC1651" s="449"/>
      <c r="AD1651" s="449"/>
      <c r="AE1651" s="449"/>
      <c r="AF1651" s="449"/>
    </row>
    <row r="1652" spans="1:32" s="82" customFormat="1" ht="56.25" x14ac:dyDescent="0.25">
      <c r="A1652" s="650" t="s">
        <v>457</v>
      </c>
      <c r="B1652" s="651">
        <f t="shared" ref="B1652:AE1652" si="1024">B1653+B1702</f>
        <v>4586.098</v>
      </c>
      <c r="C1652" s="651">
        <f t="shared" si="1024"/>
        <v>4586.098</v>
      </c>
      <c r="D1652" s="651">
        <f>D1653+D1702</f>
        <v>4411.2379999999994</v>
      </c>
      <c r="E1652" s="651">
        <f t="shared" si="1024"/>
        <v>4411.2379999999994</v>
      </c>
      <c r="F1652" s="651">
        <f>E1652/B1652*100</f>
        <v>96.187172624745472</v>
      </c>
      <c r="G1652" s="651">
        <f>E1652/C1652*100</f>
        <v>96.187172624745472</v>
      </c>
      <c r="H1652" s="651">
        <f t="shared" si="1024"/>
        <v>81.59</v>
      </c>
      <c r="I1652" s="651">
        <f t="shared" si="1024"/>
        <v>77.900000000000006</v>
      </c>
      <c r="J1652" s="651">
        <f t="shared" si="1024"/>
        <v>36.700000000000003</v>
      </c>
      <c r="K1652" s="651">
        <f t="shared" si="1024"/>
        <v>33.019999999999996</v>
      </c>
      <c r="L1652" s="651">
        <f t="shared" si="1024"/>
        <v>170.79999999999998</v>
      </c>
      <c r="M1652" s="651">
        <f t="shared" si="1024"/>
        <v>151.52000000000001</v>
      </c>
      <c r="N1652" s="652">
        <f t="shared" si="1024"/>
        <v>797.58399999999995</v>
      </c>
      <c r="O1652" s="652">
        <f t="shared" si="1024"/>
        <v>753.37400000000002</v>
      </c>
      <c r="P1652" s="651">
        <f t="shared" si="1024"/>
        <v>1298.03</v>
      </c>
      <c r="Q1652" s="651">
        <f t="shared" si="1024"/>
        <v>291.77</v>
      </c>
      <c r="R1652" s="651">
        <f t="shared" si="1024"/>
        <v>100.56</v>
      </c>
      <c r="S1652" s="651">
        <f t="shared" si="1024"/>
        <v>953.3</v>
      </c>
      <c r="T1652" s="651">
        <f t="shared" si="1024"/>
        <v>152.51999999999998</v>
      </c>
      <c r="U1652" s="651">
        <f t="shared" si="1024"/>
        <v>336.66399999999999</v>
      </c>
      <c r="V1652" s="651">
        <f t="shared" si="1024"/>
        <v>30.2</v>
      </c>
      <c r="W1652" s="651">
        <f t="shared" si="1024"/>
        <v>33.03</v>
      </c>
      <c r="X1652" s="651">
        <f t="shared" si="1024"/>
        <v>501.95000000000005</v>
      </c>
      <c r="Y1652" s="651">
        <f t="shared" si="1024"/>
        <v>491.65000000000003</v>
      </c>
      <c r="Z1652" s="651">
        <f t="shared" si="1024"/>
        <v>563.17400000000009</v>
      </c>
      <c r="AA1652" s="651">
        <f t="shared" si="1024"/>
        <v>349.52</v>
      </c>
      <c r="AB1652" s="651">
        <f t="shared" si="1024"/>
        <v>620.41</v>
      </c>
      <c r="AC1652" s="651">
        <f t="shared" si="1024"/>
        <v>545.41</v>
      </c>
      <c r="AD1652" s="651">
        <f t="shared" si="1024"/>
        <v>232.58</v>
      </c>
      <c r="AE1652" s="651">
        <f t="shared" si="1024"/>
        <v>494.53</v>
      </c>
      <c r="AF1652" s="92"/>
    </row>
    <row r="1653" spans="1:32" s="82" customFormat="1" ht="75" x14ac:dyDescent="0.25">
      <c r="A1653" s="142" t="s">
        <v>458</v>
      </c>
      <c r="B1653" s="90">
        <f t="shared" ref="B1653:AE1653" si="1025">B1654+B1660+B1666+B1672+B1691</f>
        <v>3792.8980000000001</v>
      </c>
      <c r="C1653" s="90">
        <f t="shared" si="1025"/>
        <v>3792.8980000000001</v>
      </c>
      <c r="D1653" s="90">
        <f>D1654+D1660+D1666+D1672+D1691</f>
        <v>3788.5079999999998</v>
      </c>
      <c r="E1653" s="90">
        <f>E1654+E1660+E1666+E1672+E1691</f>
        <v>3788.5079999999998</v>
      </c>
      <c r="F1653" s="651">
        <f>E1653/B1653*100</f>
        <v>99.884257367321766</v>
      </c>
      <c r="G1653" s="651">
        <f>E1653/C1653*100</f>
        <v>99.884257367321766</v>
      </c>
      <c r="H1653" s="90">
        <f t="shared" si="1025"/>
        <v>71.39</v>
      </c>
      <c r="I1653" s="90">
        <f t="shared" si="1025"/>
        <v>71.39</v>
      </c>
      <c r="J1653" s="90">
        <f t="shared" si="1025"/>
        <v>26.5</v>
      </c>
      <c r="K1653" s="90">
        <f t="shared" si="1025"/>
        <v>26.5</v>
      </c>
      <c r="L1653" s="90">
        <f t="shared" si="1025"/>
        <v>160.6</v>
      </c>
      <c r="M1653" s="90">
        <f t="shared" si="1025"/>
        <v>145</v>
      </c>
      <c r="N1653" s="132">
        <f t="shared" si="1025"/>
        <v>738.58399999999995</v>
      </c>
      <c r="O1653" s="132">
        <f t="shared" si="1025"/>
        <v>698.05399999999997</v>
      </c>
      <c r="P1653" s="90">
        <f t="shared" si="1025"/>
        <v>1287.83</v>
      </c>
      <c r="Q1653" s="90">
        <f t="shared" si="1025"/>
        <v>285.25</v>
      </c>
      <c r="R1653" s="90">
        <f t="shared" si="1025"/>
        <v>90.36</v>
      </c>
      <c r="S1653" s="90">
        <f t="shared" si="1025"/>
        <v>946.78</v>
      </c>
      <c r="T1653" s="90">
        <f t="shared" si="1025"/>
        <v>142.32</v>
      </c>
      <c r="U1653" s="90">
        <f>U1654+U1660+U1666+U1672+U1691</f>
        <v>330.14400000000001</v>
      </c>
      <c r="V1653" s="90">
        <f t="shared" si="1025"/>
        <v>20</v>
      </c>
      <c r="W1653" s="90">
        <f t="shared" si="1025"/>
        <v>20</v>
      </c>
      <c r="X1653" s="90">
        <f t="shared" si="1025"/>
        <v>429.85</v>
      </c>
      <c r="Y1653" s="90">
        <f t="shared" si="1025"/>
        <v>429.85</v>
      </c>
      <c r="Z1653" s="90">
        <f t="shared" si="1025"/>
        <v>522.97400000000005</v>
      </c>
      <c r="AA1653" s="90">
        <f t="shared" si="1025"/>
        <v>313</v>
      </c>
      <c r="AB1653" s="90">
        <f t="shared" si="1025"/>
        <v>160.16</v>
      </c>
      <c r="AC1653" s="90">
        <f t="shared" si="1025"/>
        <v>228.91</v>
      </c>
      <c r="AD1653" s="90">
        <f t="shared" si="1025"/>
        <v>142.33000000000001</v>
      </c>
      <c r="AE1653" s="90">
        <f t="shared" si="1025"/>
        <v>394.08</v>
      </c>
      <c r="AF1653" s="92"/>
    </row>
    <row r="1654" spans="1:32" s="82" customFormat="1" ht="75" x14ac:dyDescent="0.25">
      <c r="A1654" s="653" t="s">
        <v>459</v>
      </c>
      <c r="B1654" s="95">
        <f>B1655</f>
        <v>1050</v>
      </c>
      <c r="C1654" s="95">
        <f t="shared" ref="C1654:E1654" si="1026">C1655</f>
        <v>1050</v>
      </c>
      <c r="D1654" s="95">
        <f>D1655</f>
        <v>1045.7099999999998</v>
      </c>
      <c r="E1654" s="95">
        <f t="shared" si="1026"/>
        <v>1045.7099999999998</v>
      </c>
      <c r="F1654" s="95">
        <f t="shared" ref="F1654:F1655" si="1027">E1654/B1654*100</f>
        <v>99.591428571428551</v>
      </c>
      <c r="G1654" s="95">
        <f t="shared" ref="G1654:G1655" si="1028">E1654/C1654*100</f>
        <v>99.591428571428551</v>
      </c>
      <c r="H1654" s="124">
        <f t="shared" ref="H1654:AE1654" si="1029">H1655</f>
        <v>0</v>
      </c>
      <c r="I1654" s="124">
        <f t="shared" si="1029"/>
        <v>0</v>
      </c>
      <c r="J1654" s="124">
        <f t="shared" si="1029"/>
        <v>0</v>
      </c>
      <c r="K1654" s="124">
        <f t="shared" si="1029"/>
        <v>0</v>
      </c>
      <c r="L1654" s="124">
        <f t="shared" si="1029"/>
        <v>0</v>
      </c>
      <c r="M1654" s="124">
        <f t="shared" si="1029"/>
        <v>0</v>
      </c>
      <c r="N1654" s="124">
        <f t="shared" si="1029"/>
        <v>14.4</v>
      </c>
      <c r="O1654" s="124">
        <f t="shared" si="1029"/>
        <v>0</v>
      </c>
      <c r="P1654" s="124">
        <f t="shared" si="1029"/>
        <v>1035.5999999999999</v>
      </c>
      <c r="Q1654" s="124">
        <f t="shared" si="1029"/>
        <v>0</v>
      </c>
      <c r="R1654" s="124">
        <f t="shared" si="1029"/>
        <v>0</v>
      </c>
      <c r="S1654" s="124">
        <f t="shared" si="1029"/>
        <v>890.4</v>
      </c>
      <c r="T1654" s="124">
        <f t="shared" si="1029"/>
        <v>0</v>
      </c>
      <c r="U1654" s="124">
        <f t="shared" si="1029"/>
        <v>145.19999999999999</v>
      </c>
      <c r="V1654" s="124">
        <f t="shared" si="1029"/>
        <v>0</v>
      </c>
      <c r="W1654" s="124">
        <f t="shared" si="1029"/>
        <v>0</v>
      </c>
      <c r="X1654" s="124">
        <f t="shared" si="1029"/>
        <v>0</v>
      </c>
      <c r="Y1654" s="124">
        <f t="shared" si="1029"/>
        <v>0</v>
      </c>
      <c r="Z1654" s="124">
        <f t="shared" si="1029"/>
        <v>0</v>
      </c>
      <c r="AA1654" s="124">
        <f t="shared" si="1029"/>
        <v>0</v>
      </c>
      <c r="AB1654" s="124">
        <f t="shared" si="1029"/>
        <v>0</v>
      </c>
      <c r="AC1654" s="124">
        <f t="shared" si="1029"/>
        <v>1.08</v>
      </c>
      <c r="AD1654" s="124">
        <f t="shared" si="1029"/>
        <v>0</v>
      </c>
      <c r="AE1654" s="124">
        <f t="shared" si="1029"/>
        <v>9.0299999999999994</v>
      </c>
      <c r="AF1654" s="646" t="s">
        <v>706</v>
      </c>
    </row>
    <row r="1655" spans="1:32" s="82" customFormat="1" ht="18.75" x14ac:dyDescent="0.25">
      <c r="A1655" s="92" t="s">
        <v>27</v>
      </c>
      <c r="B1655" s="100">
        <f>B1656+B1657+B1658+B1659</f>
        <v>1050</v>
      </c>
      <c r="C1655" s="100">
        <f t="shared" ref="C1655" si="1030">C1656+C1657+C1658+C1659</f>
        <v>1050</v>
      </c>
      <c r="D1655" s="100">
        <f>D1656+D1657+D1658+D1659</f>
        <v>1045.7099999999998</v>
      </c>
      <c r="E1655" s="100">
        <f t="shared" ref="E1655" si="1031">E1656+E1657+E1658+E1659</f>
        <v>1045.7099999999998</v>
      </c>
      <c r="F1655" s="100">
        <f t="shared" si="1027"/>
        <v>99.591428571428551</v>
      </c>
      <c r="G1655" s="100">
        <f t="shared" si="1028"/>
        <v>99.591428571428551</v>
      </c>
      <c r="H1655" s="96">
        <f t="shared" ref="H1655:AE1655" si="1032">H1656+H1657+H1658+H1659</f>
        <v>0</v>
      </c>
      <c r="I1655" s="96">
        <f t="shared" si="1032"/>
        <v>0</v>
      </c>
      <c r="J1655" s="96">
        <f t="shared" si="1032"/>
        <v>0</v>
      </c>
      <c r="K1655" s="96">
        <f t="shared" si="1032"/>
        <v>0</v>
      </c>
      <c r="L1655" s="96">
        <f t="shared" si="1032"/>
        <v>0</v>
      </c>
      <c r="M1655" s="96">
        <f t="shared" si="1032"/>
        <v>0</v>
      </c>
      <c r="N1655" s="96">
        <f t="shared" si="1032"/>
        <v>14.4</v>
      </c>
      <c r="O1655" s="96">
        <f t="shared" si="1032"/>
        <v>0</v>
      </c>
      <c r="P1655" s="96">
        <f t="shared" si="1032"/>
        <v>1035.5999999999999</v>
      </c>
      <c r="Q1655" s="96">
        <f t="shared" si="1032"/>
        <v>0</v>
      </c>
      <c r="R1655" s="96">
        <f t="shared" si="1032"/>
        <v>0</v>
      </c>
      <c r="S1655" s="96">
        <f t="shared" si="1032"/>
        <v>890.4</v>
      </c>
      <c r="T1655" s="96">
        <f t="shared" si="1032"/>
        <v>0</v>
      </c>
      <c r="U1655" s="96">
        <f t="shared" si="1032"/>
        <v>145.19999999999999</v>
      </c>
      <c r="V1655" s="96">
        <f t="shared" si="1032"/>
        <v>0</v>
      </c>
      <c r="W1655" s="96">
        <f t="shared" si="1032"/>
        <v>0</v>
      </c>
      <c r="X1655" s="96">
        <f t="shared" si="1032"/>
        <v>0</v>
      </c>
      <c r="Y1655" s="96">
        <f t="shared" si="1032"/>
        <v>0</v>
      </c>
      <c r="Z1655" s="96">
        <f t="shared" si="1032"/>
        <v>0</v>
      </c>
      <c r="AA1655" s="96">
        <f t="shared" si="1032"/>
        <v>0</v>
      </c>
      <c r="AB1655" s="96">
        <f t="shared" si="1032"/>
        <v>0</v>
      </c>
      <c r="AC1655" s="96">
        <f t="shared" si="1032"/>
        <v>1.08</v>
      </c>
      <c r="AD1655" s="96">
        <f t="shared" si="1032"/>
        <v>0</v>
      </c>
      <c r="AE1655" s="96">
        <f t="shared" si="1032"/>
        <v>9.0299999999999994</v>
      </c>
      <c r="AF1655" s="92"/>
    </row>
    <row r="1656" spans="1:32" s="82" customFormat="1" ht="18.75" x14ac:dyDescent="0.25">
      <c r="A1656" s="103" t="s">
        <v>28</v>
      </c>
      <c r="B1656" s="100"/>
      <c r="C1656" s="125"/>
      <c r="D1656" s="125"/>
      <c r="E1656" s="125"/>
      <c r="F1656" s="100"/>
      <c r="G1656" s="100"/>
      <c r="H1656" s="131">
        <v>0</v>
      </c>
      <c r="I1656" s="131">
        <v>0</v>
      </c>
      <c r="J1656" s="131">
        <v>0</v>
      </c>
      <c r="K1656" s="131">
        <v>0</v>
      </c>
      <c r="L1656" s="131">
        <v>0</v>
      </c>
      <c r="M1656" s="131">
        <v>0</v>
      </c>
      <c r="N1656" s="131">
        <v>0</v>
      </c>
      <c r="O1656" s="131">
        <v>0</v>
      </c>
      <c r="P1656" s="131">
        <v>0</v>
      </c>
      <c r="Q1656" s="131">
        <v>0</v>
      </c>
      <c r="R1656" s="131">
        <v>0</v>
      </c>
      <c r="S1656" s="131">
        <v>0</v>
      </c>
      <c r="T1656" s="131">
        <v>0</v>
      </c>
      <c r="U1656" s="131">
        <v>0</v>
      </c>
      <c r="V1656" s="131">
        <v>0</v>
      </c>
      <c r="W1656" s="131">
        <v>0</v>
      </c>
      <c r="X1656" s="131">
        <v>0</v>
      </c>
      <c r="Y1656" s="131">
        <v>0</v>
      </c>
      <c r="Z1656" s="131">
        <v>0</v>
      </c>
      <c r="AA1656" s="131">
        <v>0</v>
      </c>
      <c r="AB1656" s="131">
        <v>0</v>
      </c>
      <c r="AC1656" s="131">
        <v>0</v>
      </c>
      <c r="AD1656" s="131">
        <v>0</v>
      </c>
      <c r="AE1656" s="131">
        <v>0</v>
      </c>
      <c r="AF1656" s="92"/>
    </row>
    <row r="1657" spans="1:32" s="82" customFormat="1" ht="18.75" x14ac:dyDescent="0.25">
      <c r="A1657" s="103" t="s">
        <v>29</v>
      </c>
      <c r="B1657" s="100">
        <f>H1657+J1657+N1657+L1657+P1657+R1657+T1657+V1657+X1657+Z1657+AB1657+AD1657</f>
        <v>1050</v>
      </c>
      <c r="C1657" s="125">
        <f>N1657+P1657+R1657+T1657+V1657+X1657+Z1657+AB1657</f>
        <v>1050</v>
      </c>
      <c r="D1657" s="125">
        <f>E1657</f>
        <v>1045.7099999999998</v>
      </c>
      <c r="E1657" s="125">
        <f>I1657+K1657+M1657+O1657+Q1657+S1657+U1657+W1657+Y1657+AA1657+AC1657+AE1657</f>
        <v>1045.7099999999998</v>
      </c>
      <c r="F1657" s="100">
        <f t="shared" ref="F1657" si="1033">E1657/B1657*100</f>
        <v>99.591428571428551</v>
      </c>
      <c r="G1657" s="100">
        <f t="shared" ref="G1657:G1661" si="1034">E1657/C1657*100</f>
        <v>99.591428571428551</v>
      </c>
      <c r="H1657" s="131">
        <v>0</v>
      </c>
      <c r="I1657" s="131">
        <v>0</v>
      </c>
      <c r="J1657" s="131">
        <v>0</v>
      </c>
      <c r="K1657" s="131">
        <v>0</v>
      </c>
      <c r="L1657" s="131">
        <v>0</v>
      </c>
      <c r="M1657" s="131">
        <v>0</v>
      </c>
      <c r="N1657" s="131">
        <v>14.4</v>
      </c>
      <c r="O1657" s="131">
        <v>0</v>
      </c>
      <c r="P1657" s="131">
        <v>1035.5999999999999</v>
      </c>
      <c r="Q1657" s="131">
        <v>0</v>
      </c>
      <c r="R1657" s="131">
        <v>0</v>
      </c>
      <c r="S1657" s="131">
        <v>890.4</v>
      </c>
      <c r="T1657" s="131">
        <v>0</v>
      </c>
      <c r="U1657" s="131">
        <v>145.19999999999999</v>
      </c>
      <c r="V1657" s="131">
        <v>0</v>
      </c>
      <c r="W1657" s="131">
        <v>0</v>
      </c>
      <c r="X1657" s="131">
        <v>0</v>
      </c>
      <c r="Y1657" s="131">
        <v>0</v>
      </c>
      <c r="Z1657" s="131">
        <v>0</v>
      </c>
      <c r="AA1657" s="131">
        <v>0</v>
      </c>
      <c r="AB1657" s="131">
        <v>0</v>
      </c>
      <c r="AC1657" s="131">
        <v>1.08</v>
      </c>
      <c r="AD1657" s="131">
        <v>0</v>
      </c>
      <c r="AE1657" s="131">
        <v>9.0299999999999994</v>
      </c>
      <c r="AF1657" s="92"/>
    </row>
    <row r="1658" spans="1:32" s="82" customFormat="1" ht="18.75" x14ac:dyDescent="0.25">
      <c r="A1658" s="103" t="s">
        <v>30</v>
      </c>
      <c r="B1658" s="100"/>
      <c r="C1658" s="125"/>
      <c r="D1658" s="125"/>
      <c r="E1658" s="125"/>
      <c r="F1658" s="100"/>
      <c r="G1658" s="100"/>
      <c r="H1658" s="131">
        <v>0</v>
      </c>
      <c r="I1658" s="131">
        <v>0</v>
      </c>
      <c r="J1658" s="131">
        <v>0</v>
      </c>
      <c r="K1658" s="131">
        <v>0</v>
      </c>
      <c r="L1658" s="131">
        <v>0</v>
      </c>
      <c r="M1658" s="131">
        <v>0</v>
      </c>
      <c r="N1658" s="131">
        <v>0</v>
      </c>
      <c r="O1658" s="131">
        <v>0</v>
      </c>
      <c r="P1658" s="131">
        <v>0</v>
      </c>
      <c r="Q1658" s="131">
        <v>0</v>
      </c>
      <c r="R1658" s="131">
        <v>0</v>
      </c>
      <c r="S1658" s="131">
        <v>0</v>
      </c>
      <c r="T1658" s="131">
        <v>0</v>
      </c>
      <c r="U1658" s="131">
        <v>0</v>
      </c>
      <c r="V1658" s="131">
        <v>0</v>
      </c>
      <c r="W1658" s="131">
        <v>0</v>
      </c>
      <c r="X1658" s="131">
        <v>0</v>
      </c>
      <c r="Y1658" s="131">
        <v>0</v>
      </c>
      <c r="Z1658" s="131">
        <v>0</v>
      </c>
      <c r="AA1658" s="131">
        <v>0</v>
      </c>
      <c r="AB1658" s="131">
        <v>0</v>
      </c>
      <c r="AC1658" s="131">
        <v>0</v>
      </c>
      <c r="AD1658" s="131">
        <v>0</v>
      </c>
      <c r="AE1658" s="131">
        <v>0</v>
      </c>
      <c r="AF1658" s="92"/>
    </row>
    <row r="1659" spans="1:32" s="82" customFormat="1" ht="18.75" x14ac:dyDescent="0.25">
      <c r="A1659" s="103" t="s">
        <v>31</v>
      </c>
      <c r="B1659" s="100"/>
      <c r="C1659" s="125"/>
      <c r="D1659" s="125"/>
      <c r="E1659" s="125"/>
      <c r="F1659" s="100"/>
      <c r="G1659" s="100"/>
      <c r="H1659" s="131">
        <v>0</v>
      </c>
      <c r="I1659" s="131">
        <v>0</v>
      </c>
      <c r="J1659" s="131">
        <v>0</v>
      </c>
      <c r="K1659" s="131">
        <v>0</v>
      </c>
      <c r="L1659" s="131">
        <v>0</v>
      </c>
      <c r="M1659" s="131">
        <v>0</v>
      </c>
      <c r="N1659" s="131">
        <v>0</v>
      </c>
      <c r="O1659" s="131">
        <v>0</v>
      </c>
      <c r="P1659" s="131">
        <v>0</v>
      </c>
      <c r="Q1659" s="131">
        <v>0</v>
      </c>
      <c r="R1659" s="131">
        <v>0</v>
      </c>
      <c r="S1659" s="131">
        <v>0</v>
      </c>
      <c r="T1659" s="131">
        <v>0</v>
      </c>
      <c r="U1659" s="131">
        <v>0</v>
      </c>
      <c r="V1659" s="131">
        <v>0</v>
      </c>
      <c r="W1659" s="131">
        <v>0</v>
      </c>
      <c r="X1659" s="131">
        <v>0</v>
      </c>
      <c r="Y1659" s="131">
        <v>0</v>
      </c>
      <c r="Z1659" s="131">
        <v>0</v>
      </c>
      <c r="AA1659" s="131">
        <v>0</v>
      </c>
      <c r="AB1659" s="131">
        <v>0</v>
      </c>
      <c r="AC1659" s="131">
        <v>0</v>
      </c>
      <c r="AD1659" s="131">
        <v>0</v>
      </c>
      <c r="AE1659" s="131">
        <v>0</v>
      </c>
      <c r="AF1659" s="92"/>
    </row>
    <row r="1660" spans="1:32" s="82" customFormat="1" ht="168.75" x14ac:dyDescent="0.25">
      <c r="A1660" s="653" t="s">
        <v>460</v>
      </c>
      <c r="B1660" s="95">
        <f>B1661</f>
        <v>702</v>
      </c>
      <c r="C1660" s="95">
        <f t="shared" ref="C1660:E1660" si="1035">C1661</f>
        <v>702</v>
      </c>
      <c r="D1660" s="95">
        <f>D1661</f>
        <v>702</v>
      </c>
      <c r="E1660" s="95">
        <f t="shared" si="1035"/>
        <v>702</v>
      </c>
      <c r="F1660" s="95">
        <f t="shared" ref="F1660:F1661" si="1036">E1660/B1660*100</f>
        <v>100</v>
      </c>
      <c r="G1660" s="95">
        <f t="shared" si="1034"/>
        <v>100</v>
      </c>
      <c r="H1660" s="124">
        <f t="shared" ref="H1660:AE1660" si="1037">H1661</f>
        <v>0</v>
      </c>
      <c r="I1660" s="124">
        <f t="shared" si="1037"/>
        <v>0</v>
      </c>
      <c r="J1660" s="124">
        <f t="shared" si="1037"/>
        <v>8</v>
      </c>
      <c r="K1660" s="124">
        <f t="shared" si="1037"/>
        <v>8</v>
      </c>
      <c r="L1660" s="124">
        <f t="shared" si="1037"/>
        <v>55</v>
      </c>
      <c r="M1660" s="124">
        <f t="shared" si="1037"/>
        <v>55</v>
      </c>
      <c r="N1660" s="124">
        <f t="shared" si="1037"/>
        <v>37.5</v>
      </c>
      <c r="O1660" s="124">
        <f t="shared" si="1037"/>
        <v>37.5</v>
      </c>
      <c r="P1660" s="124">
        <f t="shared" si="1037"/>
        <v>210</v>
      </c>
      <c r="Q1660" s="124">
        <f t="shared" si="1037"/>
        <v>210</v>
      </c>
      <c r="R1660" s="124">
        <f t="shared" si="1037"/>
        <v>0</v>
      </c>
      <c r="S1660" s="124">
        <f t="shared" si="1037"/>
        <v>0</v>
      </c>
      <c r="T1660" s="124">
        <f t="shared" si="1037"/>
        <v>0</v>
      </c>
      <c r="U1660" s="124">
        <f t="shared" si="1037"/>
        <v>0</v>
      </c>
      <c r="V1660" s="124">
        <f t="shared" si="1037"/>
        <v>0</v>
      </c>
      <c r="W1660" s="124">
        <f t="shared" si="1037"/>
        <v>0</v>
      </c>
      <c r="X1660" s="124">
        <f t="shared" si="1037"/>
        <v>254</v>
      </c>
      <c r="Y1660" s="124">
        <f t="shared" si="1037"/>
        <v>254</v>
      </c>
      <c r="Z1660" s="124">
        <f t="shared" si="1037"/>
        <v>130</v>
      </c>
      <c r="AA1660" s="124">
        <f t="shared" si="1037"/>
        <v>130</v>
      </c>
      <c r="AB1660" s="124">
        <f t="shared" si="1037"/>
        <v>7.5</v>
      </c>
      <c r="AC1660" s="124">
        <f t="shared" si="1037"/>
        <v>7.5</v>
      </c>
      <c r="AD1660" s="124">
        <f t="shared" si="1037"/>
        <v>0</v>
      </c>
      <c r="AE1660" s="124">
        <f t="shared" si="1037"/>
        <v>0</v>
      </c>
      <c r="AF1660" s="98" t="s">
        <v>707</v>
      </c>
    </row>
    <row r="1661" spans="1:32" s="82" customFormat="1" ht="18.75" x14ac:dyDescent="0.25">
      <c r="A1661" s="92" t="s">
        <v>27</v>
      </c>
      <c r="B1661" s="100">
        <f>B1662+B1663+B1664+B1665</f>
        <v>702</v>
      </c>
      <c r="C1661" s="100">
        <f t="shared" ref="C1661" si="1038">C1662+C1663+C1664+C1665</f>
        <v>702</v>
      </c>
      <c r="D1661" s="100">
        <f>D1662+D1663+D1664+D1665</f>
        <v>702</v>
      </c>
      <c r="E1661" s="100">
        <f t="shared" ref="E1661" si="1039">E1662+E1663+E1664+E1665</f>
        <v>702</v>
      </c>
      <c r="F1661" s="100">
        <f t="shared" si="1036"/>
        <v>100</v>
      </c>
      <c r="G1661" s="100">
        <f t="shared" si="1034"/>
        <v>100</v>
      </c>
      <c r="H1661" s="96">
        <f t="shared" ref="H1661:AE1661" si="1040">H1662+H1663+H1664+H1665</f>
        <v>0</v>
      </c>
      <c r="I1661" s="96">
        <f t="shared" si="1040"/>
        <v>0</v>
      </c>
      <c r="J1661" s="96">
        <f t="shared" si="1040"/>
        <v>8</v>
      </c>
      <c r="K1661" s="96">
        <f t="shared" si="1040"/>
        <v>8</v>
      </c>
      <c r="L1661" s="96">
        <f t="shared" si="1040"/>
        <v>55</v>
      </c>
      <c r="M1661" s="96">
        <f t="shared" si="1040"/>
        <v>55</v>
      </c>
      <c r="N1661" s="96">
        <f t="shared" si="1040"/>
        <v>37.5</v>
      </c>
      <c r="O1661" s="96">
        <f t="shared" si="1040"/>
        <v>37.5</v>
      </c>
      <c r="P1661" s="96">
        <f t="shared" si="1040"/>
        <v>210</v>
      </c>
      <c r="Q1661" s="96">
        <f t="shared" si="1040"/>
        <v>210</v>
      </c>
      <c r="R1661" s="96">
        <f t="shared" si="1040"/>
        <v>0</v>
      </c>
      <c r="S1661" s="96">
        <f t="shared" si="1040"/>
        <v>0</v>
      </c>
      <c r="T1661" s="96">
        <f t="shared" si="1040"/>
        <v>0</v>
      </c>
      <c r="U1661" s="96">
        <f t="shared" si="1040"/>
        <v>0</v>
      </c>
      <c r="V1661" s="96">
        <f t="shared" si="1040"/>
        <v>0</v>
      </c>
      <c r="W1661" s="96">
        <f t="shared" si="1040"/>
        <v>0</v>
      </c>
      <c r="X1661" s="96">
        <f t="shared" si="1040"/>
        <v>254</v>
      </c>
      <c r="Y1661" s="96">
        <f t="shared" si="1040"/>
        <v>254</v>
      </c>
      <c r="Z1661" s="96">
        <f t="shared" si="1040"/>
        <v>130</v>
      </c>
      <c r="AA1661" s="96">
        <f t="shared" si="1040"/>
        <v>130</v>
      </c>
      <c r="AB1661" s="96">
        <f t="shared" si="1040"/>
        <v>7.5</v>
      </c>
      <c r="AC1661" s="96">
        <f t="shared" si="1040"/>
        <v>7.5</v>
      </c>
      <c r="AD1661" s="96">
        <f t="shared" si="1040"/>
        <v>0</v>
      </c>
      <c r="AE1661" s="96">
        <f t="shared" si="1040"/>
        <v>0</v>
      </c>
      <c r="AF1661" s="92"/>
    </row>
    <row r="1662" spans="1:32" s="82" customFormat="1" ht="18.75" x14ac:dyDescent="0.25">
      <c r="A1662" s="103" t="s">
        <v>28</v>
      </c>
      <c r="B1662" s="100">
        <f>H1662+J1662+N1662+L1662+P1662+R1662+T1662+V1662+X1662+Z1662+AB1662+AD1662</f>
        <v>0</v>
      </c>
      <c r="C1662" s="125">
        <f>N1662+P1662+R1662+T1662+V1662+X1662+Z1662+AB1662</f>
        <v>0</v>
      </c>
      <c r="D1662" s="125">
        <v>0</v>
      </c>
      <c r="E1662" s="125">
        <f>I1662+K1662+M1662+O1662+Q1662+S1662+U1662+W1662+Y1662+AA1662+AC1662+AE1662</f>
        <v>0</v>
      </c>
      <c r="F1662" s="100">
        <v>0</v>
      </c>
      <c r="G1662" s="100">
        <v>0</v>
      </c>
      <c r="H1662" s="131">
        <v>0</v>
      </c>
      <c r="I1662" s="131">
        <v>0</v>
      </c>
      <c r="J1662" s="131">
        <v>0</v>
      </c>
      <c r="K1662" s="131">
        <v>0</v>
      </c>
      <c r="L1662" s="131">
        <v>0</v>
      </c>
      <c r="M1662" s="131">
        <v>0</v>
      </c>
      <c r="N1662" s="131">
        <v>0</v>
      </c>
      <c r="O1662" s="131">
        <v>0</v>
      </c>
      <c r="P1662" s="131">
        <v>0</v>
      </c>
      <c r="Q1662" s="131">
        <v>0</v>
      </c>
      <c r="R1662" s="131">
        <v>0</v>
      </c>
      <c r="S1662" s="131">
        <v>0</v>
      </c>
      <c r="T1662" s="131">
        <v>0</v>
      </c>
      <c r="U1662" s="131">
        <v>0</v>
      </c>
      <c r="V1662" s="131">
        <v>0</v>
      </c>
      <c r="W1662" s="131">
        <v>0</v>
      </c>
      <c r="X1662" s="131">
        <v>0</v>
      </c>
      <c r="Y1662" s="131">
        <v>0</v>
      </c>
      <c r="Z1662" s="131">
        <v>0</v>
      </c>
      <c r="AA1662" s="131">
        <v>0</v>
      </c>
      <c r="AB1662" s="131">
        <v>0</v>
      </c>
      <c r="AC1662" s="131">
        <v>0</v>
      </c>
      <c r="AD1662" s="131">
        <v>0</v>
      </c>
      <c r="AE1662" s="131">
        <v>0</v>
      </c>
      <c r="AF1662" s="92"/>
    </row>
    <row r="1663" spans="1:32" s="82" customFormat="1" ht="18.75" x14ac:dyDescent="0.25">
      <c r="A1663" s="103" t="s">
        <v>29</v>
      </c>
      <c r="B1663" s="100">
        <f>H1663+J1663+N1663+L1663+P1663+R1663+T1663+V1663+X1663+Z1663+AB1663+AD1663</f>
        <v>702</v>
      </c>
      <c r="C1663" s="125">
        <f>H1663+J1663+L1663+N1663+P1663+R1663+T1663+V1663+X1663+Z1663+AB1663+AD1663</f>
        <v>702</v>
      </c>
      <c r="D1663" s="125">
        <f>E1663</f>
        <v>702</v>
      </c>
      <c r="E1663" s="125">
        <f>I1663+K1663+M1663+O1663+Q1663+S1663+U1663+W1663+Y1663+AA1663+AC1663+AE1663</f>
        <v>702</v>
      </c>
      <c r="F1663" s="100">
        <f t="shared" ref="F1663" si="1041">E1663/B1663*100</f>
        <v>100</v>
      </c>
      <c r="G1663" s="100">
        <f t="shared" ref="G1663" si="1042">E1663/C1663*100</f>
        <v>100</v>
      </c>
      <c r="H1663" s="131">
        <v>0</v>
      </c>
      <c r="I1663" s="131">
        <v>0</v>
      </c>
      <c r="J1663" s="131">
        <v>8</v>
      </c>
      <c r="K1663" s="131">
        <v>8</v>
      </c>
      <c r="L1663" s="131">
        <v>55</v>
      </c>
      <c r="M1663" s="131">
        <v>55</v>
      </c>
      <c r="N1663" s="131">
        <v>37.5</v>
      </c>
      <c r="O1663" s="131">
        <v>37.5</v>
      </c>
      <c r="P1663" s="131">
        <v>210</v>
      </c>
      <c r="Q1663" s="131">
        <v>210</v>
      </c>
      <c r="R1663" s="131">
        <v>0</v>
      </c>
      <c r="S1663" s="131">
        <v>0</v>
      </c>
      <c r="T1663" s="131">
        <v>0</v>
      </c>
      <c r="U1663" s="131">
        <v>0</v>
      </c>
      <c r="V1663" s="131">
        <v>0</v>
      </c>
      <c r="W1663" s="131">
        <v>0</v>
      </c>
      <c r="X1663" s="131">
        <v>254</v>
      </c>
      <c r="Y1663" s="131">
        <v>254</v>
      </c>
      <c r="Z1663" s="131">
        <v>130</v>
      </c>
      <c r="AA1663" s="131">
        <v>130</v>
      </c>
      <c r="AB1663" s="131">
        <v>7.5</v>
      </c>
      <c r="AC1663" s="131">
        <v>7.5</v>
      </c>
      <c r="AD1663" s="131">
        <v>0</v>
      </c>
      <c r="AE1663" s="131">
        <v>0</v>
      </c>
      <c r="AF1663" s="92"/>
    </row>
    <row r="1664" spans="1:32" s="82" customFormat="1" ht="18.75" x14ac:dyDescent="0.25">
      <c r="A1664" s="103" t="s">
        <v>30</v>
      </c>
      <c r="B1664" s="100"/>
      <c r="C1664" s="125"/>
      <c r="D1664" s="125"/>
      <c r="E1664" s="125"/>
      <c r="F1664" s="100"/>
      <c r="G1664" s="100"/>
      <c r="H1664" s="131">
        <v>0</v>
      </c>
      <c r="I1664" s="131">
        <v>0</v>
      </c>
      <c r="J1664" s="131">
        <v>0</v>
      </c>
      <c r="K1664" s="131">
        <v>0</v>
      </c>
      <c r="L1664" s="131">
        <v>0</v>
      </c>
      <c r="M1664" s="131">
        <v>0</v>
      </c>
      <c r="N1664" s="131">
        <v>0</v>
      </c>
      <c r="O1664" s="131">
        <v>0</v>
      </c>
      <c r="P1664" s="131">
        <v>0</v>
      </c>
      <c r="Q1664" s="131">
        <v>0</v>
      </c>
      <c r="R1664" s="131">
        <v>0</v>
      </c>
      <c r="S1664" s="131">
        <v>0</v>
      </c>
      <c r="T1664" s="131">
        <v>0</v>
      </c>
      <c r="U1664" s="131">
        <v>0</v>
      </c>
      <c r="V1664" s="131">
        <v>0</v>
      </c>
      <c r="W1664" s="131">
        <v>0</v>
      </c>
      <c r="X1664" s="131">
        <v>0</v>
      </c>
      <c r="Y1664" s="131">
        <v>0</v>
      </c>
      <c r="Z1664" s="131">
        <v>0</v>
      </c>
      <c r="AA1664" s="131">
        <v>0</v>
      </c>
      <c r="AB1664" s="131">
        <v>0</v>
      </c>
      <c r="AC1664" s="131">
        <v>0</v>
      </c>
      <c r="AD1664" s="131">
        <v>0</v>
      </c>
      <c r="AE1664" s="131">
        <v>0</v>
      </c>
      <c r="AF1664" s="92"/>
    </row>
    <row r="1665" spans="1:32" s="82" customFormat="1" ht="18.75" x14ac:dyDescent="0.25">
      <c r="A1665" s="103" t="s">
        <v>31</v>
      </c>
      <c r="B1665" s="100"/>
      <c r="C1665" s="125"/>
      <c r="D1665" s="125"/>
      <c r="E1665" s="125"/>
      <c r="F1665" s="100"/>
      <c r="G1665" s="100"/>
      <c r="H1665" s="131">
        <v>0</v>
      </c>
      <c r="I1665" s="131">
        <v>0</v>
      </c>
      <c r="J1665" s="131">
        <v>0</v>
      </c>
      <c r="K1665" s="131">
        <v>0</v>
      </c>
      <c r="L1665" s="131">
        <v>0</v>
      </c>
      <c r="M1665" s="131">
        <v>0</v>
      </c>
      <c r="N1665" s="131">
        <v>0</v>
      </c>
      <c r="O1665" s="131">
        <v>0</v>
      </c>
      <c r="P1665" s="131">
        <v>0</v>
      </c>
      <c r="Q1665" s="131">
        <v>0</v>
      </c>
      <c r="R1665" s="131">
        <v>0</v>
      </c>
      <c r="S1665" s="131">
        <v>0</v>
      </c>
      <c r="T1665" s="131">
        <v>0</v>
      </c>
      <c r="U1665" s="131">
        <v>0</v>
      </c>
      <c r="V1665" s="131">
        <v>0</v>
      </c>
      <c r="W1665" s="131">
        <v>0</v>
      </c>
      <c r="X1665" s="131">
        <v>0</v>
      </c>
      <c r="Y1665" s="131">
        <v>0</v>
      </c>
      <c r="Z1665" s="131">
        <v>0</v>
      </c>
      <c r="AA1665" s="131">
        <v>0</v>
      </c>
      <c r="AB1665" s="131">
        <v>0</v>
      </c>
      <c r="AC1665" s="131">
        <v>0</v>
      </c>
      <c r="AD1665" s="131">
        <v>0</v>
      </c>
      <c r="AE1665" s="131">
        <v>0</v>
      </c>
      <c r="AF1665" s="92"/>
    </row>
    <row r="1666" spans="1:32" s="82" customFormat="1" ht="75" x14ac:dyDescent="0.25">
      <c r="A1666" s="665" t="s">
        <v>708</v>
      </c>
      <c r="B1666" s="95">
        <f>B1667</f>
        <v>237.99799999999999</v>
      </c>
      <c r="C1666" s="95">
        <f>C1667</f>
        <v>237.99799999999999</v>
      </c>
      <c r="D1666" s="95">
        <f>D1667</f>
        <v>237.99799999999999</v>
      </c>
      <c r="E1666" s="95">
        <f>E1667</f>
        <v>237.99799999999999</v>
      </c>
      <c r="F1666" s="95">
        <f t="shared" ref="F1666:F1669" si="1043">E1666/B1666*100</f>
        <v>100</v>
      </c>
      <c r="G1666" s="95">
        <f t="shared" ref="G1666:G1669" si="1044">E1666/C1666*100</f>
        <v>100</v>
      </c>
      <c r="H1666" s="124">
        <f t="shared" ref="H1666:AE1666" si="1045">H1667</f>
        <v>0</v>
      </c>
      <c r="I1666" s="124">
        <f t="shared" si="1045"/>
        <v>0</v>
      </c>
      <c r="J1666" s="124">
        <f t="shared" si="1045"/>
        <v>0</v>
      </c>
      <c r="K1666" s="124">
        <f t="shared" si="1045"/>
        <v>0</v>
      </c>
      <c r="L1666" s="124">
        <f t="shared" si="1045"/>
        <v>0</v>
      </c>
      <c r="M1666" s="124">
        <f t="shared" si="1045"/>
        <v>0</v>
      </c>
      <c r="N1666" s="124">
        <f t="shared" si="1045"/>
        <v>22.553999999999998</v>
      </c>
      <c r="O1666" s="124">
        <f t="shared" si="1045"/>
        <v>22.553999999999998</v>
      </c>
      <c r="P1666" s="124">
        <f t="shared" si="1045"/>
        <v>42.23</v>
      </c>
      <c r="Q1666" s="124">
        <f t="shared" si="1045"/>
        <v>42.23</v>
      </c>
      <c r="R1666" s="124">
        <f t="shared" si="1045"/>
        <v>90.36</v>
      </c>
      <c r="S1666" s="124">
        <f t="shared" si="1045"/>
        <v>47.7</v>
      </c>
      <c r="T1666" s="124">
        <f t="shared" si="1045"/>
        <v>0</v>
      </c>
      <c r="U1666" s="124">
        <f t="shared" si="1045"/>
        <v>42.643999999999998</v>
      </c>
      <c r="V1666" s="124">
        <f t="shared" si="1045"/>
        <v>0</v>
      </c>
      <c r="W1666" s="124">
        <f t="shared" si="1045"/>
        <v>0</v>
      </c>
      <c r="X1666" s="124">
        <f t="shared" si="1045"/>
        <v>23.1</v>
      </c>
      <c r="Y1666" s="124">
        <f t="shared" si="1045"/>
        <v>23.1</v>
      </c>
      <c r="Z1666" s="124">
        <f t="shared" si="1045"/>
        <v>59.753999999999998</v>
      </c>
      <c r="AA1666" s="124">
        <f t="shared" si="1045"/>
        <v>9.9</v>
      </c>
      <c r="AB1666" s="124">
        <f t="shared" si="1045"/>
        <v>0</v>
      </c>
      <c r="AC1666" s="124">
        <f t="shared" si="1045"/>
        <v>49.87</v>
      </c>
      <c r="AD1666" s="124">
        <f t="shared" si="1045"/>
        <v>0</v>
      </c>
      <c r="AE1666" s="124">
        <f t="shared" si="1045"/>
        <v>0</v>
      </c>
      <c r="AF1666" s="654" t="s">
        <v>709</v>
      </c>
    </row>
    <row r="1667" spans="1:32" s="82" customFormat="1" ht="18.75" x14ac:dyDescent="0.25">
      <c r="A1667" s="92" t="s">
        <v>27</v>
      </c>
      <c r="B1667" s="100">
        <f>B1668+B1669+B1670+B1671</f>
        <v>237.99799999999999</v>
      </c>
      <c r="C1667" s="100">
        <f>C1668+C1669+C1670+C1671</f>
        <v>237.99799999999999</v>
      </c>
      <c r="D1667" s="100">
        <f>D1668+D1669+D1670+D1671</f>
        <v>237.99799999999999</v>
      </c>
      <c r="E1667" s="100">
        <f>E1668+E1669+E1670+E1671</f>
        <v>237.99799999999999</v>
      </c>
      <c r="F1667" s="100">
        <f t="shared" si="1043"/>
        <v>100</v>
      </c>
      <c r="G1667" s="100">
        <f t="shared" si="1044"/>
        <v>100</v>
      </c>
      <c r="H1667" s="96">
        <f t="shared" ref="H1667:AE1667" si="1046">H1668+H1669+H1670+H1671</f>
        <v>0</v>
      </c>
      <c r="I1667" s="96">
        <f t="shared" si="1046"/>
        <v>0</v>
      </c>
      <c r="J1667" s="96">
        <f t="shared" si="1046"/>
        <v>0</v>
      </c>
      <c r="K1667" s="96">
        <f t="shared" si="1046"/>
        <v>0</v>
      </c>
      <c r="L1667" s="96">
        <f t="shared" si="1046"/>
        <v>0</v>
      </c>
      <c r="M1667" s="96">
        <f t="shared" si="1046"/>
        <v>0</v>
      </c>
      <c r="N1667" s="96">
        <f t="shared" si="1046"/>
        <v>22.553999999999998</v>
      </c>
      <c r="O1667" s="96">
        <f t="shared" si="1046"/>
        <v>22.553999999999998</v>
      </c>
      <c r="P1667" s="96">
        <f t="shared" si="1046"/>
        <v>42.23</v>
      </c>
      <c r="Q1667" s="96">
        <f t="shared" si="1046"/>
        <v>42.23</v>
      </c>
      <c r="R1667" s="96">
        <f t="shared" si="1046"/>
        <v>90.36</v>
      </c>
      <c r="S1667" s="96">
        <f t="shared" si="1046"/>
        <v>47.7</v>
      </c>
      <c r="T1667" s="96">
        <f t="shared" si="1046"/>
        <v>0</v>
      </c>
      <c r="U1667" s="96">
        <f t="shared" si="1046"/>
        <v>42.643999999999998</v>
      </c>
      <c r="V1667" s="96">
        <f t="shared" si="1046"/>
        <v>0</v>
      </c>
      <c r="W1667" s="96">
        <f t="shared" si="1046"/>
        <v>0</v>
      </c>
      <c r="X1667" s="96">
        <f t="shared" si="1046"/>
        <v>23.1</v>
      </c>
      <c r="Y1667" s="96">
        <f t="shared" si="1046"/>
        <v>23.1</v>
      </c>
      <c r="Z1667" s="96">
        <f t="shared" si="1046"/>
        <v>59.753999999999998</v>
      </c>
      <c r="AA1667" s="96">
        <f t="shared" si="1046"/>
        <v>9.9</v>
      </c>
      <c r="AB1667" s="96">
        <f t="shared" si="1046"/>
        <v>0</v>
      </c>
      <c r="AC1667" s="96">
        <f t="shared" si="1046"/>
        <v>49.87</v>
      </c>
      <c r="AD1667" s="96">
        <f t="shared" si="1046"/>
        <v>0</v>
      </c>
      <c r="AE1667" s="131">
        <f t="shared" si="1046"/>
        <v>0</v>
      </c>
      <c r="AF1667" s="92"/>
    </row>
    <row r="1668" spans="1:32" s="82" customFormat="1" ht="18.75" x14ac:dyDescent="0.25">
      <c r="A1668" s="103" t="s">
        <v>28</v>
      </c>
      <c r="B1668" s="100">
        <f>H1668+J1668+N1668+L1668+P1668+R1668+T1668+V1668+X1668+Z1668+AB1668+AD1668</f>
        <v>0</v>
      </c>
      <c r="C1668" s="125">
        <f>N1668+P1668+R1668+T1668+V1668+X1668</f>
        <v>0</v>
      </c>
      <c r="D1668" s="125">
        <v>0</v>
      </c>
      <c r="E1668" s="125">
        <f>I1668+K1668+M1668+O1668+Q1668+S1668+U1668+W1668+Y1668+AA1668+AC1668+AE1668</f>
        <v>0</v>
      </c>
      <c r="F1668" s="100">
        <v>0</v>
      </c>
      <c r="G1668" s="100">
        <v>0</v>
      </c>
      <c r="H1668" s="131">
        <v>0</v>
      </c>
      <c r="I1668" s="131">
        <v>0</v>
      </c>
      <c r="J1668" s="131">
        <v>0</v>
      </c>
      <c r="K1668" s="131">
        <v>0</v>
      </c>
      <c r="L1668" s="131">
        <v>0</v>
      </c>
      <c r="M1668" s="131">
        <v>0</v>
      </c>
      <c r="N1668" s="131">
        <v>0</v>
      </c>
      <c r="O1668" s="131">
        <v>0</v>
      </c>
      <c r="P1668" s="131">
        <v>0</v>
      </c>
      <c r="Q1668" s="131">
        <v>0</v>
      </c>
      <c r="R1668" s="131">
        <v>0</v>
      </c>
      <c r="S1668" s="131">
        <v>0</v>
      </c>
      <c r="T1668" s="131">
        <v>0</v>
      </c>
      <c r="U1668" s="131">
        <v>0</v>
      </c>
      <c r="V1668" s="131">
        <v>0</v>
      </c>
      <c r="W1668" s="131">
        <v>0</v>
      </c>
      <c r="X1668" s="131">
        <v>0</v>
      </c>
      <c r="Y1668" s="131">
        <v>0</v>
      </c>
      <c r="Z1668" s="131">
        <v>0</v>
      </c>
      <c r="AA1668" s="131">
        <v>0</v>
      </c>
      <c r="AB1668" s="131">
        <v>0</v>
      </c>
      <c r="AC1668" s="131">
        <v>0</v>
      </c>
      <c r="AD1668" s="131">
        <v>0</v>
      </c>
      <c r="AE1668" s="131">
        <v>0</v>
      </c>
      <c r="AF1668" s="92"/>
    </row>
    <row r="1669" spans="1:32" s="82" customFormat="1" ht="18.75" x14ac:dyDescent="0.25">
      <c r="A1669" s="103" t="s">
        <v>29</v>
      </c>
      <c r="B1669" s="100">
        <f>H1669+J1669+N1669+L1669+P1669+R1669+T1669+V1669+X1669+Z1669+AB1669+AD1669</f>
        <v>237.99799999999999</v>
      </c>
      <c r="C1669" s="125">
        <f>H1669+J1669+L1669+N1669+P1669+R1669+T1669+V1669+X1669+Z1669</f>
        <v>237.99799999999999</v>
      </c>
      <c r="D1669" s="125">
        <f>E1669</f>
        <v>237.99799999999999</v>
      </c>
      <c r="E1669" s="125">
        <f>I1669+K1669+M1669+O1669+Q1669+S1669+U1669+W1669+Y1669+AA1669+AC1669+AE1669</f>
        <v>237.99799999999999</v>
      </c>
      <c r="F1669" s="100">
        <f t="shared" si="1043"/>
        <v>100</v>
      </c>
      <c r="G1669" s="100">
        <f t="shared" si="1044"/>
        <v>100</v>
      </c>
      <c r="H1669" s="131">
        <v>0</v>
      </c>
      <c r="I1669" s="131">
        <v>0</v>
      </c>
      <c r="J1669" s="131">
        <v>0</v>
      </c>
      <c r="K1669" s="131">
        <v>0</v>
      </c>
      <c r="L1669" s="131">
        <v>0</v>
      </c>
      <c r="M1669" s="131">
        <v>0</v>
      </c>
      <c r="N1669" s="131">
        <v>22.553999999999998</v>
      </c>
      <c r="O1669" s="131">
        <v>22.553999999999998</v>
      </c>
      <c r="P1669" s="131">
        <v>42.23</v>
      </c>
      <c r="Q1669" s="131">
        <v>42.23</v>
      </c>
      <c r="R1669" s="131">
        <v>90.36</v>
      </c>
      <c r="S1669" s="131">
        <v>47.7</v>
      </c>
      <c r="T1669" s="131">
        <v>0</v>
      </c>
      <c r="U1669" s="131">
        <v>42.643999999999998</v>
      </c>
      <c r="V1669" s="131">
        <v>0</v>
      </c>
      <c r="W1669" s="131">
        <v>0</v>
      </c>
      <c r="X1669" s="131">
        <v>23.1</v>
      </c>
      <c r="Y1669" s="131">
        <v>23.1</v>
      </c>
      <c r="Z1669" s="131">
        <v>59.753999999999998</v>
      </c>
      <c r="AA1669" s="131">
        <v>9.9</v>
      </c>
      <c r="AB1669" s="131">
        <v>0</v>
      </c>
      <c r="AC1669" s="131">
        <v>49.87</v>
      </c>
      <c r="AD1669" s="131">
        <v>0</v>
      </c>
      <c r="AE1669" s="131">
        <v>0</v>
      </c>
      <c r="AF1669" s="92"/>
    </row>
    <row r="1670" spans="1:32" s="82" customFormat="1" ht="18.75" x14ac:dyDescent="0.25">
      <c r="A1670" s="103" t="s">
        <v>30</v>
      </c>
      <c r="B1670" s="100">
        <f>H1670+J1670+N1670+L1670+P1670+R1670+T1670+V1670+X1670+Z1670+AB1670+AD1670</f>
        <v>0</v>
      </c>
      <c r="C1670" s="125">
        <f>H1670+J1670+L1670+N1670+P1670+R1670+T1670+V1670+X1670+Z1670</f>
        <v>0</v>
      </c>
      <c r="D1670" s="125">
        <f>I1670+K1670+M1670+O1670+Q1670+S1670+U1670+W1670+Y1670+AA1670</f>
        <v>0</v>
      </c>
      <c r="E1670" s="125">
        <f>I1670+K1670+M1670+O1670+Q1670+S1670+U1670+W1670+Y1670+AA1670+AC1670+AE1670</f>
        <v>0</v>
      </c>
      <c r="F1670" s="100">
        <v>0</v>
      </c>
      <c r="G1670" s="100">
        <v>0</v>
      </c>
      <c r="H1670" s="131">
        <v>0</v>
      </c>
      <c r="I1670" s="131">
        <v>0</v>
      </c>
      <c r="J1670" s="131">
        <v>0</v>
      </c>
      <c r="K1670" s="131">
        <v>0</v>
      </c>
      <c r="L1670" s="131">
        <v>0</v>
      </c>
      <c r="M1670" s="131">
        <v>0</v>
      </c>
      <c r="N1670" s="131">
        <v>0</v>
      </c>
      <c r="O1670" s="131">
        <v>0</v>
      </c>
      <c r="P1670" s="131">
        <v>0</v>
      </c>
      <c r="Q1670" s="131">
        <v>0</v>
      </c>
      <c r="R1670" s="131">
        <v>0</v>
      </c>
      <c r="S1670" s="131">
        <v>0</v>
      </c>
      <c r="T1670" s="131">
        <v>0</v>
      </c>
      <c r="U1670" s="131">
        <v>0</v>
      </c>
      <c r="V1670" s="131">
        <v>0</v>
      </c>
      <c r="W1670" s="131">
        <v>0</v>
      </c>
      <c r="X1670" s="131">
        <v>0</v>
      </c>
      <c r="Y1670" s="131">
        <v>0</v>
      </c>
      <c r="Z1670" s="131">
        <v>0</v>
      </c>
      <c r="AA1670" s="131">
        <v>0</v>
      </c>
      <c r="AB1670" s="131">
        <v>0</v>
      </c>
      <c r="AC1670" s="131">
        <v>0</v>
      </c>
      <c r="AD1670" s="131">
        <v>0</v>
      </c>
      <c r="AE1670" s="131">
        <v>0</v>
      </c>
      <c r="AF1670" s="92"/>
    </row>
    <row r="1671" spans="1:32" s="82" customFormat="1" ht="18.75" x14ac:dyDescent="0.25">
      <c r="A1671" s="103" t="s">
        <v>31</v>
      </c>
      <c r="B1671" s="100">
        <f>H1671+J1671+N1671+L1671+P1671+R1671+T1671+V1671+X1671+Z1671+AB1671+AD1671</f>
        <v>0</v>
      </c>
      <c r="C1671" s="125">
        <f>H1671+J1671+L1671+N1671+P1671+R1671+T1671+V1671+X1671+Z1671</f>
        <v>0</v>
      </c>
      <c r="D1671" s="125">
        <f>I1671+K1671+M1671+O1671+Q1671+S1671+U1671+W1671+Y1671+AA1671</f>
        <v>0</v>
      </c>
      <c r="E1671" s="125">
        <f>I1671+K1671+M1671+O1671+Q1671+S1671+U1671+W1671+Y1671+AA1671+AC1671+AE1671</f>
        <v>0</v>
      </c>
      <c r="F1671" s="100">
        <v>0</v>
      </c>
      <c r="G1671" s="100">
        <v>0</v>
      </c>
      <c r="H1671" s="131">
        <v>0</v>
      </c>
      <c r="I1671" s="131">
        <v>0</v>
      </c>
      <c r="J1671" s="131">
        <v>0</v>
      </c>
      <c r="K1671" s="131">
        <v>0</v>
      </c>
      <c r="L1671" s="131">
        <v>0</v>
      </c>
      <c r="M1671" s="131">
        <v>0</v>
      </c>
      <c r="N1671" s="131">
        <v>0</v>
      </c>
      <c r="O1671" s="131">
        <v>0</v>
      </c>
      <c r="P1671" s="131">
        <v>0</v>
      </c>
      <c r="Q1671" s="131">
        <v>0</v>
      </c>
      <c r="R1671" s="131">
        <v>0</v>
      </c>
      <c r="S1671" s="131">
        <v>0</v>
      </c>
      <c r="T1671" s="131">
        <v>0</v>
      </c>
      <c r="U1671" s="131">
        <v>0</v>
      </c>
      <c r="V1671" s="131">
        <v>0</v>
      </c>
      <c r="W1671" s="131">
        <v>0</v>
      </c>
      <c r="X1671" s="131">
        <v>0</v>
      </c>
      <c r="Y1671" s="131">
        <v>0</v>
      </c>
      <c r="Z1671" s="131">
        <v>0</v>
      </c>
      <c r="AA1671" s="131">
        <v>0</v>
      </c>
      <c r="AB1671" s="131">
        <v>0</v>
      </c>
      <c r="AC1671" s="131">
        <v>0</v>
      </c>
      <c r="AD1671" s="131">
        <v>0</v>
      </c>
      <c r="AE1671" s="131">
        <v>0</v>
      </c>
      <c r="AF1671" s="92"/>
    </row>
    <row r="1672" spans="1:32" s="82" customFormat="1" ht="56.25" x14ac:dyDescent="0.25">
      <c r="A1672" s="653" t="s">
        <v>461</v>
      </c>
      <c r="B1672" s="124">
        <f t="shared" ref="B1672:AE1672" si="1047">B1673+B1679+B1685</f>
        <v>684.69999999999993</v>
      </c>
      <c r="C1672" s="124">
        <f>C1673+C1679+C1685</f>
        <v>684.69999999999993</v>
      </c>
      <c r="D1672" s="124">
        <f>D1673+D1679+D1685</f>
        <v>684.6</v>
      </c>
      <c r="E1672" s="124">
        <f>E1673+E1679+E1685</f>
        <v>684.6</v>
      </c>
      <c r="F1672" s="124">
        <f>E1672/B1672*100</f>
        <v>99.985395063531485</v>
      </c>
      <c r="G1672" s="124">
        <f>E1672/C1672*100</f>
        <v>99.985395063531485</v>
      </c>
      <c r="H1672" s="124">
        <f t="shared" si="1047"/>
        <v>0</v>
      </c>
      <c r="I1672" s="124">
        <f t="shared" si="1047"/>
        <v>0</v>
      </c>
      <c r="J1672" s="124">
        <f t="shared" si="1047"/>
        <v>0</v>
      </c>
      <c r="K1672" s="124">
        <f t="shared" si="1047"/>
        <v>0</v>
      </c>
      <c r="L1672" s="124">
        <f t="shared" si="1047"/>
        <v>0</v>
      </c>
      <c r="M1672" s="124">
        <f t="shared" si="1047"/>
        <v>0</v>
      </c>
      <c r="N1672" s="124">
        <f t="shared" si="1047"/>
        <v>142.33000000000001</v>
      </c>
      <c r="O1672" s="124">
        <f t="shared" si="1047"/>
        <v>142.30000000000001</v>
      </c>
      <c r="P1672" s="124">
        <f t="shared" si="1047"/>
        <v>0</v>
      </c>
      <c r="Q1672" s="124">
        <f t="shared" si="1047"/>
        <v>0</v>
      </c>
      <c r="R1672" s="124">
        <f t="shared" si="1047"/>
        <v>0</v>
      </c>
      <c r="S1672" s="124">
        <f t="shared" si="1047"/>
        <v>0</v>
      </c>
      <c r="T1672" s="124">
        <f t="shared" si="1047"/>
        <v>142.32</v>
      </c>
      <c r="U1672" s="124">
        <f t="shared" si="1047"/>
        <v>142.30000000000001</v>
      </c>
      <c r="V1672" s="124">
        <f t="shared" si="1047"/>
        <v>0</v>
      </c>
      <c r="W1672" s="124">
        <f t="shared" si="1047"/>
        <v>0</v>
      </c>
      <c r="X1672" s="124">
        <f t="shared" si="1047"/>
        <v>0</v>
      </c>
      <c r="Y1672" s="124">
        <f t="shared" si="1047"/>
        <v>0</v>
      </c>
      <c r="Z1672" s="124">
        <f t="shared" si="1047"/>
        <v>257.72000000000003</v>
      </c>
      <c r="AA1672" s="124">
        <f t="shared" si="1047"/>
        <v>115.4</v>
      </c>
      <c r="AB1672" s="124">
        <f t="shared" si="1047"/>
        <v>0</v>
      </c>
      <c r="AC1672" s="124">
        <f t="shared" si="1047"/>
        <v>0</v>
      </c>
      <c r="AD1672" s="124">
        <f t="shared" si="1047"/>
        <v>142.33000000000001</v>
      </c>
      <c r="AE1672" s="124">
        <f t="shared" si="1047"/>
        <v>385.05</v>
      </c>
      <c r="AF1672" s="351"/>
    </row>
    <row r="1673" spans="1:32" s="82" customFormat="1" ht="18.75" x14ac:dyDescent="0.25">
      <c r="A1673" s="655" t="s">
        <v>462</v>
      </c>
      <c r="B1673" s="90">
        <f t="shared" ref="B1673:AE1673" si="1048">B1674</f>
        <v>569.29999999999995</v>
      </c>
      <c r="C1673" s="90">
        <f>C1674</f>
        <v>569.29999999999995</v>
      </c>
      <c r="D1673" s="90">
        <f t="shared" si="1048"/>
        <v>569.20000000000005</v>
      </c>
      <c r="E1673" s="90">
        <f>E1674</f>
        <v>569.20000000000005</v>
      </c>
      <c r="F1673" s="90">
        <f t="shared" si="1048"/>
        <v>99.982434568768667</v>
      </c>
      <c r="G1673" s="90">
        <f t="shared" si="1048"/>
        <v>99.982434568768667</v>
      </c>
      <c r="H1673" s="90">
        <f t="shared" si="1048"/>
        <v>0</v>
      </c>
      <c r="I1673" s="90">
        <f t="shared" si="1048"/>
        <v>0</v>
      </c>
      <c r="J1673" s="90">
        <f t="shared" si="1048"/>
        <v>0</v>
      </c>
      <c r="K1673" s="90">
        <f t="shared" si="1048"/>
        <v>0</v>
      </c>
      <c r="L1673" s="90">
        <f t="shared" si="1048"/>
        <v>0</v>
      </c>
      <c r="M1673" s="90">
        <f t="shared" si="1048"/>
        <v>0</v>
      </c>
      <c r="N1673" s="90">
        <f t="shared" si="1048"/>
        <v>142.33000000000001</v>
      </c>
      <c r="O1673" s="90">
        <f t="shared" si="1048"/>
        <v>142.30000000000001</v>
      </c>
      <c r="P1673" s="90">
        <f t="shared" si="1048"/>
        <v>0</v>
      </c>
      <c r="Q1673" s="90">
        <f t="shared" si="1048"/>
        <v>0</v>
      </c>
      <c r="R1673" s="90">
        <f t="shared" si="1048"/>
        <v>0</v>
      </c>
      <c r="S1673" s="90">
        <f t="shared" si="1048"/>
        <v>0</v>
      </c>
      <c r="T1673" s="90">
        <f t="shared" si="1048"/>
        <v>142.32</v>
      </c>
      <c r="U1673" s="90">
        <f t="shared" si="1048"/>
        <v>142.30000000000001</v>
      </c>
      <c r="V1673" s="90">
        <f t="shared" si="1048"/>
        <v>0</v>
      </c>
      <c r="W1673" s="90">
        <f t="shared" si="1048"/>
        <v>0</v>
      </c>
      <c r="X1673" s="90">
        <f t="shared" si="1048"/>
        <v>0</v>
      </c>
      <c r="Y1673" s="90">
        <f t="shared" si="1048"/>
        <v>0</v>
      </c>
      <c r="Z1673" s="90">
        <f t="shared" si="1048"/>
        <v>142.32</v>
      </c>
      <c r="AA1673" s="90">
        <f t="shared" si="1048"/>
        <v>0</v>
      </c>
      <c r="AB1673" s="90">
        <f t="shared" si="1048"/>
        <v>0</v>
      </c>
      <c r="AC1673" s="90">
        <f t="shared" si="1048"/>
        <v>0</v>
      </c>
      <c r="AD1673" s="90">
        <f t="shared" si="1048"/>
        <v>142.33000000000001</v>
      </c>
      <c r="AE1673" s="90">
        <f t="shared" si="1048"/>
        <v>385.05</v>
      </c>
      <c r="AF1673" s="92"/>
    </row>
    <row r="1674" spans="1:32" s="82" customFormat="1" ht="18.75" x14ac:dyDescent="0.25">
      <c r="A1674" s="92" t="s">
        <v>27</v>
      </c>
      <c r="B1674" s="100">
        <f>B1675+B1676+B1677+B1678</f>
        <v>569.29999999999995</v>
      </c>
      <c r="C1674" s="100">
        <f>C1675+C1676+C1677+C1678</f>
        <v>569.29999999999995</v>
      </c>
      <c r="D1674" s="100">
        <f>D1675+D1676+D1677+D1678</f>
        <v>569.20000000000005</v>
      </c>
      <c r="E1674" s="100">
        <f t="shared" ref="E1674" si="1049">E1675+E1676+E1677+E1678</f>
        <v>569.20000000000005</v>
      </c>
      <c r="F1674" s="100">
        <f t="shared" ref="F1674" si="1050">E1674/B1674*100</f>
        <v>99.982434568768667</v>
      </c>
      <c r="G1674" s="100">
        <f t="shared" ref="G1674" si="1051">E1674/C1674*100</f>
        <v>99.982434568768667</v>
      </c>
      <c r="H1674" s="96">
        <f t="shared" ref="H1674:AE1674" si="1052">H1675+H1676+H1677+H1678</f>
        <v>0</v>
      </c>
      <c r="I1674" s="96">
        <f t="shared" si="1052"/>
        <v>0</v>
      </c>
      <c r="J1674" s="96">
        <f t="shared" si="1052"/>
        <v>0</v>
      </c>
      <c r="K1674" s="96">
        <f t="shared" si="1052"/>
        <v>0</v>
      </c>
      <c r="L1674" s="96">
        <f t="shared" si="1052"/>
        <v>0</v>
      </c>
      <c r="M1674" s="96">
        <f t="shared" si="1052"/>
        <v>0</v>
      </c>
      <c r="N1674" s="96">
        <f t="shared" si="1052"/>
        <v>142.33000000000001</v>
      </c>
      <c r="O1674" s="96">
        <f t="shared" si="1052"/>
        <v>142.30000000000001</v>
      </c>
      <c r="P1674" s="96">
        <f t="shared" si="1052"/>
        <v>0</v>
      </c>
      <c r="Q1674" s="96">
        <f t="shared" si="1052"/>
        <v>0</v>
      </c>
      <c r="R1674" s="96">
        <f t="shared" si="1052"/>
        <v>0</v>
      </c>
      <c r="S1674" s="96">
        <f t="shared" si="1052"/>
        <v>0</v>
      </c>
      <c r="T1674" s="96">
        <f t="shared" si="1052"/>
        <v>142.32</v>
      </c>
      <c r="U1674" s="96">
        <f t="shared" si="1052"/>
        <v>142.30000000000001</v>
      </c>
      <c r="V1674" s="96">
        <f t="shared" si="1052"/>
        <v>0</v>
      </c>
      <c r="W1674" s="96">
        <f t="shared" si="1052"/>
        <v>0</v>
      </c>
      <c r="X1674" s="96">
        <f t="shared" si="1052"/>
        <v>0</v>
      </c>
      <c r="Y1674" s="96">
        <f t="shared" si="1052"/>
        <v>0</v>
      </c>
      <c r="Z1674" s="96">
        <f t="shared" si="1052"/>
        <v>142.32</v>
      </c>
      <c r="AA1674" s="96">
        <f t="shared" si="1052"/>
        <v>0</v>
      </c>
      <c r="AB1674" s="96">
        <f t="shared" si="1052"/>
        <v>0</v>
      </c>
      <c r="AC1674" s="96">
        <f t="shared" si="1052"/>
        <v>0</v>
      </c>
      <c r="AD1674" s="96">
        <f t="shared" si="1052"/>
        <v>142.33000000000001</v>
      </c>
      <c r="AE1674" s="96">
        <f t="shared" si="1052"/>
        <v>385.05</v>
      </c>
      <c r="AF1674" s="92"/>
    </row>
    <row r="1675" spans="1:32" s="82" customFormat="1" ht="18.75" x14ac:dyDescent="0.25">
      <c r="A1675" s="103" t="s">
        <v>28</v>
      </c>
      <c r="B1675" s="100">
        <f>H1675+J1675+N1675+L1675+P1675+R1675+T1675+V1675+X1675+Z1675+AB1675+AD1675</f>
        <v>0</v>
      </c>
      <c r="C1675" s="125">
        <f>N1675+P1675+R1675+T1675+V1675+X1675+Z1675+AB1675</f>
        <v>0</v>
      </c>
      <c r="D1675" s="125">
        <v>0</v>
      </c>
      <c r="E1675" s="125">
        <f>I1675+K1675+M1675+O1675+Q1675+S1675+U1675+W1675+Y1675+AA1675+AC1675+AE1675</f>
        <v>0</v>
      </c>
      <c r="F1675" s="100">
        <v>0</v>
      </c>
      <c r="G1675" s="100">
        <v>0</v>
      </c>
      <c r="H1675" s="131">
        <v>0</v>
      </c>
      <c r="I1675" s="131">
        <v>0</v>
      </c>
      <c r="J1675" s="131">
        <v>0</v>
      </c>
      <c r="K1675" s="131">
        <v>0</v>
      </c>
      <c r="L1675" s="131">
        <v>0</v>
      </c>
      <c r="M1675" s="131">
        <v>0</v>
      </c>
      <c r="N1675" s="131">
        <v>0</v>
      </c>
      <c r="O1675" s="131">
        <v>0</v>
      </c>
      <c r="P1675" s="131">
        <v>0</v>
      </c>
      <c r="Q1675" s="131">
        <v>0</v>
      </c>
      <c r="R1675" s="131">
        <v>0</v>
      </c>
      <c r="S1675" s="131">
        <v>0</v>
      </c>
      <c r="T1675" s="131">
        <v>0</v>
      </c>
      <c r="U1675" s="131">
        <v>0</v>
      </c>
      <c r="V1675" s="131">
        <v>0</v>
      </c>
      <c r="W1675" s="131">
        <v>0</v>
      </c>
      <c r="X1675" s="131">
        <v>0</v>
      </c>
      <c r="Y1675" s="131">
        <v>0</v>
      </c>
      <c r="Z1675" s="131">
        <v>0</v>
      </c>
      <c r="AA1675" s="131">
        <v>0</v>
      </c>
      <c r="AB1675" s="131">
        <v>0</v>
      </c>
      <c r="AC1675" s="131">
        <v>0</v>
      </c>
      <c r="AD1675" s="131">
        <v>0</v>
      </c>
      <c r="AE1675" s="656">
        <v>0</v>
      </c>
      <c r="AF1675" s="92"/>
    </row>
    <row r="1676" spans="1:32" s="82" customFormat="1" ht="18.75" x14ac:dyDescent="0.25">
      <c r="A1676" s="103" t="s">
        <v>29</v>
      </c>
      <c r="B1676" s="100">
        <f>H1676+J1676+N1676+L1676+P1676+R1676+T1676+V1676+X1676+Z1676+AB1676+AD1676</f>
        <v>569.29999999999995</v>
      </c>
      <c r="C1676" s="125">
        <f>H1676+J1676+L1676+N1676+P1676+R1676+T1676+V1676+X1676+Z1676+AB1676+AD1676</f>
        <v>569.29999999999995</v>
      </c>
      <c r="D1676" s="125">
        <f>E1676</f>
        <v>569.20000000000005</v>
      </c>
      <c r="E1676" s="125">
        <f>I1676+K1676+M1676+O1676+Q1676+S1676+U1676+W1676+Y1676+AA1676+AC1676+AE1676</f>
        <v>569.20000000000005</v>
      </c>
      <c r="F1676" s="100">
        <f t="shared" ref="F1676" si="1053">E1676/B1676*100</f>
        <v>99.982434568768667</v>
      </c>
      <c r="G1676" s="100">
        <f t="shared" ref="G1676" si="1054">E1676/C1676*100</f>
        <v>99.982434568768667</v>
      </c>
      <c r="H1676" s="131">
        <v>0</v>
      </c>
      <c r="I1676" s="131">
        <v>0</v>
      </c>
      <c r="J1676" s="131">
        <v>0</v>
      </c>
      <c r="K1676" s="131">
        <v>0</v>
      </c>
      <c r="L1676" s="131">
        <v>0</v>
      </c>
      <c r="M1676" s="131">
        <v>0</v>
      </c>
      <c r="N1676" s="131">
        <v>142.33000000000001</v>
      </c>
      <c r="O1676" s="131">
        <v>142.30000000000001</v>
      </c>
      <c r="P1676" s="131">
        <v>0</v>
      </c>
      <c r="Q1676" s="131">
        <v>0</v>
      </c>
      <c r="R1676" s="131">
        <v>0</v>
      </c>
      <c r="S1676" s="131">
        <v>0</v>
      </c>
      <c r="T1676" s="131">
        <v>142.32</v>
      </c>
      <c r="U1676" s="131">
        <v>142.30000000000001</v>
      </c>
      <c r="V1676" s="131">
        <v>0</v>
      </c>
      <c r="W1676" s="131">
        <v>0</v>
      </c>
      <c r="X1676" s="131">
        <v>0</v>
      </c>
      <c r="Y1676" s="131">
        <v>0</v>
      </c>
      <c r="Z1676" s="131">
        <v>142.32</v>
      </c>
      <c r="AA1676" s="131">
        <v>0</v>
      </c>
      <c r="AB1676" s="131">
        <v>0</v>
      </c>
      <c r="AC1676" s="131">
        <v>0</v>
      </c>
      <c r="AD1676" s="131">
        <v>142.33000000000001</v>
      </c>
      <c r="AE1676" s="656">
        <v>284.60000000000002</v>
      </c>
      <c r="AF1676" s="92"/>
    </row>
    <row r="1677" spans="1:32" s="82" customFormat="1" ht="18.75" x14ac:dyDescent="0.25">
      <c r="A1677" s="103" t="s">
        <v>30</v>
      </c>
      <c r="B1677" s="100">
        <f t="shared" ref="B1677:B1678" si="1055">H1677+J1677+N1677+L1677+P1677+R1677+T1677+V1677+X1677+Z1677+AB1677+AD1677</f>
        <v>0</v>
      </c>
      <c r="C1677" s="125">
        <f>H1677+J1677+L1677+N1677+P1677+R1677+T1677+V1677+X1677+Z1677</f>
        <v>0</v>
      </c>
      <c r="D1677" s="125">
        <f t="shared" ref="D1677:D1678" si="1056">I1677+K1677+M1677+O1677+Q1677+S1677+U1677+W1677+Y1677</f>
        <v>0</v>
      </c>
      <c r="E1677" s="125">
        <v>0</v>
      </c>
      <c r="F1677" s="100">
        <v>0</v>
      </c>
      <c r="G1677" s="100">
        <v>0</v>
      </c>
      <c r="H1677" s="131">
        <v>0</v>
      </c>
      <c r="I1677" s="131">
        <v>0</v>
      </c>
      <c r="J1677" s="131">
        <v>0</v>
      </c>
      <c r="K1677" s="131">
        <v>0</v>
      </c>
      <c r="L1677" s="131">
        <v>0</v>
      </c>
      <c r="M1677" s="131">
        <v>0</v>
      </c>
      <c r="N1677" s="131">
        <v>0</v>
      </c>
      <c r="O1677" s="131">
        <v>0</v>
      </c>
      <c r="P1677" s="131">
        <v>0</v>
      </c>
      <c r="Q1677" s="131">
        <v>0</v>
      </c>
      <c r="R1677" s="131">
        <v>0</v>
      </c>
      <c r="S1677" s="131">
        <v>0</v>
      </c>
      <c r="T1677" s="131">
        <v>0</v>
      </c>
      <c r="U1677" s="131">
        <v>0</v>
      </c>
      <c r="V1677" s="131">
        <v>0</v>
      </c>
      <c r="W1677" s="131">
        <v>0</v>
      </c>
      <c r="X1677" s="131">
        <v>0</v>
      </c>
      <c r="Y1677" s="131">
        <v>0</v>
      </c>
      <c r="Z1677" s="131">
        <v>0</v>
      </c>
      <c r="AA1677" s="131">
        <v>0</v>
      </c>
      <c r="AB1677" s="131">
        <v>0</v>
      </c>
      <c r="AC1677" s="131">
        <v>0</v>
      </c>
      <c r="AD1677" s="131">
        <v>0</v>
      </c>
      <c r="AE1677" s="656">
        <f>AE1678+AE1684+AE1690+AE1696+AE1702+AE1708</f>
        <v>100.45</v>
      </c>
      <c r="AF1677" s="92"/>
    </row>
    <row r="1678" spans="1:32" s="82" customFormat="1" ht="18.75" x14ac:dyDescent="0.25">
      <c r="A1678" s="103" t="s">
        <v>31</v>
      </c>
      <c r="B1678" s="100">
        <f t="shared" si="1055"/>
        <v>0</v>
      </c>
      <c r="C1678" s="125">
        <f>H1678+J1678+L1678+N1678+P1678+R1678+T1678+V1678+X1678+Z1678</f>
        <v>0</v>
      </c>
      <c r="D1678" s="125">
        <f t="shared" si="1056"/>
        <v>0</v>
      </c>
      <c r="E1678" s="125">
        <f t="shared" ref="E1678" si="1057">I1678+K1678+M1678+O1678+Q1678+S1678+U1678+W1678+Y1678+AA1678+AC1678+AE1678</f>
        <v>0</v>
      </c>
      <c r="F1678" s="100">
        <v>0</v>
      </c>
      <c r="G1678" s="100">
        <v>0</v>
      </c>
      <c r="H1678" s="131">
        <v>0</v>
      </c>
      <c r="I1678" s="131">
        <v>0</v>
      </c>
      <c r="J1678" s="131">
        <v>0</v>
      </c>
      <c r="K1678" s="131">
        <v>0</v>
      </c>
      <c r="L1678" s="131">
        <v>0</v>
      </c>
      <c r="M1678" s="131">
        <v>0</v>
      </c>
      <c r="N1678" s="131">
        <v>0</v>
      </c>
      <c r="O1678" s="131">
        <v>0</v>
      </c>
      <c r="P1678" s="131">
        <v>0</v>
      </c>
      <c r="Q1678" s="131">
        <v>0</v>
      </c>
      <c r="R1678" s="131">
        <v>0</v>
      </c>
      <c r="S1678" s="131">
        <v>0</v>
      </c>
      <c r="T1678" s="131">
        <v>0</v>
      </c>
      <c r="U1678" s="131">
        <v>0</v>
      </c>
      <c r="V1678" s="131">
        <v>0</v>
      </c>
      <c r="W1678" s="131">
        <v>0</v>
      </c>
      <c r="X1678" s="131">
        <v>0</v>
      </c>
      <c r="Y1678" s="131">
        <v>0</v>
      </c>
      <c r="Z1678" s="131">
        <v>0</v>
      </c>
      <c r="AA1678" s="131">
        <v>0</v>
      </c>
      <c r="AB1678" s="131">
        <v>0</v>
      </c>
      <c r="AC1678" s="131">
        <v>0</v>
      </c>
      <c r="AD1678" s="131">
        <v>0</v>
      </c>
      <c r="AE1678" s="100">
        <f>AE1679</f>
        <v>0</v>
      </c>
      <c r="AF1678" s="92"/>
    </row>
    <row r="1679" spans="1:32" s="82" customFormat="1" ht="18.75" x14ac:dyDescent="0.25">
      <c r="A1679" s="655" t="s">
        <v>463</v>
      </c>
      <c r="B1679" s="90">
        <f t="shared" ref="B1679:AD1679" si="1058">B1680</f>
        <v>30</v>
      </c>
      <c r="C1679" s="90">
        <f t="shared" si="1058"/>
        <v>30</v>
      </c>
      <c r="D1679" s="90">
        <f>D1680</f>
        <v>30</v>
      </c>
      <c r="E1679" s="90">
        <f>E1680</f>
        <v>30</v>
      </c>
      <c r="F1679" s="90">
        <f t="shared" si="1058"/>
        <v>100</v>
      </c>
      <c r="G1679" s="90">
        <f t="shared" si="1058"/>
        <v>100</v>
      </c>
      <c r="H1679" s="90">
        <f t="shared" si="1058"/>
        <v>0</v>
      </c>
      <c r="I1679" s="90">
        <f t="shared" si="1058"/>
        <v>0</v>
      </c>
      <c r="J1679" s="90">
        <f t="shared" si="1058"/>
        <v>0</v>
      </c>
      <c r="K1679" s="90">
        <f t="shared" si="1058"/>
        <v>0</v>
      </c>
      <c r="L1679" s="90">
        <f t="shared" si="1058"/>
        <v>0</v>
      </c>
      <c r="M1679" s="90">
        <f t="shared" si="1058"/>
        <v>0</v>
      </c>
      <c r="N1679" s="90">
        <f t="shared" si="1058"/>
        <v>0</v>
      </c>
      <c r="O1679" s="90">
        <f t="shared" si="1058"/>
        <v>0</v>
      </c>
      <c r="P1679" s="90">
        <f t="shared" si="1058"/>
        <v>0</v>
      </c>
      <c r="Q1679" s="90">
        <f t="shared" si="1058"/>
        <v>0</v>
      </c>
      <c r="R1679" s="90">
        <f t="shared" si="1058"/>
        <v>0</v>
      </c>
      <c r="S1679" s="90">
        <f t="shared" si="1058"/>
        <v>0</v>
      </c>
      <c r="T1679" s="90">
        <f t="shared" si="1058"/>
        <v>0</v>
      </c>
      <c r="U1679" s="90">
        <f t="shared" si="1058"/>
        <v>0</v>
      </c>
      <c r="V1679" s="90">
        <f t="shared" si="1058"/>
        <v>0</v>
      </c>
      <c r="W1679" s="90">
        <f t="shared" si="1058"/>
        <v>0</v>
      </c>
      <c r="X1679" s="90">
        <f t="shared" si="1058"/>
        <v>0</v>
      </c>
      <c r="Y1679" s="90">
        <f t="shared" si="1058"/>
        <v>0</v>
      </c>
      <c r="Z1679" s="90">
        <f t="shared" si="1058"/>
        <v>30</v>
      </c>
      <c r="AA1679" s="90">
        <f t="shared" si="1058"/>
        <v>30</v>
      </c>
      <c r="AB1679" s="90">
        <f t="shared" si="1058"/>
        <v>0</v>
      </c>
      <c r="AC1679" s="90">
        <f t="shared" si="1058"/>
        <v>0</v>
      </c>
      <c r="AD1679" s="90">
        <f t="shared" si="1058"/>
        <v>0</v>
      </c>
      <c r="AE1679" s="90">
        <f>AE1680</f>
        <v>0</v>
      </c>
      <c r="AF1679" s="92"/>
    </row>
    <row r="1680" spans="1:32" s="82" customFormat="1" ht="18.75" x14ac:dyDescent="0.25">
      <c r="A1680" s="92" t="s">
        <v>27</v>
      </c>
      <c r="B1680" s="100">
        <f>B1681+B1682+B1683+B1684</f>
        <v>30</v>
      </c>
      <c r="C1680" s="100">
        <f t="shared" ref="C1680" si="1059">C1681+C1682+C1683+C1684</f>
        <v>30</v>
      </c>
      <c r="D1680" s="100">
        <f>D1681+D1682+D1683+D1684</f>
        <v>30</v>
      </c>
      <c r="E1680" s="100">
        <f t="shared" ref="E1680" si="1060">E1681+E1682+E1683+E1684</f>
        <v>30</v>
      </c>
      <c r="F1680" s="100">
        <f t="shared" ref="F1680" si="1061">E1680/B1680*100</f>
        <v>100</v>
      </c>
      <c r="G1680" s="100">
        <f t="shared" ref="G1680" si="1062">E1680/C1680*100</f>
        <v>100</v>
      </c>
      <c r="H1680" s="96">
        <f t="shared" ref="H1680:AE1680" si="1063">H1681+H1682+H1683+H1684</f>
        <v>0</v>
      </c>
      <c r="I1680" s="96">
        <f t="shared" si="1063"/>
        <v>0</v>
      </c>
      <c r="J1680" s="96">
        <f t="shared" si="1063"/>
        <v>0</v>
      </c>
      <c r="K1680" s="96">
        <f t="shared" si="1063"/>
        <v>0</v>
      </c>
      <c r="L1680" s="96">
        <f t="shared" si="1063"/>
        <v>0</v>
      </c>
      <c r="M1680" s="96">
        <f t="shared" si="1063"/>
        <v>0</v>
      </c>
      <c r="N1680" s="96">
        <f t="shared" si="1063"/>
        <v>0</v>
      </c>
      <c r="O1680" s="96">
        <f t="shared" si="1063"/>
        <v>0</v>
      </c>
      <c r="P1680" s="96">
        <f t="shared" si="1063"/>
        <v>0</v>
      </c>
      <c r="Q1680" s="96">
        <f t="shared" si="1063"/>
        <v>0</v>
      </c>
      <c r="R1680" s="96">
        <f t="shared" si="1063"/>
        <v>0</v>
      </c>
      <c r="S1680" s="96">
        <f t="shared" si="1063"/>
        <v>0</v>
      </c>
      <c r="T1680" s="96">
        <f t="shared" si="1063"/>
        <v>0</v>
      </c>
      <c r="U1680" s="96">
        <f t="shared" si="1063"/>
        <v>0</v>
      </c>
      <c r="V1680" s="96">
        <f t="shared" si="1063"/>
        <v>0</v>
      </c>
      <c r="W1680" s="96">
        <f t="shared" si="1063"/>
        <v>0</v>
      </c>
      <c r="X1680" s="96">
        <f t="shared" si="1063"/>
        <v>0</v>
      </c>
      <c r="Y1680" s="96">
        <f t="shared" si="1063"/>
        <v>0</v>
      </c>
      <c r="Z1680" s="96">
        <f t="shared" si="1063"/>
        <v>30</v>
      </c>
      <c r="AA1680" s="96">
        <f t="shared" si="1063"/>
        <v>30</v>
      </c>
      <c r="AB1680" s="96">
        <f t="shared" si="1063"/>
        <v>0</v>
      </c>
      <c r="AC1680" s="96">
        <f t="shared" si="1063"/>
        <v>0</v>
      </c>
      <c r="AD1680" s="96">
        <f t="shared" si="1063"/>
        <v>0</v>
      </c>
      <c r="AE1680" s="96">
        <f t="shared" si="1063"/>
        <v>0</v>
      </c>
      <c r="AF1680" s="92"/>
    </row>
    <row r="1681" spans="1:32" s="82" customFormat="1" ht="18.75" x14ac:dyDescent="0.25">
      <c r="A1681" s="103" t="s">
        <v>28</v>
      </c>
      <c r="B1681" s="100">
        <f>H1681+J1681+N1681+L1681+P1681+R1681+T1681+V1681+X1681+Z1681+AB1681+AD1681</f>
        <v>0</v>
      </c>
      <c r="C1681" s="125">
        <f>N1681+P1681+R1681+T1681+V1681+X1681+Z1681+AB1681</f>
        <v>0</v>
      </c>
      <c r="D1681" s="125">
        <v>0</v>
      </c>
      <c r="E1681" s="125">
        <f>I1681+K1681+M1681+O1681+Q1681+S1681+U1681+W1681+Y1681+AA1681+AC1681+AE1681</f>
        <v>0</v>
      </c>
      <c r="F1681" s="100">
        <v>0</v>
      </c>
      <c r="G1681" s="100">
        <v>0</v>
      </c>
      <c r="H1681" s="131">
        <v>0</v>
      </c>
      <c r="I1681" s="131">
        <v>0</v>
      </c>
      <c r="J1681" s="131">
        <v>0</v>
      </c>
      <c r="K1681" s="131">
        <v>0</v>
      </c>
      <c r="L1681" s="131">
        <v>0</v>
      </c>
      <c r="M1681" s="131">
        <v>0</v>
      </c>
      <c r="N1681" s="131">
        <v>0</v>
      </c>
      <c r="O1681" s="131">
        <v>0</v>
      </c>
      <c r="P1681" s="131">
        <v>0</v>
      </c>
      <c r="Q1681" s="131">
        <v>0</v>
      </c>
      <c r="R1681" s="131">
        <v>0</v>
      </c>
      <c r="S1681" s="131">
        <v>0</v>
      </c>
      <c r="T1681" s="131">
        <v>0</v>
      </c>
      <c r="U1681" s="131">
        <v>0</v>
      </c>
      <c r="V1681" s="131">
        <v>0</v>
      </c>
      <c r="W1681" s="131">
        <v>0</v>
      </c>
      <c r="X1681" s="131">
        <v>0</v>
      </c>
      <c r="Y1681" s="131">
        <v>0</v>
      </c>
      <c r="Z1681" s="131">
        <v>0</v>
      </c>
      <c r="AA1681" s="131">
        <v>0</v>
      </c>
      <c r="AB1681" s="131">
        <v>0</v>
      </c>
      <c r="AC1681" s="131">
        <v>0</v>
      </c>
      <c r="AD1681" s="131">
        <v>0</v>
      </c>
      <c r="AE1681" s="131">
        <v>0</v>
      </c>
      <c r="AF1681" s="92"/>
    </row>
    <row r="1682" spans="1:32" s="82" customFormat="1" ht="18.75" x14ac:dyDescent="0.25">
      <c r="A1682" s="103" t="s">
        <v>29</v>
      </c>
      <c r="B1682" s="100">
        <f>H1682+J1682+N1682+L1682+P1682+R1682+T1682+V1682+X1682+Z1682+AB1682+AD1682</f>
        <v>30</v>
      </c>
      <c r="C1682" s="125">
        <f>N1682+P1682+R1682+T1682+V1682+X1682+Z1682+AB1682</f>
        <v>30</v>
      </c>
      <c r="D1682" s="125">
        <f>E1682</f>
        <v>30</v>
      </c>
      <c r="E1682" s="125">
        <f>I1682+K1682+M1682+O1682+Q1682+S1682+U1682+W1682+Y1682+AA1682+AC1682+AE1682</f>
        <v>30</v>
      </c>
      <c r="F1682" s="100">
        <f t="shared" ref="F1682" si="1064">E1682/B1682*100</f>
        <v>100</v>
      </c>
      <c r="G1682" s="100">
        <f t="shared" ref="G1682" si="1065">E1682/C1682*100</f>
        <v>100</v>
      </c>
      <c r="H1682" s="131">
        <v>0</v>
      </c>
      <c r="I1682" s="131">
        <v>0</v>
      </c>
      <c r="J1682" s="131">
        <v>0</v>
      </c>
      <c r="K1682" s="131">
        <v>0</v>
      </c>
      <c r="L1682" s="131">
        <v>0</v>
      </c>
      <c r="M1682" s="131">
        <v>0</v>
      </c>
      <c r="N1682" s="131">
        <v>0</v>
      </c>
      <c r="O1682" s="131">
        <v>0</v>
      </c>
      <c r="P1682" s="131">
        <v>0</v>
      </c>
      <c r="Q1682" s="131">
        <v>0</v>
      </c>
      <c r="R1682" s="131">
        <v>0</v>
      </c>
      <c r="S1682" s="131">
        <v>0</v>
      </c>
      <c r="T1682" s="131">
        <v>0</v>
      </c>
      <c r="U1682" s="131">
        <v>0</v>
      </c>
      <c r="V1682" s="131">
        <v>0</v>
      </c>
      <c r="W1682" s="131">
        <v>0</v>
      </c>
      <c r="X1682" s="131">
        <v>0</v>
      </c>
      <c r="Y1682" s="131">
        <v>0</v>
      </c>
      <c r="Z1682" s="131">
        <v>30</v>
      </c>
      <c r="AA1682" s="131">
        <v>30</v>
      </c>
      <c r="AB1682" s="131">
        <v>0</v>
      </c>
      <c r="AC1682" s="131">
        <v>0</v>
      </c>
      <c r="AD1682" s="131">
        <v>0</v>
      </c>
      <c r="AE1682" s="131">
        <v>0</v>
      </c>
      <c r="AF1682" s="92"/>
    </row>
    <row r="1683" spans="1:32" s="82" customFormat="1" ht="18.75" x14ac:dyDescent="0.25">
      <c r="A1683" s="103" t="s">
        <v>30</v>
      </c>
      <c r="B1683" s="100">
        <f t="shared" ref="B1683:B1684" si="1066">H1683+J1683+N1683+L1683+P1683+R1683+T1683+V1683+X1683+Z1683+AB1683+AD1683</f>
        <v>0</v>
      </c>
      <c r="C1683" s="125">
        <f>N1683+P1683+R1683+T1683+V1683+X1683+Z1683+AB1683</f>
        <v>0</v>
      </c>
      <c r="D1683" s="125">
        <f t="shared" ref="D1683:D1684" si="1067">I1683+K1683+M1683+O1683+Q1683+S1683+U1683+W1683+Y1683</f>
        <v>0</v>
      </c>
      <c r="E1683" s="125">
        <f t="shared" ref="E1683:E1684" si="1068">I1683+K1683+M1683+O1683+Q1683+S1683+U1683+W1683+Y1683+AA1683+AC1683+AE1683</f>
        <v>0</v>
      </c>
      <c r="F1683" s="100">
        <v>0</v>
      </c>
      <c r="G1683" s="100">
        <v>0</v>
      </c>
      <c r="H1683" s="131">
        <v>0</v>
      </c>
      <c r="I1683" s="131">
        <v>0</v>
      </c>
      <c r="J1683" s="131">
        <v>0</v>
      </c>
      <c r="K1683" s="131">
        <v>0</v>
      </c>
      <c r="L1683" s="131">
        <v>0</v>
      </c>
      <c r="M1683" s="131">
        <v>0</v>
      </c>
      <c r="N1683" s="131">
        <v>0</v>
      </c>
      <c r="O1683" s="131">
        <v>0</v>
      </c>
      <c r="P1683" s="131">
        <v>0</v>
      </c>
      <c r="Q1683" s="131">
        <v>0</v>
      </c>
      <c r="R1683" s="131">
        <v>0</v>
      </c>
      <c r="S1683" s="131">
        <v>0</v>
      </c>
      <c r="T1683" s="131">
        <v>0</v>
      </c>
      <c r="U1683" s="131">
        <v>0</v>
      </c>
      <c r="V1683" s="131">
        <v>0</v>
      </c>
      <c r="W1683" s="131">
        <v>0</v>
      </c>
      <c r="X1683" s="131">
        <v>0</v>
      </c>
      <c r="Y1683" s="131">
        <v>0</v>
      </c>
      <c r="Z1683" s="131">
        <v>0</v>
      </c>
      <c r="AA1683" s="131">
        <v>0</v>
      </c>
      <c r="AB1683" s="131">
        <v>0</v>
      </c>
      <c r="AC1683" s="131">
        <v>0</v>
      </c>
      <c r="AD1683" s="131">
        <v>0</v>
      </c>
      <c r="AE1683" s="131">
        <v>0</v>
      </c>
      <c r="AF1683" s="92"/>
    </row>
    <row r="1684" spans="1:32" s="82" customFormat="1" ht="18.75" x14ac:dyDescent="0.25">
      <c r="A1684" s="103" t="s">
        <v>31</v>
      </c>
      <c r="B1684" s="100">
        <f t="shared" si="1066"/>
        <v>0</v>
      </c>
      <c r="C1684" s="125">
        <f>N1684+P1684+R1684+T1684+V1684+X1684+Z1684+AB1684</f>
        <v>0</v>
      </c>
      <c r="D1684" s="125">
        <f t="shared" si="1067"/>
        <v>0</v>
      </c>
      <c r="E1684" s="125">
        <f t="shared" si="1068"/>
        <v>0</v>
      </c>
      <c r="F1684" s="100">
        <v>0</v>
      </c>
      <c r="G1684" s="100">
        <v>0</v>
      </c>
      <c r="H1684" s="131">
        <v>0</v>
      </c>
      <c r="I1684" s="131">
        <v>0</v>
      </c>
      <c r="J1684" s="131">
        <v>0</v>
      </c>
      <c r="K1684" s="131">
        <v>0</v>
      </c>
      <c r="L1684" s="131">
        <v>0</v>
      </c>
      <c r="M1684" s="131">
        <v>0</v>
      </c>
      <c r="N1684" s="131">
        <v>0</v>
      </c>
      <c r="O1684" s="131">
        <v>0</v>
      </c>
      <c r="P1684" s="131">
        <v>0</v>
      </c>
      <c r="Q1684" s="131">
        <v>0</v>
      </c>
      <c r="R1684" s="131">
        <v>0</v>
      </c>
      <c r="S1684" s="131">
        <v>0</v>
      </c>
      <c r="T1684" s="131">
        <v>0</v>
      </c>
      <c r="U1684" s="131">
        <v>0</v>
      </c>
      <c r="V1684" s="131">
        <v>0</v>
      </c>
      <c r="W1684" s="131">
        <v>0</v>
      </c>
      <c r="X1684" s="131">
        <v>0</v>
      </c>
      <c r="Y1684" s="131">
        <v>0</v>
      </c>
      <c r="Z1684" s="131">
        <v>0</v>
      </c>
      <c r="AA1684" s="131">
        <v>0</v>
      </c>
      <c r="AB1684" s="131">
        <v>0</v>
      </c>
      <c r="AC1684" s="131">
        <v>0</v>
      </c>
      <c r="AD1684" s="131">
        <v>0</v>
      </c>
      <c r="AE1684" s="131">
        <v>0</v>
      </c>
      <c r="AF1684" s="92"/>
    </row>
    <row r="1685" spans="1:32" s="82" customFormat="1" ht="18.75" x14ac:dyDescent="0.25">
      <c r="A1685" s="655" t="s">
        <v>464</v>
      </c>
      <c r="B1685" s="90">
        <f t="shared" ref="B1685:AE1685" si="1069">B1686</f>
        <v>85.4</v>
      </c>
      <c r="C1685" s="90">
        <f t="shared" si="1069"/>
        <v>85.4</v>
      </c>
      <c r="D1685" s="90">
        <f t="shared" si="1069"/>
        <v>85.4</v>
      </c>
      <c r="E1685" s="90">
        <f t="shared" si="1069"/>
        <v>85.4</v>
      </c>
      <c r="F1685" s="90">
        <f t="shared" si="1069"/>
        <v>100</v>
      </c>
      <c r="G1685" s="90">
        <f t="shared" si="1069"/>
        <v>100</v>
      </c>
      <c r="H1685" s="90">
        <f t="shared" si="1069"/>
        <v>0</v>
      </c>
      <c r="I1685" s="90">
        <f t="shared" si="1069"/>
        <v>0</v>
      </c>
      <c r="J1685" s="90">
        <f t="shared" si="1069"/>
        <v>0</v>
      </c>
      <c r="K1685" s="90">
        <f t="shared" si="1069"/>
        <v>0</v>
      </c>
      <c r="L1685" s="90">
        <f t="shared" si="1069"/>
        <v>0</v>
      </c>
      <c r="M1685" s="90">
        <f t="shared" si="1069"/>
        <v>0</v>
      </c>
      <c r="N1685" s="90">
        <f t="shared" si="1069"/>
        <v>0</v>
      </c>
      <c r="O1685" s="90">
        <f t="shared" si="1069"/>
        <v>0</v>
      </c>
      <c r="P1685" s="90">
        <f t="shared" si="1069"/>
        <v>0</v>
      </c>
      <c r="Q1685" s="90">
        <f t="shared" si="1069"/>
        <v>0</v>
      </c>
      <c r="R1685" s="90">
        <f t="shared" si="1069"/>
        <v>0</v>
      </c>
      <c r="S1685" s="90">
        <f t="shared" si="1069"/>
        <v>0</v>
      </c>
      <c r="T1685" s="90">
        <f t="shared" si="1069"/>
        <v>0</v>
      </c>
      <c r="U1685" s="90">
        <f t="shared" si="1069"/>
        <v>0</v>
      </c>
      <c r="V1685" s="90">
        <f t="shared" si="1069"/>
        <v>0</v>
      </c>
      <c r="W1685" s="90">
        <f t="shared" si="1069"/>
        <v>0</v>
      </c>
      <c r="X1685" s="90">
        <f t="shared" si="1069"/>
        <v>0</v>
      </c>
      <c r="Y1685" s="90">
        <f t="shared" si="1069"/>
        <v>0</v>
      </c>
      <c r="Z1685" s="90">
        <f t="shared" si="1069"/>
        <v>85.4</v>
      </c>
      <c r="AA1685" s="90">
        <f t="shared" si="1069"/>
        <v>85.4</v>
      </c>
      <c r="AB1685" s="90">
        <f t="shared" si="1069"/>
        <v>0</v>
      </c>
      <c r="AC1685" s="90">
        <f t="shared" si="1069"/>
        <v>0</v>
      </c>
      <c r="AD1685" s="90">
        <f t="shared" si="1069"/>
        <v>0</v>
      </c>
      <c r="AE1685" s="90">
        <f t="shared" si="1069"/>
        <v>0</v>
      </c>
      <c r="AF1685" s="92"/>
    </row>
    <row r="1686" spans="1:32" s="82" customFormat="1" ht="18.75" x14ac:dyDescent="0.25">
      <c r="A1686" s="92" t="s">
        <v>27</v>
      </c>
      <c r="B1686" s="100">
        <f>B1687+B1688+B1689+B1690</f>
        <v>85.4</v>
      </c>
      <c r="C1686" s="100">
        <f>C1687+C1688+C1689+C1690</f>
        <v>85.4</v>
      </c>
      <c r="D1686" s="100">
        <f>D1687+D1688+D1689+D1690</f>
        <v>85.4</v>
      </c>
      <c r="E1686" s="100">
        <f>E1687+E1688+E1689+E1690</f>
        <v>85.4</v>
      </c>
      <c r="F1686" s="100">
        <f t="shared" ref="F1686:F1701" si="1070">E1686/B1686*100</f>
        <v>100</v>
      </c>
      <c r="G1686" s="100">
        <f t="shared" ref="G1686:G1701" si="1071">E1686/C1686*100</f>
        <v>100</v>
      </c>
      <c r="H1686" s="131">
        <f t="shared" ref="H1686:AE1686" si="1072">H1687+H1688+H1689+H1690</f>
        <v>0</v>
      </c>
      <c r="I1686" s="131">
        <f t="shared" si="1072"/>
        <v>0</v>
      </c>
      <c r="J1686" s="131">
        <f t="shared" si="1072"/>
        <v>0</v>
      </c>
      <c r="K1686" s="131">
        <f t="shared" si="1072"/>
        <v>0</v>
      </c>
      <c r="L1686" s="131">
        <f t="shared" si="1072"/>
        <v>0</v>
      </c>
      <c r="M1686" s="131">
        <f t="shared" si="1072"/>
        <v>0</v>
      </c>
      <c r="N1686" s="131">
        <f t="shared" si="1072"/>
        <v>0</v>
      </c>
      <c r="O1686" s="131">
        <f t="shared" si="1072"/>
        <v>0</v>
      </c>
      <c r="P1686" s="131">
        <f t="shared" si="1072"/>
        <v>0</v>
      </c>
      <c r="Q1686" s="131">
        <f t="shared" si="1072"/>
        <v>0</v>
      </c>
      <c r="R1686" s="131">
        <f t="shared" si="1072"/>
        <v>0</v>
      </c>
      <c r="S1686" s="131">
        <f t="shared" si="1072"/>
        <v>0</v>
      </c>
      <c r="T1686" s="131">
        <f t="shared" si="1072"/>
        <v>0</v>
      </c>
      <c r="U1686" s="131">
        <f t="shared" si="1072"/>
        <v>0</v>
      </c>
      <c r="V1686" s="131">
        <f t="shared" si="1072"/>
        <v>0</v>
      </c>
      <c r="W1686" s="131">
        <f t="shared" si="1072"/>
        <v>0</v>
      </c>
      <c r="X1686" s="131">
        <f t="shared" si="1072"/>
        <v>0</v>
      </c>
      <c r="Y1686" s="131">
        <f t="shared" si="1072"/>
        <v>0</v>
      </c>
      <c r="Z1686" s="131">
        <f t="shared" si="1072"/>
        <v>85.4</v>
      </c>
      <c r="AA1686" s="131">
        <f t="shared" si="1072"/>
        <v>85.4</v>
      </c>
      <c r="AB1686" s="131">
        <f t="shared" si="1072"/>
        <v>0</v>
      </c>
      <c r="AC1686" s="131">
        <f t="shared" si="1072"/>
        <v>0</v>
      </c>
      <c r="AD1686" s="131">
        <f t="shared" si="1072"/>
        <v>0</v>
      </c>
      <c r="AE1686" s="131">
        <f t="shared" si="1072"/>
        <v>0</v>
      </c>
      <c r="AF1686" s="92"/>
    </row>
    <row r="1687" spans="1:32" s="82" customFormat="1" ht="18.75" x14ac:dyDescent="0.25">
      <c r="A1687" s="103" t="s">
        <v>28</v>
      </c>
      <c r="B1687" s="100">
        <f>H1687+J1687+N1687+L1687+P1687+R1687+T1687+V1687+X1687+Z1687+AB1687+AD1687</f>
        <v>0</v>
      </c>
      <c r="C1687" s="125">
        <f>N1687+P1687+R1687+T1687+V1687+X1687+Z1687+AB1687</f>
        <v>0</v>
      </c>
      <c r="D1687" s="125">
        <v>0</v>
      </c>
      <c r="E1687" s="125">
        <f>I1687+K1687+M1687+O1687+Q1687+S1687+U1687+W1687+Y1687+AA1687+AC1687+AE1687</f>
        <v>0</v>
      </c>
      <c r="F1687" s="100">
        <v>0</v>
      </c>
      <c r="G1687" s="100">
        <v>0</v>
      </c>
      <c r="H1687" s="131">
        <v>0</v>
      </c>
      <c r="I1687" s="131">
        <v>0</v>
      </c>
      <c r="J1687" s="131">
        <v>0</v>
      </c>
      <c r="K1687" s="131">
        <v>0</v>
      </c>
      <c r="L1687" s="131">
        <v>0</v>
      </c>
      <c r="M1687" s="131">
        <v>0</v>
      </c>
      <c r="N1687" s="131">
        <v>0</v>
      </c>
      <c r="O1687" s="131">
        <v>0</v>
      </c>
      <c r="P1687" s="131">
        <v>0</v>
      </c>
      <c r="Q1687" s="131">
        <v>0</v>
      </c>
      <c r="R1687" s="131">
        <v>0</v>
      </c>
      <c r="S1687" s="131">
        <v>0</v>
      </c>
      <c r="T1687" s="131">
        <v>0</v>
      </c>
      <c r="U1687" s="131">
        <v>0</v>
      </c>
      <c r="V1687" s="131">
        <v>0</v>
      </c>
      <c r="W1687" s="131">
        <v>0</v>
      </c>
      <c r="X1687" s="131">
        <v>0</v>
      </c>
      <c r="Y1687" s="131">
        <v>0</v>
      </c>
      <c r="Z1687" s="131">
        <v>0</v>
      </c>
      <c r="AA1687" s="131">
        <v>0</v>
      </c>
      <c r="AB1687" s="131">
        <v>0</v>
      </c>
      <c r="AC1687" s="131">
        <v>0</v>
      </c>
      <c r="AD1687" s="131">
        <v>0</v>
      </c>
      <c r="AE1687" s="131">
        <v>0</v>
      </c>
      <c r="AF1687" s="92"/>
    </row>
    <row r="1688" spans="1:32" s="82" customFormat="1" ht="18.75" x14ac:dyDescent="0.25">
      <c r="A1688" s="103" t="s">
        <v>29</v>
      </c>
      <c r="B1688" s="100">
        <f>H1688+J1688+N1688+L1688+P1688+R1688+T1688+V1688+X1688+Z1688+AB1688+AD1688</f>
        <v>85.4</v>
      </c>
      <c r="C1688" s="125">
        <f>N1688+P1688+R1688+T1688+V1688+X1688+Z1688+AB1688</f>
        <v>85.4</v>
      </c>
      <c r="D1688" s="125">
        <f>E1688</f>
        <v>85.4</v>
      </c>
      <c r="E1688" s="125">
        <f>I1688+K1688+M1688+O1688+Q1688+S1688+U1688+W1688+Y1688+AA1688+AC1688+AE1688</f>
        <v>85.4</v>
      </c>
      <c r="F1688" s="100">
        <f t="shared" si="1070"/>
        <v>100</v>
      </c>
      <c r="G1688" s="100">
        <f t="shared" si="1071"/>
        <v>100</v>
      </c>
      <c r="H1688" s="131">
        <v>0</v>
      </c>
      <c r="I1688" s="131">
        <v>0</v>
      </c>
      <c r="J1688" s="131">
        <v>0</v>
      </c>
      <c r="K1688" s="131">
        <v>0</v>
      </c>
      <c r="L1688" s="131">
        <v>0</v>
      </c>
      <c r="M1688" s="131">
        <v>0</v>
      </c>
      <c r="N1688" s="131">
        <v>0</v>
      </c>
      <c r="O1688" s="131">
        <v>0</v>
      </c>
      <c r="P1688" s="131">
        <v>0</v>
      </c>
      <c r="Q1688" s="131">
        <v>0</v>
      </c>
      <c r="R1688" s="131">
        <v>0</v>
      </c>
      <c r="S1688" s="131">
        <v>0</v>
      </c>
      <c r="T1688" s="131">
        <v>0</v>
      </c>
      <c r="U1688" s="131">
        <v>0</v>
      </c>
      <c r="V1688" s="131">
        <v>0</v>
      </c>
      <c r="W1688" s="131">
        <v>0</v>
      </c>
      <c r="X1688" s="131">
        <v>0</v>
      </c>
      <c r="Y1688" s="131">
        <v>0</v>
      </c>
      <c r="Z1688" s="131">
        <v>85.4</v>
      </c>
      <c r="AA1688" s="131">
        <v>85.4</v>
      </c>
      <c r="AB1688" s="131">
        <v>0</v>
      </c>
      <c r="AC1688" s="131">
        <v>0</v>
      </c>
      <c r="AD1688" s="131">
        <v>0</v>
      </c>
      <c r="AE1688" s="131">
        <v>0</v>
      </c>
      <c r="AF1688" s="92"/>
    </row>
    <row r="1689" spans="1:32" s="82" customFormat="1" ht="18.75" x14ac:dyDescent="0.25">
      <c r="A1689" s="103" t="s">
        <v>30</v>
      </c>
      <c r="B1689" s="100">
        <f>H1689+J1689+N1689+L1689+P1689+R1689+T1689+V1689+X1689+Z1689+AB1689+AD1689</f>
        <v>0</v>
      </c>
      <c r="C1689" s="125">
        <f>N1689+P1689+R1689+T1689+V1689+X1689+Z1689+AB1689</f>
        <v>0</v>
      </c>
      <c r="D1689" s="125">
        <f>I1689+K1689+M1689+O1689+Q1689+S1689+U1689+W1689+Y1689</f>
        <v>0</v>
      </c>
      <c r="E1689" s="125">
        <f>I1689+K1689+M1689+O1689+Q1689+S1689+U1689+W1689+Y1689+AA1689+AC1689+AE1689</f>
        <v>0</v>
      </c>
      <c r="F1689" s="100">
        <v>0</v>
      </c>
      <c r="G1689" s="100">
        <v>0</v>
      </c>
      <c r="H1689" s="131">
        <v>0</v>
      </c>
      <c r="I1689" s="131">
        <v>0</v>
      </c>
      <c r="J1689" s="131">
        <v>0</v>
      </c>
      <c r="K1689" s="131">
        <v>0</v>
      </c>
      <c r="L1689" s="131">
        <v>0</v>
      </c>
      <c r="M1689" s="131">
        <v>0</v>
      </c>
      <c r="N1689" s="131">
        <v>0</v>
      </c>
      <c r="O1689" s="131">
        <v>0</v>
      </c>
      <c r="P1689" s="131">
        <v>0</v>
      </c>
      <c r="Q1689" s="131">
        <v>0</v>
      </c>
      <c r="R1689" s="131">
        <v>0</v>
      </c>
      <c r="S1689" s="131">
        <v>0</v>
      </c>
      <c r="T1689" s="131">
        <v>0</v>
      </c>
      <c r="U1689" s="131">
        <v>0</v>
      </c>
      <c r="V1689" s="131">
        <v>0</v>
      </c>
      <c r="W1689" s="131">
        <v>0</v>
      </c>
      <c r="X1689" s="131">
        <v>0</v>
      </c>
      <c r="Y1689" s="131">
        <v>0</v>
      </c>
      <c r="Z1689" s="131">
        <v>0</v>
      </c>
      <c r="AA1689" s="131">
        <v>0</v>
      </c>
      <c r="AB1689" s="131">
        <v>0</v>
      </c>
      <c r="AC1689" s="131">
        <v>0</v>
      </c>
      <c r="AD1689" s="131">
        <v>0</v>
      </c>
      <c r="AE1689" s="131">
        <v>0</v>
      </c>
      <c r="AF1689" s="92"/>
    </row>
    <row r="1690" spans="1:32" s="82" customFormat="1" ht="18.75" x14ac:dyDescent="0.25">
      <c r="A1690" s="103" t="s">
        <v>31</v>
      </c>
      <c r="B1690" s="100">
        <f>H1690+J1690+N1690+L1690+P1690+R1690+T1690+V1690+X1690+Z1690+AB1690+AD1690</f>
        <v>0</v>
      </c>
      <c r="C1690" s="125">
        <f>N1690+P1690+R1690+T1690+V1690+X1690+Z1690+AB1690</f>
        <v>0</v>
      </c>
      <c r="D1690" s="125">
        <f>I1690+K1690+M1690+O1690+Q1690+S1690+U1690+W1690+Y1690</f>
        <v>0</v>
      </c>
      <c r="E1690" s="125">
        <f>I1690+K1690+M1690+O1690+Q1690+S1690+U1690+W1690+Y1690+AA1690+AC1690+AE1690</f>
        <v>0</v>
      </c>
      <c r="F1690" s="100">
        <v>0</v>
      </c>
      <c r="G1690" s="100">
        <v>0</v>
      </c>
      <c r="H1690" s="131">
        <v>0</v>
      </c>
      <c r="I1690" s="131">
        <v>0</v>
      </c>
      <c r="J1690" s="131">
        <v>0</v>
      </c>
      <c r="K1690" s="131">
        <v>0</v>
      </c>
      <c r="L1690" s="131">
        <v>0</v>
      </c>
      <c r="M1690" s="131">
        <v>0</v>
      </c>
      <c r="N1690" s="131">
        <v>0</v>
      </c>
      <c r="O1690" s="131">
        <v>0</v>
      </c>
      <c r="P1690" s="131">
        <v>0</v>
      </c>
      <c r="Q1690" s="131">
        <v>0</v>
      </c>
      <c r="R1690" s="131">
        <v>0</v>
      </c>
      <c r="S1690" s="131">
        <v>0</v>
      </c>
      <c r="T1690" s="131">
        <v>0</v>
      </c>
      <c r="U1690" s="131">
        <v>0</v>
      </c>
      <c r="V1690" s="131">
        <v>0</v>
      </c>
      <c r="W1690" s="131">
        <v>0</v>
      </c>
      <c r="X1690" s="131">
        <v>0</v>
      </c>
      <c r="Y1690" s="131">
        <v>0</v>
      </c>
      <c r="Z1690" s="131">
        <v>0</v>
      </c>
      <c r="AA1690" s="131">
        <v>0</v>
      </c>
      <c r="AB1690" s="131">
        <v>0</v>
      </c>
      <c r="AC1690" s="131">
        <v>0</v>
      </c>
      <c r="AD1690" s="131">
        <v>0</v>
      </c>
      <c r="AE1690" s="131">
        <v>0</v>
      </c>
      <c r="AF1690" s="92"/>
    </row>
    <row r="1691" spans="1:32" s="82" customFormat="1" ht="75" x14ac:dyDescent="0.25">
      <c r="A1691" s="653" t="s">
        <v>465</v>
      </c>
      <c r="B1691" s="95">
        <f>B1692+B1696+B1697+B1698+B1699+B1700+B1701</f>
        <v>1118.2</v>
      </c>
      <c r="C1691" s="95">
        <f>C1692+C1696+C1697+C1698+C1699+C1700+C1701</f>
        <v>1118.2</v>
      </c>
      <c r="D1691" s="95">
        <f t="shared" ref="D1691" si="1073">D1692+D1696+D1697+D1698+D1699+D1700+D1701</f>
        <v>1118.2</v>
      </c>
      <c r="E1691" s="95">
        <f>E1692+E1696+E1697+E1698+E1699+E1700+E1701</f>
        <v>1118.2</v>
      </c>
      <c r="F1691" s="95">
        <f t="shared" si="1070"/>
        <v>100</v>
      </c>
      <c r="G1691" s="95">
        <f t="shared" si="1071"/>
        <v>100</v>
      </c>
      <c r="H1691" s="95">
        <f t="shared" ref="H1691:AE1691" si="1074">H1692+H1696+H1697+H1698+H1699+H1700+H1701</f>
        <v>71.39</v>
      </c>
      <c r="I1691" s="95">
        <f t="shared" si="1074"/>
        <v>71.39</v>
      </c>
      <c r="J1691" s="95">
        <f t="shared" si="1074"/>
        <v>18.5</v>
      </c>
      <c r="K1691" s="95">
        <f t="shared" si="1074"/>
        <v>18.5</v>
      </c>
      <c r="L1691" s="95">
        <f t="shared" si="1074"/>
        <v>105.6</v>
      </c>
      <c r="M1691" s="95">
        <f t="shared" si="1074"/>
        <v>90</v>
      </c>
      <c r="N1691" s="95">
        <f t="shared" si="1074"/>
        <v>521.79999999999995</v>
      </c>
      <c r="O1691" s="95">
        <f t="shared" si="1074"/>
        <v>495.7</v>
      </c>
      <c r="P1691" s="95">
        <f t="shared" si="1074"/>
        <v>0</v>
      </c>
      <c r="Q1691" s="95">
        <f t="shared" si="1074"/>
        <v>33.020000000000003</v>
      </c>
      <c r="R1691" s="95">
        <f t="shared" si="1074"/>
        <v>0</v>
      </c>
      <c r="S1691" s="95">
        <f t="shared" si="1074"/>
        <v>8.68</v>
      </c>
      <c r="T1691" s="95">
        <f t="shared" si="1074"/>
        <v>0</v>
      </c>
      <c r="U1691" s="95">
        <f t="shared" si="1074"/>
        <v>0</v>
      </c>
      <c r="V1691" s="95">
        <f t="shared" si="1074"/>
        <v>20</v>
      </c>
      <c r="W1691" s="95">
        <f t="shared" si="1074"/>
        <v>20</v>
      </c>
      <c r="X1691" s="95">
        <f t="shared" si="1074"/>
        <v>152.75</v>
      </c>
      <c r="Y1691" s="95">
        <f t="shared" si="1074"/>
        <v>152.75</v>
      </c>
      <c r="Z1691" s="95">
        <f t="shared" si="1074"/>
        <v>75.5</v>
      </c>
      <c r="AA1691" s="95">
        <f t="shared" si="1074"/>
        <v>57.7</v>
      </c>
      <c r="AB1691" s="95">
        <f t="shared" si="1074"/>
        <v>152.66</v>
      </c>
      <c r="AC1691" s="95">
        <f t="shared" si="1074"/>
        <v>170.46</v>
      </c>
      <c r="AD1691" s="95">
        <f t="shared" si="1074"/>
        <v>0</v>
      </c>
      <c r="AE1691" s="95">
        <f t="shared" si="1074"/>
        <v>0</v>
      </c>
      <c r="AF1691" s="351"/>
    </row>
    <row r="1692" spans="1:32" s="82" customFormat="1" ht="18.75" x14ac:dyDescent="0.25">
      <c r="A1692" s="657" t="s">
        <v>466</v>
      </c>
      <c r="B1692" s="96">
        <f>B1693+B1694+B1695</f>
        <v>255.2</v>
      </c>
      <c r="C1692" s="96">
        <f>C1693+C1694+C1695</f>
        <v>255.2</v>
      </c>
      <c r="D1692" s="96">
        <f>E1692</f>
        <v>255.2</v>
      </c>
      <c r="E1692" s="96">
        <f>E1693+E1694+E1695</f>
        <v>255.2</v>
      </c>
      <c r="F1692" s="96">
        <f t="shared" si="1070"/>
        <v>100</v>
      </c>
      <c r="G1692" s="96">
        <f t="shared" si="1071"/>
        <v>100</v>
      </c>
      <c r="H1692" s="96">
        <f t="shared" ref="H1692:AE1692" si="1075">H1693+H1694+H1695</f>
        <v>2.2999999999999998</v>
      </c>
      <c r="I1692" s="96">
        <f t="shared" si="1075"/>
        <v>2.2999999999999998</v>
      </c>
      <c r="J1692" s="96">
        <f t="shared" si="1075"/>
        <v>18.5</v>
      </c>
      <c r="K1692" s="96">
        <f t="shared" si="1075"/>
        <v>18.5</v>
      </c>
      <c r="L1692" s="96">
        <f t="shared" si="1075"/>
        <v>105.6</v>
      </c>
      <c r="M1692" s="96">
        <f t="shared" si="1075"/>
        <v>90</v>
      </c>
      <c r="N1692" s="96">
        <f t="shared" si="1075"/>
        <v>128.80000000000001</v>
      </c>
      <c r="O1692" s="96">
        <f t="shared" si="1075"/>
        <v>102.7</v>
      </c>
      <c r="P1692" s="96">
        <f t="shared" si="1075"/>
        <v>0</v>
      </c>
      <c r="Q1692" s="96">
        <f t="shared" si="1075"/>
        <v>33.020000000000003</v>
      </c>
      <c r="R1692" s="96">
        <f t="shared" si="1075"/>
        <v>0</v>
      </c>
      <c r="S1692" s="96">
        <f t="shared" si="1075"/>
        <v>8.68</v>
      </c>
      <c r="T1692" s="96">
        <f t="shared" si="1075"/>
        <v>0</v>
      </c>
      <c r="U1692" s="96">
        <f t="shared" si="1075"/>
        <v>0</v>
      </c>
      <c r="V1692" s="96">
        <f t="shared" si="1075"/>
        <v>0</v>
      </c>
      <c r="W1692" s="96">
        <f t="shared" si="1075"/>
        <v>0</v>
      </c>
      <c r="X1692" s="96">
        <f t="shared" si="1075"/>
        <v>0</v>
      </c>
      <c r="Y1692" s="96">
        <f t="shared" si="1075"/>
        <v>0</v>
      </c>
      <c r="Z1692" s="96">
        <f t="shared" si="1075"/>
        <v>0</v>
      </c>
      <c r="AA1692" s="96">
        <f t="shared" si="1075"/>
        <v>0</v>
      </c>
      <c r="AB1692" s="96">
        <f t="shared" si="1075"/>
        <v>0</v>
      </c>
      <c r="AC1692" s="96">
        <f t="shared" si="1075"/>
        <v>0</v>
      </c>
      <c r="AD1692" s="96">
        <f t="shared" si="1075"/>
        <v>0</v>
      </c>
      <c r="AE1692" s="96">
        <f t="shared" si="1075"/>
        <v>0</v>
      </c>
      <c r="AF1692" s="92"/>
    </row>
    <row r="1693" spans="1:32" s="82" customFormat="1" ht="18.75" x14ac:dyDescent="0.25">
      <c r="A1693" s="657" t="s">
        <v>467</v>
      </c>
      <c r="B1693" s="96">
        <f t="shared" ref="B1693:B1701" si="1076">H1693+J1693+L1693+N1693+P1693+R1693+T1693+V1693+X1693+Z1693+AB1693+AD1693</f>
        <v>180</v>
      </c>
      <c r="C1693" s="131">
        <f>H1693+J1693+L1693+N1693+P1693++R1693</f>
        <v>180</v>
      </c>
      <c r="D1693" s="96">
        <f t="shared" ref="D1693:D1697" si="1077">E1693</f>
        <v>180</v>
      </c>
      <c r="E1693" s="131">
        <f t="shared" ref="E1693:E1701" si="1078">I1693+K1693+M1693+O1693+Q1693+S1693+U1693+W1693+Y1693+AA1693+AC1693+AE1693</f>
        <v>180</v>
      </c>
      <c r="F1693" s="96">
        <f t="shared" si="1070"/>
        <v>100</v>
      </c>
      <c r="G1693" s="96">
        <f t="shared" si="1071"/>
        <v>100</v>
      </c>
      <c r="H1693" s="131">
        <v>2.2999999999999998</v>
      </c>
      <c r="I1693" s="131">
        <v>2.2999999999999998</v>
      </c>
      <c r="J1693" s="131">
        <v>0</v>
      </c>
      <c r="K1693" s="131">
        <v>0</v>
      </c>
      <c r="L1693" s="131">
        <v>90</v>
      </c>
      <c r="M1693" s="131">
        <v>90</v>
      </c>
      <c r="N1693" s="131">
        <v>87.7</v>
      </c>
      <c r="O1693" s="131">
        <v>87.7</v>
      </c>
      <c r="P1693" s="131">
        <v>0</v>
      </c>
      <c r="Q1693" s="131">
        <v>0</v>
      </c>
      <c r="R1693" s="131">
        <v>0</v>
      </c>
      <c r="S1693" s="131">
        <v>0</v>
      </c>
      <c r="T1693" s="131">
        <v>0</v>
      </c>
      <c r="U1693" s="131">
        <v>0</v>
      </c>
      <c r="V1693" s="131">
        <v>0</v>
      </c>
      <c r="W1693" s="131">
        <v>0</v>
      </c>
      <c r="X1693" s="131">
        <v>0</v>
      </c>
      <c r="Y1693" s="131">
        <v>0</v>
      </c>
      <c r="Z1693" s="131">
        <v>0</v>
      </c>
      <c r="AA1693" s="131">
        <v>0</v>
      </c>
      <c r="AB1693" s="131">
        <v>0</v>
      </c>
      <c r="AC1693" s="131">
        <v>0</v>
      </c>
      <c r="AD1693" s="131">
        <v>0</v>
      </c>
      <c r="AE1693" s="649" t="s">
        <v>221</v>
      </c>
      <c r="AF1693" s="92"/>
    </row>
    <row r="1694" spans="1:32" s="82" customFormat="1" ht="18.75" x14ac:dyDescent="0.25">
      <c r="A1694" s="657" t="s">
        <v>464</v>
      </c>
      <c r="B1694" s="96">
        <f t="shared" si="1076"/>
        <v>18.5</v>
      </c>
      <c r="C1694" s="131">
        <f>H1694+J1694+L1694+N1694+P1694+R1694</f>
        <v>18.5</v>
      </c>
      <c r="D1694" s="96">
        <f t="shared" si="1077"/>
        <v>18.5</v>
      </c>
      <c r="E1694" s="131">
        <f t="shared" si="1078"/>
        <v>18.5</v>
      </c>
      <c r="F1694" s="96">
        <f t="shared" si="1070"/>
        <v>100</v>
      </c>
      <c r="G1694" s="96">
        <f t="shared" si="1071"/>
        <v>100</v>
      </c>
      <c r="H1694" s="131">
        <v>0</v>
      </c>
      <c r="I1694" s="131">
        <v>0</v>
      </c>
      <c r="J1694" s="131">
        <v>18.5</v>
      </c>
      <c r="K1694" s="131">
        <v>18.5</v>
      </c>
      <c r="L1694" s="131">
        <v>0</v>
      </c>
      <c r="M1694" s="131">
        <v>0</v>
      </c>
      <c r="N1694" s="131">
        <v>0</v>
      </c>
      <c r="O1694" s="131">
        <v>0</v>
      </c>
      <c r="P1694" s="131">
        <v>0</v>
      </c>
      <c r="Q1694" s="131">
        <v>0</v>
      </c>
      <c r="R1694" s="131">
        <v>0</v>
      </c>
      <c r="S1694" s="131">
        <v>0</v>
      </c>
      <c r="T1694" s="131">
        <v>0</v>
      </c>
      <c r="U1694" s="131">
        <v>0</v>
      </c>
      <c r="V1694" s="131">
        <v>0</v>
      </c>
      <c r="W1694" s="131">
        <v>0</v>
      </c>
      <c r="X1694" s="131">
        <v>0</v>
      </c>
      <c r="Y1694" s="131">
        <v>0</v>
      </c>
      <c r="Z1694" s="131">
        <v>0</v>
      </c>
      <c r="AA1694" s="131">
        <v>0</v>
      </c>
      <c r="AB1694" s="131">
        <v>0</v>
      </c>
      <c r="AC1694" s="131">
        <v>0</v>
      </c>
      <c r="AD1694" s="131">
        <v>0</v>
      </c>
      <c r="AE1694" s="649" t="s">
        <v>221</v>
      </c>
      <c r="AF1694" s="92"/>
    </row>
    <row r="1695" spans="1:32" s="82" customFormat="1" ht="18.75" x14ac:dyDescent="0.25">
      <c r="A1695" s="657" t="s">
        <v>468</v>
      </c>
      <c r="B1695" s="96">
        <f t="shared" si="1076"/>
        <v>56.7</v>
      </c>
      <c r="C1695" s="131">
        <f>H1695+J1695+L1695+N1695+P1695+R1695</f>
        <v>56.7</v>
      </c>
      <c r="D1695" s="96">
        <f t="shared" si="1077"/>
        <v>56.7</v>
      </c>
      <c r="E1695" s="131">
        <f t="shared" si="1078"/>
        <v>56.7</v>
      </c>
      <c r="F1695" s="96">
        <f t="shared" si="1070"/>
        <v>100</v>
      </c>
      <c r="G1695" s="96">
        <f t="shared" si="1071"/>
        <v>100</v>
      </c>
      <c r="H1695" s="131">
        <v>0</v>
      </c>
      <c r="I1695" s="131">
        <v>0</v>
      </c>
      <c r="J1695" s="131">
        <v>0</v>
      </c>
      <c r="K1695" s="131">
        <v>0</v>
      </c>
      <c r="L1695" s="131">
        <v>15.6</v>
      </c>
      <c r="M1695" s="131">
        <v>0</v>
      </c>
      <c r="N1695" s="131">
        <v>41.1</v>
      </c>
      <c r="O1695" s="131">
        <v>15</v>
      </c>
      <c r="P1695" s="131">
        <v>0</v>
      </c>
      <c r="Q1695" s="131">
        <v>33.020000000000003</v>
      </c>
      <c r="R1695" s="131">
        <v>0</v>
      </c>
      <c r="S1695" s="131">
        <v>8.68</v>
      </c>
      <c r="T1695" s="131">
        <v>0</v>
      </c>
      <c r="U1695" s="131">
        <v>0</v>
      </c>
      <c r="V1695" s="131">
        <v>0</v>
      </c>
      <c r="W1695" s="131">
        <v>0</v>
      </c>
      <c r="X1695" s="131">
        <v>0</v>
      </c>
      <c r="Y1695" s="131">
        <v>0</v>
      </c>
      <c r="Z1695" s="131">
        <v>0</v>
      </c>
      <c r="AA1695" s="131">
        <v>0</v>
      </c>
      <c r="AB1695" s="131">
        <v>0</v>
      </c>
      <c r="AC1695" s="131">
        <v>0</v>
      </c>
      <c r="AD1695" s="131">
        <v>0</v>
      </c>
      <c r="AE1695" s="649" t="s">
        <v>221</v>
      </c>
      <c r="AF1695" s="465"/>
    </row>
    <row r="1696" spans="1:32" s="82" customFormat="1" ht="18.75" x14ac:dyDescent="0.25">
      <c r="A1696" s="657" t="s">
        <v>469</v>
      </c>
      <c r="B1696" s="96">
        <f t="shared" si="1076"/>
        <v>73</v>
      </c>
      <c r="C1696" s="131">
        <f>H1696+J1696+L1696+N1696</f>
        <v>73</v>
      </c>
      <c r="D1696" s="96">
        <f t="shared" si="1077"/>
        <v>73</v>
      </c>
      <c r="E1696" s="131">
        <f t="shared" si="1078"/>
        <v>73</v>
      </c>
      <c r="F1696" s="96">
        <f t="shared" si="1070"/>
        <v>100</v>
      </c>
      <c r="G1696" s="96">
        <f t="shared" si="1071"/>
        <v>100</v>
      </c>
      <c r="H1696" s="131">
        <v>0</v>
      </c>
      <c r="I1696" s="131">
        <v>0</v>
      </c>
      <c r="J1696" s="131">
        <v>0</v>
      </c>
      <c r="K1696" s="131">
        <v>0</v>
      </c>
      <c r="L1696" s="131">
        <v>0</v>
      </c>
      <c r="M1696" s="131">
        <v>0</v>
      </c>
      <c r="N1696" s="131">
        <v>73</v>
      </c>
      <c r="O1696" s="131">
        <v>73</v>
      </c>
      <c r="P1696" s="131">
        <v>0</v>
      </c>
      <c r="Q1696" s="131">
        <v>0</v>
      </c>
      <c r="R1696" s="131">
        <v>0</v>
      </c>
      <c r="S1696" s="131">
        <v>0</v>
      </c>
      <c r="T1696" s="131">
        <v>0</v>
      </c>
      <c r="U1696" s="131">
        <v>0</v>
      </c>
      <c r="V1696" s="131">
        <v>0</v>
      </c>
      <c r="W1696" s="131">
        <v>0</v>
      </c>
      <c r="X1696" s="131">
        <v>0</v>
      </c>
      <c r="Y1696" s="131">
        <v>0</v>
      </c>
      <c r="Z1696" s="131">
        <v>0</v>
      </c>
      <c r="AA1696" s="131">
        <v>0</v>
      </c>
      <c r="AB1696" s="131">
        <v>0</v>
      </c>
      <c r="AC1696" s="131">
        <v>0</v>
      </c>
      <c r="AD1696" s="131">
        <v>0</v>
      </c>
      <c r="AE1696" s="100">
        <v>0</v>
      </c>
      <c r="AF1696" s="92"/>
    </row>
    <row r="1697" spans="1:32" s="82" customFormat="1" ht="37.5" x14ac:dyDescent="0.25">
      <c r="A1697" s="657" t="s">
        <v>470</v>
      </c>
      <c r="B1697" s="96">
        <f t="shared" si="1076"/>
        <v>100</v>
      </c>
      <c r="C1697" s="131">
        <f>D1697</f>
        <v>100</v>
      </c>
      <c r="D1697" s="96">
        <f t="shared" si="1077"/>
        <v>100</v>
      </c>
      <c r="E1697" s="131">
        <f t="shared" si="1078"/>
        <v>100</v>
      </c>
      <c r="F1697" s="96">
        <f t="shared" si="1070"/>
        <v>100</v>
      </c>
      <c r="G1697" s="96">
        <f t="shared" si="1071"/>
        <v>100</v>
      </c>
      <c r="H1697" s="131">
        <v>47.25</v>
      </c>
      <c r="I1697" s="131">
        <v>47.25</v>
      </c>
      <c r="J1697" s="131">
        <v>0</v>
      </c>
      <c r="K1697" s="131">
        <v>0</v>
      </c>
      <c r="L1697" s="131">
        <v>0</v>
      </c>
      <c r="M1697" s="131">
        <v>0</v>
      </c>
      <c r="N1697" s="131">
        <v>0</v>
      </c>
      <c r="O1697" s="131">
        <v>0</v>
      </c>
      <c r="P1697" s="131">
        <v>0</v>
      </c>
      <c r="Q1697" s="131">
        <v>0</v>
      </c>
      <c r="R1697" s="131">
        <v>0</v>
      </c>
      <c r="S1697" s="131">
        <v>0</v>
      </c>
      <c r="T1697" s="131">
        <v>0</v>
      </c>
      <c r="U1697" s="131">
        <v>0</v>
      </c>
      <c r="V1697" s="131">
        <v>0</v>
      </c>
      <c r="W1697" s="131">
        <v>0</v>
      </c>
      <c r="X1697" s="131">
        <v>52.75</v>
      </c>
      <c r="Y1697" s="131">
        <v>52.75</v>
      </c>
      <c r="Z1697" s="131">
        <v>0</v>
      </c>
      <c r="AA1697" s="131">
        <v>0</v>
      </c>
      <c r="AB1697" s="131">
        <v>0</v>
      </c>
      <c r="AC1697" s="131">
        <v>0</v>
      </c>
      <c r="AD1697" s="131">
        <v>0</v>
      </c>
      <c r="AE1697" s="100" t="str">
        <f>AE1699</f>
        <v>0,00</v>
      </c>
      <c r="AF1697" s="103" t="s">
        <v>471</v>
      </c>
    </row>
    <row r="1698" spans="1:32" s="82" customFormat="1" ht="131.25" x14ac:dyDescent="0.25">
      <c r="A1698" s="657" t="s">
        <v>472</v>
      </c>
      <c r="B1698" s="96">
        <f t="shared" si="1076"/>
        <v>200</v>
      </c>
      <c r="C1698" s="131">
        <f>H1698+J1698+L1698+N1698+P1698+R1698+T1698+V1698+X1698+Z1698+AB1698</f>
        <v>200</v>
      </c>
      <c r="D1698" s="96">
        <f>E1698</f>
        <v>200</v>
      </c>
      <c r="E1698" s="131">
        <f t="shared" si="1078"/>
        <v>200</v>
      </c>
      <c r="F1698" s="96">
        <f t="shared" si="1070"/>
        <v>100</v>
      </c>
      <c r="G1698" s="96">
        <f t="shared" si="1071"/>
        <v>100</v>
      </c>
      <c r="H1698" s="131">
        <v>0</v>
      </c>
      <c r="I1698" s="131">
        <v>0</v>
      </c>
      <c r="J1698" s="131">
        <v>0</v>
      </c>
      <c r="K1698" s="131">
        <v>0</v>
      </c>
      <c r="L1698" s="131">
        <v>0</v>
      </c>
      <c r="M1698" s="131">
        <v>0</v>
      </c>
      <c r="N1698" s="131">
        <v>0</v>
      </c>
      <c r="O1698" s="131">
        <v>0</v>
      </c>
      <c r="P1698" s="131">
        <v>0</v>
      </c>
      <c r="Q1698" s="131">
        <v>0</v>
      </c>
      <c r="R1698" s="131">
        <v>0</v>
      </c>
      <c r="S1698" s="131">
        <v>0</v>
      </c>
      <c r="T1698" s="131">
        <v>0</v>
      </c>
      <c r="U1698" s="131">
        <v>0</v>
      </c>
      <c r="V1698" s="131">
        <v>0</v>
      </c>
      <c r="W1698" s="131">
        <v>0</v>
      </c>
      <c r="X1698" s="131">
        <v>100</v>
      </c>
      <c r="Y1698" s="131">
        <v>100</v>
      </c>
      <c r="Z1698" s="131">
        <v>50</v>
      </c>
      <c r="AA1698" s="131">
        <v>50</v>
      </c>
      <c r="AB1698" s="131">
        <v>50</v>
      </c>
      <c r="AC1698" s="131">
        <v>50</v>
      </c>
      <c r="AD1698" s="131">
        <v>0</v>
      </c>
      <c r="AE1698" s="649" t="s">
        <v>221</v>
      </c>
      <c r="AF1698" s="103" t="s">
        <v>710</v>
      </c>
    </row>
    <row r="1699" spans="1:32" s="82" customFormat="1" ht="112.5" x14ac:dyDescent="0.25">
      <c r="A1699" s="657" t="s">
        <v>473</v>
      </c>
      <c r="B1699" s="96">
        <f t="shared" si="1076"/>
        <v>100</v>
      </c>
      <c r="C1699" s="131">
        <f>H1699+J1699+L1699+N1699+P1699+R1699+T1699+V1699+X1699+Z1699+AB1699</f>
        <v>100</v>
      </c>
      <c r="D1699" s="96">
        <f>E1699</f>
        <v>100</v>
      </c>
      <c r="E1699" s="131">
        <f t="shared" si="1078"/>
        <v>100</v>
      </c>
      <c r="F1699" s="96">
        <f t="shared" si="1070"/>
        <v>100</v>
      </c>
      <c r="G1699" s="96">
        <f t="shared" si="1071"/>
        <v>100</v>
      </c>
      <c r="H1699" s="131">
        <v>21.84</v>
      </c>
      <c r="I1699" s="131">
        <v>21.84</v>
      </c>
      <c r="J1699" s="131">
        <v>0</v>
      </c>
      <c r="K1699" s="131">
        <v>0</v>
      </c>
      <c r="L1699" s="131">
        <v>0</v>
      </c>
      <c r="M1699" s="131">
        <v>0</v>
      </c>
      <c r="N1699" s="131">
        <v>0</v>
      </c>
      <c r="O1699" s="131">
        <v>0</v>
      </c>
      <c r="P1699" s="131">
        <v>0</v>
      </c>
      <c r="Q1699" s="131">
        <v>0</v>
      </c>
      <c r="R1699" s="131">
        <v>0</v>
      </c>
      <c r="S1699" s="131">
        <v>0</v>
      </c>
      <c r="T1699" s="131">
        <v>0</v>
      </c>
      <c r="U1699" s="131">
        <v>0</v>
      </c>
      <c r="V1699" s="131">
        <v>20</v>
      </c>
      <c r="W1699" s="131">
        <v>20</v>
      </c>
      <c r="X1699" s="131">
        <v>0</v>
      </c>
      <c r="Y1699" s="131">
        <v>0</v>
      </c>
      <c r="Z1699" s="131">
        <v>25.5</v>
      </c>
      <c r="AA1699" s="131">
        <v>7.7</v>
      </c>
      <c r="AB1699" s="131">
        <v>32.659999999999997</v>
      </c>
      <c r="AC1699" s="131">
        <v>50.46</v>
      </c>
      <c r="AD1699" s="131">
        <v>0</v>
      </c>
      <c r="AE1699" s="649" t="s">
        <v>221</v>
      </c>
      <c r="AF1699" s="103" t="s">
        <v>474</v>
      </c>
    </row>
    <row r="1700" spans="1:32" s="82" customFormat="1" ht="75" x14ac:dyDescent="0.25">
      <c r="A1700" s="657" t="s">
        <v>475</v>
      </c>
      <c r="B1700" s="96">
        <f t="shared" si="1076"/>
        <v>70</v>
      </c>
      <c r="C1700" s="131">
        <f>H1700+J1700+L1700+N1700+P1700+R1700+T1700+V1700+X1700+Z1700+AB1700</f>
        <v>70</v>
      </c>
      <c r="D1700" s="96">
        <f t="shared" ref="D1700" si="1079">E1700</f>
        <v>70</v>
      </c>
      <c r="E1700" s="131">
        <f t="shared" si="1078"/>
        <v>70</v>
      </c>
      <c r="F1700" s="96">
        <f t="shared" si="1070"/>
        <v>100</v>
      </c>
      <c r="G1700" s="96">
        <f t="shared" si="1071"/>
        <v>100</v>
      </c>
      <c r="H1700" s="131">
        <v>0</v>
      </c>
      <c r="I1700" s="131">
        <v>0</v>
      </c>
      <c r="J1700" s="131">
        <v>0</v>
      </c>
      <c r="K1700" s="131">
        <v>0</v>
      </c>
      <c r="L1700" s="131">
        <v>0</v>
      </c>
      <c r="M1700" s="131">
        <v>0</v>
      </c>
      <c r="N1700" s="131">
        <v>0</v>
      </c>
      <c r="O1700" s="131">
        <v>0</v>
      </c>
      <c r="P1700" s="131">
        <v>0</v>
      </c>
      <c r="Q1700" s="131">
        <v>0</v>
      </c>
      <c r="R1700" s="131">
        <v>0</v>
      </c>
      <c r="S1700" s="131">
        <v>0</v>
      </c>
      <c r="T1700" s="131">
        <v>0</v>
      </c>
      <c r="U1700" s="131">
        <v>0</v>
      </c>
      <c r="V1700" s="131">
        <v>0</v>
      </c>
      <c r="W1700" s="131">
        <v>0</v>
      </c>
      <c r="X1700" s="131">
        <v>0</v>
      </c>
      <c r="Y1700" s="131">
        <v>0</v>
      </c>
      <c r="Z1700" s="131">
        <v>0</v>
      </c>
      <c r="AA1700" s="131">
        <v>0</v>
      </c>
      <c r="AB1700" s="131">
        <v>70</v>
      </c>
      <c r="AC1700" s="131">
        <v>70</v>
      </c>
      <c r="AD1700" s="131">
        <v>0</v>
      </c>
      <c r="AE1700" s="649" t="s">
        <v>221</v>
      </c>
      <c r="AF1700" s="103" t="s">
        <v>711</v>
      </c>
    </row>
    <row r="1701" spans="1:32" s="82" customFormat="1" ht="93.75" x14ac:dyDescent="0.25">
      <c r="A1701" s="657" t="s">
        <v>476</v>
      </c>
      <c r="B1701" s="96">
        <f t="shared" si="1076"/>
        <v>320</v>
      </c>
      <c r="C1701" s="131">
        <f>H1701+J1701+L1701+N1701</f>
        <v>320</v>
      </c>
      <c r="D1701" s="96">
        <f>E1701</f>
        <v>320</v>
      </c>
      <c r="E1701" s="131">
        <f t="shared" si="1078"/>
        <v>320</v>
      </c>
      <c r="F1701" s="96">
        <f t="shared" si="1070"/>
        <v>100</v>
      </c>
      <c r="G1701" s="96">
        <f t="shared" si="1071"/>
        <v>100</v>
      </c>
      <c r="H1701" s="131">
        <v>0</v>
      </c>
      <c r="I1701" s="131">
        <v>0</v>
      </c>
      <c r="J1701" s="131">
        <v>0</v>
      </c>
      <c r="K1701" s="131">
        <v>0</v>
      </c>
      <c r="L1701" s="131">
        <v>0</v>
      </c>
      <c r="M1701" s="131">
        <v>0</v>
      </c>
      <c r="N1701" s="131">
        <v>320</v>
      </c>
      <c r="O1701" s="131">
        <v>320</v>
      </c>
      <c r="P1701" s="131">
        <v>0</v>
      </c>
      <c r="Q1701" s="131">
        <v>0</v>
      </c>
      <c r="R1701" s="131">
        <v>0</v>
      </c>
      <c r="S1701" s="131">
        <v>0</v>
      </c>
      <c r="T1701" s="131">
        <v>0</v>
      </c>
      <c r="U1701" s="131">
        <v>0</v>
      </c>
      <c r="V1701" s="131">
        <v>0</v>
      </c>
      <c r="W1701" s="131">
        <v>0</v>
      </c>
      <c r="X1701" s="131">
        <v>0</v>
      </c>
      <c r="Y1701" s="131">
        <v>0</v>
      </c>
      <c r="Z1701" s="131">
        <v>0</v>
      </c>
      <c r="AA1701" s="131">
        <v>0</v>
      </c>
      <c r="AB1701" s="131">
        <v>0</v>
      </c>
      <c r="AC1701" s="131">
        <v>0</v>
      </c>
      <c r="AD1701" s="131">
        <v>0</v>
      </c>
      <c r="AE1701" s="649" t="s">
        <v>221</v>
      </c>
      <c r="AF1701" s="103" t="s">
        <v>477</v>
      </c>
    </row>
    <row r="1702" spans="1:32" s="82" customFormat="1" ht="56.25" x14ac:dyDescent="0.25">
      <c r="A1702" s="624" t="s">
        <v>478</v>
      </c>
      <c r="B1702" s="90">
        <f>B1703+B1709</f>
        <v>793.2</v>
      </c>
      <c r="C1702" s="90">
        <f t="shared" ref="C1702:AE1702" si="1080">C1703+C1709</f>
        <v>793.2</v>
      </c>
      <c r="D1702" s="90">
        <f t="shared" si="1080"/>
        <v>622.73</v>
      </c>
      <c r="E1702" s="90">
        <f t="shared" si="1080"/>
        <v>622.73</v>
      </c>
      <c r="F1702" s="89">
        <f>E1702/B1702*100</f>
        <v>78.508572869389809</v>
      </c>
      <c r="G1702" s="89">
        <f>E1702/C1702*100</f>
        <v>78.508572869389809</v>
      </c>
      <c r="H1702" s="90">
        <f t="shared" si="1080"/>
        <v>10.199999999999999</v>
      </c>
      <c r="I1702" s="90">
        <f t="shared" si="1080"/>
        <v>6.51</v>
      </c>
      <c r="J1702" s="90">
        <f t="shared" si="1080"/>
        <v>10.199999999999999</v>
      </c>
      <c r="K1702" s="90">
        <f t="shared" si="1080"/>
        <v>6.52</v>
      </c>
      <c r="L1702" s="90">
        <f t="shared" si="1080"/>
        <v>10.199999999999999</v>
      </c>
      <c r="M1702" s="90">
        <f t="shared" si="1080"/>
        <v>6.52</v>
      </c>
      <c r="N1702" s="132">
        <f t="shared" si="1080"/>
        <v>59</v>
      </c>
      <c r="O1702" s="132">
        <f t="shared" si="1080"/>
        <v>55.319999999999993</v>
      </c>
      <c r="P1702" s="90">
        <f t="shared" si="1080"/>
        <v>10.199999999999999</v>
      </c>
      <c r="Q1702" s="90">
        <f t="shared" si="1080"/>
        <v>6.52</v>
      </c>
      <c r="R1702" s="90">
        <f t="shared" si="1080"/>
        <v>10.199999999999999</v>
      </c>
      <c r="S1702" s="90">
        <f t="shared" si="1080"/>
        <v>6.52</v>
      </c>
      <c r="T1702" s="90">
        <f t="shared" si="1080"/>
        <v>10.199999999999999</v>
      </c>
      <c r="U1702" s="90">
        <f t="shared" si="1080"/>
        <v>6.52</v>
      </c>
      <c r="V1702" s="90">
        <f t="shared" si="1080"/>
        <v>10.199999999999999</v>
      </c>
      <c r="W1702" s="90">
        <f t="shared" si="1080"/>
        <v>13.03</v>
      </c>
      <c r="X1702" s="90">
        <f t="shared" si="1080"/>
        <v>72.099999999999994</v>
      </c>
      <c r="Y1702" s="90">
        <f t="shared" si="1080"/>
        <v>61.8</v>
      </c>
      <c r="Z1702" s="90">
        <f t="shared" si="1080"/>
        <v>40.200000000000003</v>
      </c>
      <c r="AA1702" s="90">
        <f t="shared" si="1080"/>
        <v>36.519999999999996</v>
      </c>
      <c r="AB1702" s="90">
        <f t="shared" si="1080"/>
        <v>460.25</v>
      </c>
      <c r="AC1702" s="90">
        <f t="shared" si="1080"/>
        <v>316.5</v>
      </c>
      <c r="AD1702" s="90">
        <f t="shared" si="1080"/>
        <v>90.25</v>
      </c>
      <c r="AE1702" s="90">
        <f t="shared" si="1080"/>
        <v>100.45</v>
      </c>
      <c r="AF1702" s="92"/>
    </row>
    <row r="1703" spans="1:32" s="82" customFormat="1" ht="93.75" x14ac:dyDescent="0.25">
      <c r="A1703" s="646" t="s">
        <v>479</v>
      </c>
      <c r="B1703" s="95">
        <f>B1704</f>
        <v>345</v>
      </c>
      <c r="C1703" s="95">
        <f t="shared" ref="C1703:E1703" si="1081">C1704</f>
        <v>345</v>
      </c>
      <c r="D1703" s="95">
        <f>D1704</f>
        <v>345</v>
      </c>
      <c r="E1703" s="95">
        <f t="shared" si="1081"/>
        <v>345</v>
      </c>
      <c r="F1703" s="95">
        <f t="shared" ref="F1703:F1704" si="1082">E1703/B1703*100</f>
        <v>100</v>
      </c>
      <c r="G1703" s="95">
        <f t="shared" ref="G1703:G1704" si="1083">E1703/C1703*100</f>
        <v>100</v>
      </c>
      <c r="H1703" s="124">
        <f t="shared" ref="H1703:AE1703" si="1084">H1704</f>
        <v>0</v>
      </c>
      <c r="I1703" s="124">
        <f t="shared" si="1084"/>
        <v>0</v>
      </c>
      <c r="J1703" s="124">
        <f t="shared" si="1084"/>
        <v>0</v>
      </c>
      <c r="K1703" s="124">
        <f t="shared" si="1084"/>
        <v>0</v>
      </c>
      <c r="L1703" s="124">
        <f t="shared" si="1084"/>
        <v>0</v>
      </c>
      <c r="M1703" s="124">
        <f t="shared" si="1084"/>
        <v>0</v>
      </c>
      <c r="N1703" s="124">
        <f t="shared" si="1084"/>
        <v>5</v>
      </c>
      <c r="O1703" s="124">
        <f t="shared" si="1084"/>
        <v>5</v>
      </c>
      <c r="P1703" s="124">
        <f t="shared" si="1084"/>
        <v>0</v>
      </c>
      <c r="Q1703" s="124">
        <f t="shared" si="1084"/>
        <v>0</v>
      </c>
      <c r="R1703" s="124">
        <f t="shared" si="1084"/>
        <v>0</v>
      </c>
      <c r="S1703" s="124">
        <f t="shared" si="1084"/>
        <v>0</v>
      </c>
      <c r="T1703" s="124">
        <f t="shared" si="1084"/>
        <v>0</v>
      </c>
      <c r="U1703" s="124">
        <f t="shared" si="1084"/>
        <v>0</v>
      </c>
      <c r="V1703" s="124">
        <f t="shared" si="1084"/>
        <v>0</v>
      </c>
      <c r="W1703" s="124">
        <f t="shared" si="1084"/>
        <v>0</v>
      </c>
      <c r="X1703" s="124">
        <f t="shared" si="1084"/>
        <v>0</v>
      </c>
      <c r="Y1703" s="124">
        <f t="shared" si="1084"/>
        <v>0</v>
      </c>
      <c r="Z1703" s="124">
        <f t="shared" si="1084"/>
        <v>30</v>
      </c>
      <c r="AA1703" s="124">
        <f t="shared" si="1084"/>
        <v>30</v>
      </c>
      <c r="AB1703" s="124">
        <f t="shared" si="1084"/>
        <v>310</v>
      </c>
      <c r="AC1703" s="124">
        <f t="shared" si="1084"/>
        <v>310</v>
      </c>
      <c r="AD1703" s="124">
        <f t="shared" si="1084"/>
        <v>0</v>
      </c>
      <c r="AE1703" s="124">
        <f t="shared" si="1084"/>
        <v>0</v>
      </c>
      <c r="AF1703" s="351"/>
    </row>
    <row r="1704" spans="1:32" s="82" customFormat="1" ht="18.75" x14ac:dyDescent="0.25">
      <c r="A1704" s="92" t="s">
        <v>27</v>
      </c>
      <c r="B1704" s="100">
        <f>B1705+B1706+B1707+B1708</f>
        <v>345</v>
      </c>
      <c r="C1704" s="100">
        <f t="shared" ref="C1704" si="1085">C1705+C1706+C1707+C1708</f>
        <v>345</v>
      </c>
      <c r="D1704" s="100">
        <f>D1705+D1706+D1707+D1708</f>
        <v>345</v>
      </c>
      <c r="E1704" s="100">
        <f t="shared" ref="E1704" si="1086">E1705+E1706+E1707+E1708</f>
        <v>345</v>
      </c>
      <c r="F1704" s="100">
        <f t="shared" si="1082"/>
        <v>100</v>
      </c>
      <c r="G1704" s="100">
        <f t="shared" si="1083"/>
        <v>100</v>
      </c>
      <c r="H1704" s="96">
        <f t="shared" ref="H1704:AE1704" si="1087">H1705+H1706+H1707+H1708</f>
        <v>0</v>
      </c>
      <c r="I1704" s="96">
        <f t="shared" si="1087"/>
        <v>0</v>
      </c>
      <c r="J1704" s="96">
        <f t="shared" si="1087"/>
        <v>0</v>
      </c>
      <c r="K1704" s="96">
        <f t="shared" si="1087"/>
        <v>0</v>
      </c>
      <c r="L1704" s="96">
        <f t="shared" si="1087"/>
        <v>0</v>
      </c>
      <c r="M1704" s="96">
        <f t="shared" si="1087"/>
        <v>0</v>
      </c>
      <c r="N1704" s="96">
        <f t="shared" si="1087"/>
        <v>5</v>
      </c>
      <c r="O1704" s="96">
        <f t="shared" si="1087"/>
        <v>5</v>
      </c>
      <c r="P1704" s="96">
        <f t="shared" si="1087"/>
        <v>0</v>
      </c>
      <c r="Q1704" s="96">
        <f t="shared" si="1087"/>
        <v>0</v>
      </c>
      <c r="R1704" s="96">
        <f t="shared" si="1087"/>
        <v>0</v>
      </c>
      <c r="S1704" s="96">
        <f t="shared" si="1087"/>
        <v>0</v>
      </c>
      <c r="T1704" s="96">
        <f t="shared" si="1087"/>
        <v>0</v>
      </c>
      <c r="U1704" s="96">
        <f t="shared" si="1087"/>
        <v>0</v>
      </c>
      <c r="V1704" s="96">
        <f t="shared" si="1087"/>
        <v>0</v>
      </c>
      <c r="W1704" s="96">
        <f t="shared" si="1087"/>
        <v>0</v>
      </c>
      <c r="X1704" s="96">
        <f t="shared" si="1087"/>
        <v>0</v>
      </c>
      <c r="Y1704" s="96">
        <f t="shared" si="1087"/>
        <v>0</v>
      </c>
      <c r="Z1704" s="96">
        <f t="shared" si="1087"/>
        <v>30</v>
      </c>
      <c r="AA1704" s="96">
        <f t="shared" si="1087"/>
        <v>30</v>
      </c>
      <c r="AB1704" s="96">
        <f t="shared" si="1087"/>
        <v>310</v>
      </c>
      <c r="AC1704" s="96">
        <f t="shared" si="1087"/>
        <v>310</v>
      </c>
      <c r="AD1704" s="96">
        <f t="shared" si="1087"/>
        <v>0</v>
      </c>
      <c r="AE1704" s="96">
        <f t="shared" si="1087"/>
        <v>0</v>
      </c>
      <c r="AF1704" s="92"/>
    </row>
    <row r="1705" spans="1:32" s="82" customFormat="1" ht="18.75" x14ac:dyDescent="0.25">
      <c r="A1705" s="103" t="s">
        <v>28</v>
      </c>
      <c r="B1705" s="100">
        <f>H1705+J1705+N1705+L1705+P1705+R1705+T1705+V1705+X1705+Z1705+AB1705+AD1705</f>
        <v>0</v>
      </c>
      <c r="C1705" s="125">
        <f>N1705+P1705+R1705+T1705+V1705+X1705</f>
        <v>0</v>
      </c>
      <c r="D1705" s="125">
        <v>0</v>
      </c>
      <c r="E1705" s="125">
        <f>I1705+K1705+M1705+O1705+Q1705+S1705+U1705+W1705+Y1705+AA1705+AC1705+AE1705</f>
        <v>0</v>
      </c>
      <c r="F1705" s="100">
        <v>0</v>
      </c>
      <c r="G1705" s="100">
        <v>0</v>
      </c>
      <c r="H1705" s="131">
        <v>0</v>
      </c>
      <c r="I1705" s="131">
        <v>0</v>
      </c>
      <c r="J1705" s="131">
        <v>0</v>
      </c>
      <c r="K1705" s="131">
        <v>0</v>
      </c>
      <c r="L1705" s="131">
        <v>0</v>
      </c>
      <c r="M1705" s="131">
        <v>0</v>
      </c>
      <c r="N1705" s="131">
        <v>0</v>
      </c>
      <c r="O1705" s="131">
        <v>0</v>
      </c>
      <c r="P1705" s="131">
        <v>0</v>
      </c>
      <c r="Q1705" s="131">
        <v>0</v>
      </c>
      <c r="R1705" s="131">
        <v>0</v>
      </c>
      <c r="S1705" s="131">
        <v>0</v>
      </c>
      <c r="T1705" s="131">
        <v>0</v>
      </c>
      <c r="U1705" s="131">
        <v>0</v>
      </c>
      <c r="V1705" s="131">
        <v>0</v>
      </c>
      <c r="W1705" s="131">
        <v>0</v>
      </c>
      <c r="X1705" s="131">
        <v>0</v>
      </c>
      <c r="Y1705" s="131">
        <v>0</v>
      </c>
      <c r="Z1705" s="131">
        <v>0</v>
      </c>
      <c r="AA1705" s="131">
        <v>0</v>
      </c>
      <c r="AB1705" s="131">
        <v>0</v>
      </c>
      <c r="AC1705" s="131">
        <v>0</v>
      </c>
      <c r="AD1705" s="131">
        <v>0</v>
      </c>
      <c r="AE1705" s="131">
        <v>0</v>
      </c>
      <c r="AF1705" s="92"/>
    </row>
    <row r="1706" spans="1:32" s="82" customFormat="1" ht="18.75" x14ac:dyDescent="0.25">
      <c r="A1706" s="103" t="s">
        <v>29</v>
      </c>
      <c r="B1706" s="100">
        <f>H1706+J1706+N1706+L1706+P1706+R1706+T1706+V1706+X1706+Z1706+AB1706+AD1706</f>
        <v>345</v>
      </c>
      <c r="C1706" s="125">
        <f>N1706+P1706+R1706+T1706+V1706+X1706+Z1706+AB1706</f>
        <v>345</v>
      </c>
      <c r="D1706" s="125">
        <f>E1706</f>
        <v>345</v>
      </c>
      <c r="E1706" s="125">
        <f>I1706+K1706+M1706+O1706+Q1706+S1706+U1706+W1706+Y1706+AA1706+AC1706+AE1706</f>
        <v>345</v>
      </c>
      <c r="F1706" s="100">
        <f t="shared" ref="F1706" si="1088">E1706/B1706*100</f>
        <v>100</v>
      </c>
      <c r="G1706" s="100">
        <f t="shared" ref="G1706" si="1089">E1706/C1706*100</f>
        <v>100</v>
      </c>
      <c r="H1706" s="131">
        <v>0</v>
      </c>
      <c r="I1706" s="131">
        <v>0</v>
      </c>
      <c r="J1706" s="131">
        <v>0</v>
      </c>
      <c r="K1706" s="131">
        <v>0</v>
      </c>
      <c r="L1706" s="131">
        <v>0</v>
      </c>
      <c r="M1706" s="131">
        <v>0</v>
      </c>
      <c r="N1706" s="131">
        <v>5</v>
      </c>
      <c r="O1706" s="131">
        <v>5</v>
      </c>
      <c r="P1706" s="131">
        <v>0</v>
      </c>
      <c r="Q1706" s="131">
        <v>0</v>
      </c>
      <c r="R1706" s="131">
        <v>0</v>
      </c>
      <c r="S1706" s="131">
        <v>0</v>
      </c>
      <c r="T1706" s="131">
        <v>0</v>
      </c>
      <c r="U1706" s="131">
        <v>0</v>
      </c>
      <c r="V1706" s="131">
        <v>0</v>
      </c>
      <c r="W1706" s="131">
        <v>0</v>
      </c>
      <c r="X1706" s="131">
        <v>0</v>
      </c>
      <c r="Y1706" s="131">
        <v>0</v>
      </c>
      <c r="Z1706" s="131">
        <v>30</v>
      </c>
      <c r="AA1706" s="131">
        <v>30</v>
      </c>
      <c r="AB1706" s="131">
        <v>310</v>
      </c>
      <c r="AC1706" s="131">
        <v>310</v>
      </c>
      <c r="AD1706" s="131">
        <v>0</v>
      </c>
      <c r="AE1706" s="131">
        <v>0</v>
      </c>
      <c r="AF1706" s="92"/>
    </row>
    <row r="1707" spans="1:32" s="82" customFormat="1" ht="18.75" x14ac:dyDescent="0.25">
      <c r="A1707" s="103" t="s">
        <v>30</v>
      </c>
      <c r="B1707" s="100">
        <f t="shared" ref="B1707:B1708" si="1090">H1707+J1707+N1707+L1707+P1707+R1707+T1707+V1707+X1707+Z1707+AB1707+AD1707</f>
        <v>0</v>
      </c>
      <c r="C1707" s="125">
        <f t="shared" ref="C1707:C1708" si="1091">N1707+P1707+R1707+T1707+V1707+X1707</f>
        <v>0</v>
      </c>
      <c r="D1707" s="125">
        <f t="shared" ref="D1707:D1708" si="1092">I1707+K1707+M1707+O1707+Q1707+S1707+U1707+W1707+Y1707</f>
        <v>0</v>
      </c>
      <c r="E1707" s="125">
        <f t="shared" ref="E1707:E1708" si="1093">I1707+K1707+M1707+O1707+Q1707+S1707+U1707+W1707+Y1707+AA1707+AC1707+AE1707</f>
        <v>0</v>
      </c>
      <c r="F1707" s="100">
        <v>0</v>
      </c>
      <c r="G1707" s="100">
        <v>0</v>
      </c>
      <c r="H1707" s="131">
        <v>0</v>
      </c>
      <c r="I1707" s="131">
        <v>0</v>
      </c>
      <c r="J1707" s="131">
        <v>0</v>
      </c>
      <c r="K1707" s="131">
        <v>0</v>
      </c>
      <c r="L1707" s="131">
        <v>0</v>
      </c>
      <c r="M1707" s="131">
        <v>0</v>
      </c>
      <c r="N1707" s="131">
        <v>0</v>
      </c>
      <c r="O1707" s="131">
        <v>0</v>
      </c>
      <c r="P1707" s="131">
        <v>0</v>
      </c>
      <c r="Q1707" s="131">
        <v>0</v>
      </c>
      <c r="R1707" s="131">
        <v>0</v>
      </c>
      <c r="S1707" s="131">
        <v>0</v>
      </c>
      <c r="T1707" s="131">
        <v>0</v>
      </c>
      <c r="U1707" s="131">
        <v>0</v>
      </c>
      <c r="V1707" s="131">
        <v>0</v>
      </c>
      <c r="W1707" s="131">
        <v>0</v>
      </c>
      <c r="X1707" s="131">
        <v>0</v>
      </c>
      <c r="Y1707" s="131">
        <v>0</v>
      </c>
      <c r="Z1707" s="131">
        <v>0</v>
      </c>
      <c r="AA1707" s="131">
        <v>0</v>
      </c>
      <c r="AB1707" s="131">
        <v>0</v>
      </c>
      <c r="AC1707" s="131">
        <v>0</v>
      </c>
      <c r="AD1707" s="131">
        <v>0</v>
      </c>
      <c r="AE1707" s="131">
        <v>0</v>
      </c>
      <c r="AF1707" s="92"/>
    </row>
    <row r="1708" spans="1:32" s="82" customFormat="1" ht="18.75" x14ac:dyDescent="0.25">
      <c r="A1708" s="103" t="s">
        <v>31</v>
      </c>
      <c r="B1708" s="100">
        <f t="shared" si="1090"/>
        <v>0</v>
      </c>
      <c r="C1708" s="125">
        <f t="shared" si="1091"/>
        <v>0</v>
      </c>
      <c r="D1708" s="125">
        <f t="shared" si="1092"/>
        <v>0</v>
      </c>
      <c r="E1708" s="125">
        <f t="shared" si="1093"/>
        <v>0</v>
      </c>
      <c r="F1708" s="100">
        <v>0</v>
      </c>
      <c r="G1708" s="100">
        <v>0</v>
      </c>
      <c r="H1708" s="131">
        <v>0</v>
      </c>
      <c r="I1708" s="131">
        <v>0</v>
      </c>
      <c r="J1708" s="131">
        <v>0</v>
      </c>
      <c r="K1708" s="131">
        <v>0</v>
      </c>
      <c r="L1708" s="131">
        <v>0</v>
      </c>
      <c r="M1708" s="131">
        <v>0</v>
      </c>
      <c r="N1708" s="131">
        <v>0</v>
      </c>
      <c r="O1708" s="131">
        <v>0</v>
      </c>
      <c r="P1708" s="131">
        <v>0</v>
      </c>
      <c r="Q1708" s="131">
        <v>0</v>
      </c>
      <c r="R1708" s="131">
        <v>0</v>
      </c>
      <c r="S1708" s="131">
        <v>0</v>
      </c>
      <c r="T1708" s="131">
        <v>0</v>
      </c>
      <c r="U1708" s="131">
        <v>0</v>
      </c>
      <c r="V1708" s="131">
        <v>0</v>
      </c>
      <c r="W1708" s="131">
        <v>0</v>
      </c>
      <c r="X1708" s="131">
        <v>0</v>
      </c>
      <c r="Y1708" s="131">
        <v>0</v>
      </c>
      <c r="Z1708" s="131">
        <v>0</v>
      </c>
      <c r="AA1708" s="131">
        <v>0</v>
      </c>
      <c r="AB1708" s="131">
        <v>0</v>
      </c>
      <c r="AC1708" s="131">
        <v>0</v>
      </c>
      <c r="AD1708" s="131">
        <v>0</v>
      </c>
      <c r="AE1708" s="131">
        <v>0</v>
      </c>
      <c r="AF1708" s="92"/>
    </row>
    <row r="1709" spans="1:32" s="82" customFormat="1" ht="56.25" x14ac:dyDescent="0.25">
      <c r="A1709" s="98" t="s">
        <v>480</v>
      </c>
      <c r="B1709" s="95">
        <f>B1710+B1716</f>
        <v>448.2</v>
      </c>
      <c r="C1709" s="95">
        <f>C1710+C1716</f>
        <v>448.2</v>
      </c>
      <c r="D1709" s="95">
        <f>D1710+D1716</f>
        <v>277.73</v>
      </c>
      <c r="E1709" s="95">
        <f>E1710+E1716</f>
        <v>277.73</v>
      </c>
      <c r="F1709" s="95">
        <f>E1709/B1709*100</f>
        <v>61.965640339134318</v>
      </c>
      <c r="G1709" s="95">
        <f>E1709/C1709*100</f>
        <v>61.965640339134318</v>
      </c>
      <c r="H1709" s="124">
        <f>H1710+H1716</f>
        <v>10.199999999999999</v>
      </c>
      <c r="I1709" s="124">
        <f t="shared" ref="I1709:AC1709" si="1094">I1710+I1716</f>
        <v>6.51</v>
      </c>
      <c r="J1709" s="124">
        <f t="shared" si="1094"/>
        <v>10.199999999999999</v>
      </c>
      <c r="K1709" s="124">
        <f t="shared" si="1094"/>
        <v>6.52</v>
      </c>
      <c r="L1709" s="124">
        <f t="shared" si="1094"/>
        <v>10.199999999999999</v>
      </c>
      <c r="M1709" s="124">
        <f t="shared" si="1094"/>
        <v>6.52</v>
      </c>
      <c r="N1709" s="124">
        <f t="shared" si="1094"/>
        <v>54</v>
      </c>
      <c r="O1709" s="124">
        <f t="shared" si="1094"/>
        <v>50.319999999999993</v>
      </c>
      <c r="P1709" s="124">
        <f t="shared" si="1094"/>
        <v>10.199999999999999</v>
      </c>
      <c r="Q1709" s="124">
        <f t="shared" si="1094"/>
        <v>6.52</v>
      </c>
      <c r="R1709" s="124">
        <f t="shared" si="1094"/>
        <v>10.199999999999999</v>
      </c>
      <c r="S1709" s="124">
        <f t="shared" si="1094"/>
        <v>6.52</v>
      </c>
      <c r="T1709" s="124">
        <f t="shared" si="1094"/>
        <v>10.199999999999999</v>
      </c>
      <c r="U1709" s="124">
        <f t="shared" si="1094"/>
        <v>6.52</v>
      </c>
      <c r="V1709" s="124">
        <f t="shared" si="1094"/>
        <v>10.199999999999999</v>
      </c>
      <c r="W1709" s="124">
        <f t="shared" si="1094"/>
        <v>13.03</v>
      </c>
      <c r="X1709" s="124">
        <f t="shared" si="1094"/>
        <v>72.099999999999994</v>
      </c>
      <c r="Y1709" s="124">
        <f t="shared" si="1094"/>
        <v>61.8</v>
      </c>
      <c r="Z1709" s="124">
        <f t="shared" si="1094"/>
        <v>10.199999999999999</v>
      </c>
      <c r="AA1709" s="124">
        <f t="shared" si="1094"/>
        <v>6.52</v>
      </c>
      <c r="AB1709" s="124">
        <f t="shared" si="1094"/>
        <v>150.25</v>
      </c>
      <c r="AC1709" s="124">
        <f t="shared" si="1094"/>
        <v>6.5</v>
      </c>
      <c r="AD1709" s="124">
        <f>AD1710+AD1716</f>
        <v>90.25</v>
      </c>
      <c r="AE1709" s="124">
        <f>AE1710+AE1716</f>
        <v>100.45</v>
      </c>
      <c r="AF1709" s="351"/>
    </row>
    <row r="1710" spans="1:32" s="82" customFormat="1" ht="187.5" x14ac:dyDescent="0.25">
      <c r="A1710" s="658" t="s">
        <v>481</v>
      </c>
      <c r="B1710" s="100">
        <f t="shared" ref="B1710:AE1710" si="1095">B1711</f>
        <v>404.4</v>
      </c>
      <c r="C1710" s="100">
        <f>C1711</f>
        <v>404.4</v>
      </c>
      <c r="D1710" s="100">
        <f t="shared" si="1095"/>
        <v>233.93</v>
      </c>
      <c r="E1710" s="100">
        <f t="shared" si="1095"/>
        <v>233.93</v>
      </c>
      <c r="F1710" s="100">
        <f t="shared" si="1095"/>
        <v>57.846191889218602</v>
      </c>
      <c r="G1710" s="100">
        <f t="shared" si="1095"/>
        <v>57.846191889218602</v>
      </c>
      <c r="H1710" s="96">
        <f t="shared" si="1095"/>
        <v>10.199999999999999</v>
      </c>
      <c r="I1710" s="96">
        <f t="shared" si="1095"/>
        <v>6.51</v>
      </c>
      <c r="J1710" s="96">
        <f t="shared" si="1095"/>
        <v>10.199999999999999</v>
      </c>
      <c r="K1710" s="96">
        <f t="shared" si="1095"/>
        <v>6.52</v>
      </c>
      <c r="L1710" s="96">
        <f t="shared" si="1095"/>
        <v>10.199999999999999</v>
      </c>
      <c r="M1710" s="96">
        <f t="shared" si="1095"/>
        <v>6.52</v>
      </c>
      <c r="N1710" s="96">
        <f t="shared" si="1095"/>
        <v>10.199999999999999</v>
      </c>
      <c r="O1710" s="96">
        <f t="shared" si="1095"/>
        <v>6.52</v>
      </c>
      <c r="P1710" s="96">
        <f t="shared" si="1095"/>
        <v>10.199999999999999</v>
      </c>
      <c r="Q1710" s="96">
        <f t="shared" si="1095"/>
        <v>6.52</v>
      </c>
      <c r="R1710" s="96">
        <f t="shared" si="1095"/>
        <v>10.199999999999999</v>
      </c>
      <c r="S1710" s="96">
        <f t="shared" si="1095"/>
        <v>6.52</v>
      </c>
      <c r="T1710" s="96">
        <f t="shared" si="1095"/>
        <v>10.199999999999999</v>
      </c>
      <c r="U1710" s="96">
        <f t="shared" si="1095"/>
        <v>6.52</v>
      </c>
      <c r="V1710" s="96">
        <f t="shared" si="1095"/>
        <v>10.199999999999999</v>
      </c>
      <c r="W1710" s="96">
        <f t="shared" si="1095"/>
        <v>13.03</v>
      </c>
      <c r="X1710" s="96">
        <f t="shared" si="1095"/>
        <v>72.099999999999994</v>
      </c>
      <c r="Y1710" s="96">
        <f t="shared" si="1095"/>
        <v>61.8</v>
      </c>
      <c r="Z1710" s="96">
        <f t="shared" si="1095"/>
        <v>10.199999999999999</v>
      </c>
      <c r="AA1710" s="96">
        <f t="shared" si="1095"/>
        <v>6.52</v>
      </c>
      <c r="AB1710" s="96">
        <f t="shared" si="1095"/>
        <v>150.25</v>
      </c>
      <c r="AC1710" s="96">
        <f t="shared" si="1095"/>
        <v>6.5</v>
      </c>
      <c r="AD1710" s="96">
        <f t="shared" si="1095"/>
        <v>90.25</v>
      </c>
      <c r="AE1710" s="96">
        <f t="shared" si="1095"/>
        <v>100.45</v>
      </c>
      <c r="AF1710" s="657" t="s">
        <v>712</v>
      </c>
    </row>
    <row r="1711" spans="1:32" s="82" customFormat="1" ht="18.75" x14ac:dyDescent="0.25">
      <c r="A1711" s="92" t="s">
        <v>27</v>
      </c>
      <c r="B1711" s="100">
        <f>B1712+B1713+B1714+B1715</f>
        <v>404.4</v>
      </c>
      <c r="C1711" s="100">
        <f>C1712+C1713+C1714+C1715</f>
        <v>404.4</v>
      </c>
      <c r="D1711" s="100">
        <f>D1712+D1713+D1714</f>
        <v>233.93</v>
      </c>
      <c r="E1711" s="100">
        <f>E1712+E1713+E1714+E1715</f>
        <v>233.93</v>
      </c>
      <c r="F1711" s="100">
        <f>F1713</f>
        <v>57.846191889218602</v>
      </c>
      <c r="G1711" s="100">
        <f>G1713</f>
        <v>57.846191889218602</v>
      </c>
      <c r="H1711" s="96">
        <f t="shared" ref="H1711:AE1711" si="1096">H1712+H1713+H1714+H1715</f>
        <v>10.199999999999999</v>
      </c>
      <c r="I1711" s="96">
        <f t="shared" si="1096"/>
        <v>6.51</v>
      </c>
      <c r="J1711" s="96">
        <f t="shared" si="1096"/>
        <v>10.199999999999999</v>
      </c>
      <c r="K1711" s="96">
        <f t="shared" si="1096"/>
        <v>6.52</v>
      </c>
      <c r="L1711" s="96">
        <f t="shared" si="1096"/>
        <v>10.199999999999999</v>
      </c>
      <c r="M1711" s="96">
        <f t="shared" si="1096"/>
        <v>6.52</v>
      </c>
      <c r="N1711" s="96">
        <f t="shared" si="1096"/>
        <v>10.199999999999999</v>
      </c>
      <c r="O1711" s="96">
        <f t="shared" si="1096"/>
        <v>6.52</v>
      </c>
      <c r="P1711" s="96">
        <f t="shared" si="1096"/>
        <v>10.199999999999999</v>
      </c>
      <c r="Q1711" s="96">
        <f t="shared" si="1096"/>
        <v>6.52</v>
      </c>
      <c r="R1711" s="96">
        <f t="shared" si="1096"/>
        <v>10.199999999999999</v>
      </c>
      <c r="S1711" s="96">
        <f t="shared" si="1096"/>
        <v>6.52</v>
      </c>
      <c r="T1711" s="96">
        <f t="shared" si="1096"/>
        <v>10.199999999999999</v>
      </c>
      <c r="U1711" s="96">
        <f t="shared" si="1096"/>
        <v>6.52</v>
      </c>
      <c r="V1711" s="96">
        <f t="shared" si="1096"/>
        <v>10.199999999999999</v>
      </c>
      <c r="W1711" s="96">
        <f t="shared" si="1096"/>
        <v>13.03</v>
      </c>
      <c r="X1711" s="96">
        <f t="shared" si="1096"/>
        <v>72.099999999999994</v>
      </c>
      <c r="Y1711" s="96">
        <f t="shared" si="1096"/>
        <v>61.8</v>
      </c>
      <c r="Z1711" s="96">
        <f t="shared" si="1096"/>
        <v>10.199999999999999</v>
      </c>
      <c r="AA1711" s="96">
        <f t="shared" si="1096"/>
        <v>6.52</v>
      </c>
      <c r="AB1711" s="96">
        <f t="shared" si="1096"/>
        <v>150.25</v>
      </c>
      <c r="AC1711" s="96">
        <f t="shared" si="1096"/>
        <v>6.5</v>
      </c>
      <c r="AD1711" s="96">
        <f t="shared" si="1096"/>
        <v>90.25</v>
      </c>
      <c r="AE1711" s="131">
        <f t="shared" si="1096"/>
        <v>100.45</v>
      </c>
      <c r="AF1711" s="92"/>
    </row>
    <row r="1712" spans="1:32" s="82" customFormat="1" ht="18.75" x14ac:dyDescent="0.25">
      <c r="A1712" s="103" t="s">
        <v>28</v>
      </c>
      <c r="B1712" s="100">
        <f>H1712+J1712+N1712+L1712+P1712+R1712+T1712+V1712+X1712+Z1712+AB1712+AD1712</f>
        <v>0</v>
      </c>
      <c r="C1712" s="125">
        <f>N1712+P1712+R1712+T1712+V1712+X1712+Z1712</f>
        <v>0</v>
      </c>
      <c r="D1712" s="125">
        <f>O1712+Q1712+S1712+U1712+W1712+Y1712+AA1712</f>
        <v>0</v>
      </c>
      <c r="E1712" s="125">
        <f>I1712+K1712+M1712+O1712+Q1712+S1712+U1712+W1712+Y1712+AA1712+AC1712+AE1712</f>
        <v>0</v>
      </c>
      <c r="F1712" s="125">
        <v>0</v>
      </c>
      <c r="G1712" s="125">
        <v>0</v>
      </c>
      <c r="H1712" s="131"/>
      <c r="I1712" s="131"/>
      <c r="J1712" s="131"/>
      <c r="K1712" s="131"/>
      <c r="L1712" s="131"/>
      <c r="M1712" s="131"/>
      <c r="N1712" s="131"/>
      <c r="O1712" s="131"/>
      <c r="P1712" s="131"/>
      <c r="Q1712" s="131"/>
      <c r="R1712" s="131"/>
      <c r="S1712" s="131"/>
      <c r="T1712" s="131"/>
      <c r="U1712" s="131"/>
      <c r="V1712" s="131"/>
      <c r="W1712" s="131"/>
      <c r="X1712" s="131"/>
      <c r="Y1712" s="131"/>
      <c r="Z1712" s="131"/>
      <c r="AA1712" s="131"/>
      <c r="AB1712" s="131"/>
      <c r="AC1712" s="131"/>
      <c r="AD1712" s="131"/>
      <c r="AE1712" s="649"/>
      <c r="AF1712" s="92"/>
    </row>
    <row r="1713" spans="1:32" s="82" customFormat="1" ht="18.75" x14ac:dyDescent="0.25">
      <c r="A1713" s="103" t="s">
        <v>29</v>
      </c>
      <c r="B1713" s="100">
        <f>H1713+J1713+N1713+L1713+P1713+R1713+T1713+V1713+X1713+Z1713+AB1713+AD1713</f>
        <v>404.4</v>
      </c>
      <c r="C1713" s="125">
        <f>H1713+J1713+L1713+N1713+P1713+R1713+T1713+V1713+X1713+Z1713+AB1713+AD1713</f>
        <v>404.4</v>
      </c>
      <c r="D1713" s="125">
        <f>E1713</f>
        <v>233.93</v>
      </c>
      <c r="E1713" s="125">
        <f>I1713+K1713+M1713+O1713+Q1713+S1713+U1713+W1713+Y1713+AA1713+AC1713+AE1713</f>
        <v>233.93</v>
      </c>
      <c r="F1713" s="100">
        <f>E1713/B1713*100</f>
        <v>57.846191889218602</v>
      </c>
      <c r="G1713" s="100">
        <f>E1713/C1713*100</f>
        <v>57.846191889218602</v>
      </c>
      <c r="H1713" s="131">
        <v>10.199999999999999</v>
      </c>
      <c r="I1713" s="131">
        <v>6.51</v>
      </c>
      <c r="J1713" s="131">
        <v>10.199999999999999</v>
      </c>
      <c r="K1713" s="131">
        <v>6.52</v>
      </c>
      <c r="L1713" s="131">
        <v>10.199999999999999</v>
      </c>
      <c r="M1713" s="131">
        <v>6.52</v>
      </c>
      <c r="N1713" s="131">
        <v>10.199999999999999</v>
      </c>
      <c r="O1713" s="131">
        <v>6.52</v>
      </c>
      <c r="P1713" s="131">
        <v>10.199999999999999</v>
      </c>
      <c r="Q1713" s="131">
        <v>6.52</v>
      </c>
      <c r="R1713" s="131">
        <v>10.199999999999999</v>
      </c>
      <c r="S1713" s="131">
        <v>6.52</v>
      </c>
      <c r="T1713" s="131">
        <v>10.199999999999999</v>
      </c>
      <c r="U1713" s="131">
        <v>6.52</v>
      </c>
      <c r="V1713" s="131">
        <v>10.199999999999999</v>
      </c>
      <c r="W1713" s="131">
        <v>13.03</v>
      </c>
      <c r="X1713" s="131">
        <v>72.099999999999994</v>
      </c>
      <c r="Y1713" s="131">
        <v>61.8</v>
      </c>
      <c r="Z1713" s="131">
        <v>10.199999999999999</v>
      </c>
      <c r="AA1713" s="131">
        <v>6.52</v>
      </c>
      <c r="AB1713" s="131">
        <v>150.25</v>
      </c>
      <c r="AC1713" s="131">
        <v>6.5</v>
      </c>
      <c r="AD1713" s="131">
        <v>90.25</v>
      </c>
      <c r="AE1713" s="649" t="s">
        <v>482</v>
      </c>
      <c r="AF1713" s="92"/>
    </row>
    <row r="1714" spans="1:32" s="82" customFormat="1" ht="18.75" x14ac:dyDescent="0.25">
      <c r="A1714" s="103" t="s">
        <v>30</v>
      </c>
      <c r="B1714" s="100">
        <f>H1714+J1714+N1714+L1714+P1714+R1714+T1714+V1714+X1714+Z1714+AB1714+AD1714</f>
        <v>0</v>
      </c>
      <c r="C1714" s="125">
        <f>N1714+P1714+R1714+T1714+V1714+X1714</f>
        <v>0</v>
      </c>
      <c r="D1714" s="125">
        <f>I1714+K1714+M1714+O1714+Q1714+S1714+U1714+W1714+Y1714</f>
        <v>0</v>
      </c>
      <c r="E1714" s="125">
        <f>I1714+K1714+M1714+O1714+Q1714+S1714+U1714+W1714+Y1714+AA1714+AC1714+AE1714</f>
        <v>0</v>
      </c>
      <c r="F1714" s="125">
        <v>0</v>
      </c>
      <c r="G1714" s="125">
        <v>0</v>
      </c>
      <c r="H1714" s="131"/>
      <c r="I1714" s="131"/>
      <c r="J1714" s="131"/>
      <c r="K1714" s="131"/>
      <c r="L1714" s="131"/>
      <c r="M1714" s="131"/>
      <c r="N1714" s="131"/>
      <c r="O1714" s="131"/>
      <c r="P1714" s="131"/>
      <c r="Q1714" s="131"/>
      <c r="R1714" s="131"/>
      <c r="S1714" s="131"/>
      <c r="T1714" s="131"/>
      <c r="U1714" s="131"/>
      <c r="V1714" s="131"/>
      <c r="W1714" s="131"/>
      <c r="X1714" s="131"/>
      <c r="Y1714" s="131"/>
      <c r="Z1714" s="131"/>
      <c r="AA1714" s="131"/>
      <c r="AB1714" s="131"/>
      <c r="AC1714" s="131"/>
      <c r="AD1714" s="131"/>
      <c r="AE1714" s="100"/>
      <c r="AF1714" s="659"/>
    </row>
    <row r="1715" spans="1:32" s="82" customFormat="1" ht="18.75" x14ac:dyDescent="0.25">
      <c r="A1715" s="103" t="s">
        <v>31</v>
      </c>
      <c r="B1715" s="96"/>
      <c r="C1715" s="131"/>
      <c r="D1715" s="131"/>
      <c r="E1715" s="131"/>
      <c r="F1715" s="131"/>
      <c r="G1715" s="131"/>
      <c r="H1715" s="131"/>
      <c r="I1715" s="131"/>
      <c r="J1715" s="131"/>
      <c r="K1715" s="131"/>
      <c r="L1715" s="131"/>
      <c r="M1715" s="131"/>
      <c r="N1715" s="131"/>
      <c r="O1715" s="131"/>
      <c r="P1715" s="131"/>
      <c r="Q1715" s="131"/>
      <c r="R1715" s="131"/>
      <c r="S1715" s="131"/>
      <c r="T1715" s="131"/>
      <c r="U1715" s="131"/>
      <c r="V1715" s="131"/>
      <c r="W1715" s="131"/>
      <c r="X1715" s="131"/>
      <c r="Y1715" s="131"/>
      <c r="Z1715" s="131"/>
      <c r="AA1715" s="131"/>
      <c r="AB1715" s="131"/>
      <c r="AC1715" s="131"/>
      <c r="AD1715" s="131"/>
      <c r="AE1715" s="131"/>
      <c r="AF1715" s="659"/>
    </row>
    <row r="1716" spans="1:32" s="82" customFormat="1" ht="131.25" x14ac:dyDescent="0.25">
      <c r="A1716" s="658" t="s">
        <v>483</v>
      </c>
      <c r="B1716" s="100">
        <f t="shared" ref="B1716:AC1716" si="1097">B1717</f>
        <v>43.8</v>
      </c>
      <c r="C1716" s="100">
        <f t="shared" si="1097"/>
        <v>43.8</v>
      </c>
      <c r="D1716" s="100">
        <f t="shared" si="1097"/>
        <v>43.8</v>
      </c>
      <c r="E1716" s="100">
        <f t="shared" si="1097"/>
        <v>43.8</v>
      </c>
      <c r="F1716" s="100">
        <f t="shared" si="1097"/>
        <v>100</v>
      </c>
      <c r="G1716" s="100">
        <f t="shared" si="1097"/>
        <v>100</v>
      </c>
      <c r="H1716" s="96">
        <f t="shared" si="1097"/>
        <v>0</v>
      </c>
      <c r="I1716" s="96">
        <f t="shared" si="1097"/>
        <v>0</v>
      </c>
      <c r="J1716" s="96">
        <f t="shared" si="1097"/>
        <v>0</v>
      </c>
      <c r="K1716" s="96">
        <f t="shared" si="1097"/>
        <v>0</v>
      </c>
      <c r="L1716" s="96">
        <f t="shared" si="1097"/>
        <v>0</v>
      </c>
      <c r="M1716" s="96">
        <f t="shared" si="1097"/>
        <v>0</v>
      </c>
      <c r="N1716" s="96">
        <f t="shared" si="1097"/>
        <v>43.8</v>
      </c>
      <c r="O1716" s="96">
        <f t="shared" si="1097"/>
        <v>43.8</v>
      </c>
      <c r="P1716" s="96">
        <f t="shared" si="1097"/>
        <v>0</v>
      </c>
      <c r="Q1716" s="96">
        <f t="shared" si="1097"/>
        <v>0</v>
      </c>
      <c r="R1716" s="96">
        <f t="shared" si="1097"/>
        <v>0</v>
      </c>
      <c r="S1716" s="96">
        <f t="shared" si="1097"/>
        <v>0</v>
      </c>
      <c r="T1716" s="96">
        <f t="shared" si="1097"/>
        <v>0</v>
      </c>
      <c r="U1716" s="96">
        <f t="shared" si="1097"/>
        <v>0</v>
      </c>
      <c r="V1716" s="96">
        <f t="shared" si="1097"/>
        <v>0</v>
      </c>
      <c r="W1716" s="96">
        <f t="shared" si="1097"/>
        <v>0</v>
      </c>
      <c r="X1716" s="96">
        <f t="shared" si="1097"/>
        <v>0</v>
      </c>
      <c r="Y1716" s="96">
        <f t="shared" si="1097"/>
        <v>0</v>
      </c>
      <c r="Z1716" s="96">
        <f t="shared" si="1097"/>
        <v>0</v>
      </c>
      <c r="AA1716" s="96">
        <f t="shared" si="1097"/>
        <v>0</v>
      </c>
      <c r="AB1716" s="96">
        <f t="shared" si="1097"/>
        <v>0</v>
      </c>
      <c r="AC1716" s="96">
        <f t="shared" si="1097"/>
        <v>0</v>
      </c>
      <c r="AD1716" s="96">
        <f>AD1717</f>
        <v>0</v>
      </c>
      <c r="AE1716" s="96">
        <f>AE1717</f>
        <v>0</v>
      </c>
      <c r="AF1716" s="660" t="s">
        <v>562</v>
      </c>
    </row>
    <row r="1717" spans="1:32" s="82" customFormat="1" ht="18.75" x14ac:dyDescent="0.25">
      <c r="A1717" s="92" t="s">
        <v>27</v>
      </c>
      <c r="B1717" s="100">
        <f>H1717+J1717+N1717+L1717+P1717+R1717+T1717+V1717+X1717+Z1717+AB1717+AD1717</f>
        <v>43.8</v>
      </c>
      <c r="C1717" s="100">
        <f>H1717+J1717+L1717+N1717+P1717+R1717+T1717+V1717+X1717+Z1717</f>
        <v>43.8</v>
      </c>
      <c r="D1717" s="100">
        <f>I1717+K1717+M1717+O1717+Q1717+S1717+U1717+W1717+Y1717+AA1717</f>
        <v>43.8</v>
      </c>
      <c r="E1717" s="100">
        <f>I1717+K1717+M1717+O1717+Q1717+S1717+U1717+W1717+Y1717+AA1717+AC1717+AE1717</f>
        <v>43.8</v>
      </c>
      <c r="F1717" s="100">
        <f>F1719</f>
        <v>100</v>
      </c>
      <c r="G1717" s="100">
        <f>G1719</f>
        <v>100</v>
      </c>
      <c r="H1717" s="90">
        <f t="shared" ref="H1717:AE1717" si="1098">H1718+H1719+H1720+H1721</f>
        <v>0</v>
      </c>
      <c r="I1717" s="90">
        <f t="shared" si="1098"/>
        <v>0</v>
      </c>
      <c r="J1717" s="90">
        <f t="shared" si="1098"/>
        <v>0</v>
      </c>
      <c r="K1717" s="90">
        <f t="shared" si="1098"/>
        <v>0</v>
      </c>
      <c r="L1717" s="90">
        <f t="shared" si="1098"/>
        <v>0</v>
      </c>
      <c r="M1717" s="90">
        <f t="shared" si="1098"/>
        <v>0</v>
      </c>
      <c r="N1717" s="90">
        <f t="shared" si="1098"/>
        <v>43.8</v>
      </c>
      <c r="O1717" s="90">
        <f t="shared" si="1098"/>
        <v>43.8</v>
      </c>
      <c r="P1717" s="90">
        <f t="shared" si="1098"/>
        <v>0</v>
      </c>
      <c r="Q1717" s="90">
        <f t="shared" si="1098"/>
        <v>0</v>
      </c>
      <c r="R1717" s="90">
        <f t="shared" si="1098"/>
        <v>0</v>
      </c>
      <c r="S1717" s="90">
        <f t="shared" si="1098"/>
        <v>0</v>
      </c>
      <c r="T1717" s="90">
        <f t="shared" si="1098"/>
        <v>0</v>
      </c>
      <c r="U1717" s="90">
        <f t="shared" si="1098"/>
        <v>0</v>
      </c>
      <c r="V1717" s="90">
        <f t="shared" si="1098"/>
        <v>0</v>
      </c>
      <c r="W1717" s="90">
        <f t="shared" si="1098"/>
        <v>0</v>
      </c>
      <c r="X1717" s="90">
        <f t="shared" si="1098"/>
        <v>0</v>
      </c>
      <c r="Y1717" s="90">
        <f t="shared" si="1098"/>
        <v>0</v>
      </c>
      <c r="Z1717" s="90">
        <f t="shared" si="1098"/>
        <v>0</v>
      </c>
      <c r="AA1717" s="90">
        <f t="shared" si="1098"/>
        <v>0</v>
      </c>
      <c r="AB1717" s="90">
        <f t="shared" si="1098"/>
        <v>0</v>
      </c>
      <c r="AC1717" s="90">
        <f t="shared" si="1098"/>
        <v>0</v>
      </c>
      <c r="AD1717" s="90">
        <f t="shared" si="1098"/>
        <v>0</v>
      </c>
      <c r="AE1717" s="90">
        <f t="shared" si="1098"/>
        <v>0</v>
      </c>
      <c r="AF1717" s="659"/>
    </row>
    <row r="1718" spans="1:32" s="82" customFormat="1" ht="18.75" x14ac:dyDescent="0.25">
      <c r="A1718" s="103" t="s">
        <v>28</v>
      </c>
      <c r="B1718" s="100">
        <f>H1718+J1718+N1718+L1718+P1718+R1718+T1718+V1718+X1718+Z1718+AB1718+AD1718</f>
        <v>0</v>
      </c>
      <c r="C1718" s="125">
        <f>N1718+P1718+R1718+T1718+V1718+X1718+Z1718</f>
        <v>0</v>
      </c>
      <c r="D1718" s="125">
        <f>O1718+Q1718+S1718+U1718+W1718+Y1718+AA1718</f>
        <v>0</v>
      </c>
      <c r="E1718" s="125">
        <f>I1718+K1718+M1718+O1718+Q1718+S1718+U1718+W1718+Y1718+AA1718+AC1718+AE1718</f>
        <v>0</v>
      </c>
      <c r="F1718" s="125">
        <v>0</v>
      </c>
      <c r="G1718" s="125">
        <v>0</v>
      </c>
      <c r="H1718" s="131"/>
      <c r="I1718" s="131"/>
      <c r="J1718" s="131"/>
      <c r="K1718" s="131"/>
      <c r="L1718" s="131"/>
      <c r="M1718" s="131"/>
      <c r="N1718" s="131"/>
      <c r="O1718" s="131"/>
      <c r="P1718" s="131"/>
      <c r="Q1718" s="131"/>
      <c r="R1718" s="131"/>
      <c r="S1718" s="131"/>
      <c r="T1718" s="131"/>
      <c r="U1718" s="131"/>
      <c r="V1718" s="131"/>
      <c r="W1718" s="131"/>
      <c r="X1718" s="131"/>
      <c r="Y1718" s="131"/>
      <c r="Z1718" s="131"/>
      <c r="AA1718" s="131"/>
      <c r="AB1718" s="131"/>
      <c r="AC1718" s="131"/>
      <c r="AD1718" s="131"/>
      <c r="AE1718" s="649"/>
      <c r="AF1718" s="659"/>
    </row>
    <row r="1719" spans="1:32" s="82" customFormat="1" ht="18.75" x14ac:dyDescent="0.25">
      <c r="A1719" s="103" t="s">
        <v>29</v>
      </c>
      <c r="B1719" s="100">
        <f>H1719+J1719+N1719+L1719+P1719+R1719+T1719+V1719+X1719+Z1719+AB1719+AD1719</f>
        <v>43.8</v>
      </c>
      <c r="C1719" s="125">
        <f>H1719+J1719+L1719+N1719+P1719+R1719+T1719+V1719+X1719+Z1719</f>
        <v>43.8</v>
      </c>
      <c r="D1719" s="125">
        <f>E1719</f>
        <v>43.8</v>
      </c>
      <c r="E1719" s="125">
        <f>I1719+K1719+M1719+O1719+Q1719+S1719+U1719+W1719+Y1719+AA1719+AC1719+AE1719</f>
        <v>43.8</v>
      </c>
      <c r="F1719" s="100">
        <f>E1719/B1719*100</f>
        <v>100</v>
      </c>
      <c r="G1719" s="100">
        <f>E1719/C1719*100</f>
        <v>100</v>
      </c>
      <c r="H1719" s="131">
        <v>0</v>
      </c>
      <c r="I1719" s="131">
        <v>0</v>
      </c>
      <c r="J1719" s="131">
        <v>0</v>
      </c>
      <c r="K1719" s="131">
        <v>0</v>
      </c>
      <c r="L1719" s="131">
        <v>0</v>
      </c>
      <c r="M1719" s="131">
        <v>0</v>
      </c>
      <c r="N1719" s="131">
        <v>43.8</v>
      </c>
      <c r="O1719" s="131">
        <v>43.8</v>
      </c>
      <c r="P1719" s="131">
        <v>0</v>
      </c>
      <c r="Q1719" s="131">
        <v>0</v>
      </c>
      <c r="R1719" s="131">
        <v>0</v>
      </c>
      <c r="S1719" s="131">
        <v>0</v>
      </c>
      <c r="T1719" s="131">
        <v>0</v>
      </c>
      <c r="U1719" s="131">
        <v>0</v>
      </c>
      <c r="V1719" s="131">
        <v>0</v>
      </c>
      <c r="W1719" s="131">
        <v>0</v>
      </c>
      <c r="X1719" s="131">
        <v>0</v>
      </c>
      <c r="Y1719" s="131">
        <v>0</v>
      </c>
      <c r="Z1719" s="131">
        <v>0</v>
      </c>
      <c r="AA1719" s="131">
        <v>0</v>
      </c>
      <c r="AB1719" s="131">
        <v>0</v>
      </c>
      <c r="AC1719" s="131">
        <v>0</v>
      </c>
      <c r="AD1719" s="661">
        <v>0</v>
      </c>
      <c r="AE1719" s="574"/>
      <c r="AF1719" s="215"/>
    </row>
    <row r="1720" spans="1:32" s="82" customFormat="1" ht="18.75" x14ac:dyDescent="0.25">
      <c r="A1720" s="103" t="s">
        <v>30</v>
      </c>
      <c r="B1720" s="100">
        <f>H1720+J1720+N1720+L1720+P1720+R1720+T1720+V1720+X1720+Z1720+AB1720+AD1720</f>
        <v>0</v>
      </c>
      <c r="C1720" s="125">
        <f>N1720+P1720+R1720+T1720+V1720+X1720</f>
        <v>0</v>
      </c>
      <c r="D1720" s="125">
        <f>I1720+K1720+M1720+O1720+Q1720+S1720+U1720+W1720+Y1720</f>
        <v>0</v>
      </c>
      <c r="E1720" s="125">
        <f>I1720+K1720+M1720+O1720+Q1720+S1720+U1720+W1720+Y1720+AA1720+AC1720+AE1720</f>
        <v>0</v>
      </c>
      <c r="F1720" s="125">
        <v>0</v>
      </c>
      <c r="G1720" s="125">
        <v>0</v>
      </c>
      <c r="H1720" s="131"/>
      <c r="I1720" s="131"/>
      <c r="J1720" s="131"/>
      <c r="K1720" s="131"/>
      <c r="L1720" s="131"/>
      <c r="M1720" s="131"/>
      <c r="N1720" s="131"/>
      <c r="O1720" s="131"/>
      <c r="P1720" s="131"/>
      <c r="Q1720" s="131"/>
      <c r="R1720" s="131"/>
      <c r="S1720" s="131"/>
      <c r="T1720" s="131"/>
      <c r="U1720" s="131"/>
      <c r="V1720" s="131"/>
      <c r="W1720" s="131"/>
      <c r="X1720" s="131"/>
      <c r="Y1720" s="131"/>
      <c r="Z1720" s="131"/>
      <c r="AA1720" s="131"/>
      <c r="AB1720" s="131"/>
      <c r="AC1720" s="131"/>
      <c r="AD1720" s="661"/>
      <c r="AE1720" s="574"/>
      <c r="AF1720" s="215"/>
    </row>
    <row r="1721" spans="1:32" s="82" customFormat="1" ht="18.75" x14ac:dyDescent="0.25">
      <c r="A1721" s="103" t="s">
        <v>31</v>
      </c>
      <c r="B1721" s="96"/>
      <c r="C1721" s="131"/>
      <c r="D1721" s="131"/>
      <c r="E1721" s="131"/>
      <c r="F1721" s="131"/>
      <c r="G1721" s="131"/>
      <c r="H1721" s="131"/>
      <c r="I1721" s="131"/>
      <c r="J1721" s="131"/>
      <c r="K1721" s="131"/>
      <c r="L1721" s="131"/>
      <c r="M1721" s="131"/>
      <c r="N1721" s="131"/>
      <c r="O1721" s="131"/>
      <c r="P1721" s="131"/>
      <c r="Q1721" s="131"/>
      <c r="R1721" s="131"/>
      <c r="S1721" s="131"/>
      <c r="T1721" s="131"/>
      <c r="U1721" s="131"/>
      <c r="V1721" s="131"/>
      <c r="W1721" s="131"/>
      <c r="X1721" s="131"/>
      <c r="Y1721" s="131"/>
      <c r="Z1721" s="131"/>
      <c r="AA1721" s="131"/>
      <c r="AB1721" s="131"/>
      <c r="AC1721" s="131"/>
      <c r="AD1721" s="661"/>
      <c r="AE1721" s="574"/>
      <c r="AF1721" s="215"/>
    </row>
    <row r="1722" spans="1:32" s="82" customFormat="1" ht="75" x14ac:dyDescent="0.25">
      <c r="A1722" s="624" t="s">
        <v>484</v>
      </c>
      <c r="B1722" s="90">
        <f t="shared" ref="B1722:AE1723" si="1099">B1723</f>
        <v>1951.8999999999994</v>
      </c>
      <c r="C1722" s="89">
        <f t="shared" si="1099"/>
        <v>1951.8999999999994</v>
      </c>
      <c r="D1722" s="89">
        <f t="shared" si="1099"/>
        <v>1920.9500000000003</v>
      </c>
      <c r="E1722" s="89">
        <f t="shared" si="1099"/>
        <v>1920.9500000000003</v>
      </c>
      <c r="F1722" s="90">
        <f t="shared" si="1099"/>
        <v>98.414365490035394</v>
      </c>
      <c r="G1722" s="90">
        <f t="shared" si="1099"/>
        <v>98.414365490035394</v>
      </c>
      <c r="H1722" s="90">
        <f t="shared" si="1099"/>
        <v>343.08</v>
      </c>
      <c r="I1722" s="90">
        <f t="shared" si="1099"/>
        <v>0</v>
      </c>
      <c r="J1722" s="90">
        <f t="shared" si="1099"/>
        <v>383.3</v>
      </c>
      <c r="K1722" s="90">
        <f t="shared" si="1099"/>
        <v>726.39</v>
      </c>
      <c r="L1722" s="90">
        <f t="shared" si="1099"/>
        <v>378.94</v>
      </c>
      <c r="M1722" s="90">
        <f t="shared" si="1099"/>
        <v>373.25</v>
      </c>
      <c r="N1722" s="132">
        <f t="shared" si="1099"/>
        <v>378.94</v>
      </c>
      <c r="O1722" s="132">
        <f t="shared" si="1099"/>
        <v>373.25</v>
      </c>
      <c r="P1722" s="90">
        <f t="shared" si="1099"/>
        <v>35.86</v>
      </c>
      <c r="Q1722" s="90">
        <f t="shared" si="1099"/>
        <v>30.17</v>
      </c>
      <c r="R1722" s="90">
        <f t="shared" si="1099"/>
        <v>35.85</v>
      </c>
      <c r="S1722" s="90">
        <f t="shared" si="1099"/>
        <v>35.19</v>
      </c>
      <c r="T1722" s="90">
        <f t="shared" si="1099"/>
        <v>146.37</v>
      </c>
      <c r="U1722" s="90">
        <f t="shared" si="1099"/>
        <v>35.200000000000003</v>
      </c>
      <c r="V1722" s="90">
        <f t="shared" si="1099"/>
        <v>35.86</v>
      </c>
      <c r="W1722" s="90">
        <f t="shared" si="1099"/>
        <v>115.64</v>
      </c>
      <c r="X1722" s="90">
        <f t="shared" si="1099"/>
        <v>56.06</v>
      </c>
      <c r="Y1722" s="90">
        <f t="shared" si="1099"/>
        <v>85.48</v>
      </c>
      <c r="Z1722" s="90">
        <f t="shared" si="1099"/>
        <v>88.23</v>
      </c>
      <c r="AA1722" s="90">
        <f t="shared" si="1099"/>
        <v>50.28</v>
      </c>
      <c r="AB1722" s="90">
        <f t="shared" si="1099"/>
        <v>37.86</v>
      </c>
      <c r="AC1722" s="90">
        <f t="shared" si="1099"/>
        <v>57.4</v>
      </c>
      <c r="AD1722" s="662">
        <f t="shared" si="1099"/>
        <v>31.55</v>
      </c>
      <c r="AE1722" s="662">
        <f t="shared" si="1099"/>
        <v>38.700000000000003</v>
      </c>
      <c r="AF1722" s="215"/>
    </row>
    <row r="1723" spans="1:32" s="82" customFormat="1" ht="75" x14ac:dyDescent="0.25">
      <c r="A1723" s="646" t="s">
        <v>485</v>
      </c>
      <c r="B1723" s="95">
        <f>B1724</f>
        <v>1951.8999999999994</v>
      </c>
      <c r="C1723" s="95">
        <f t="shared" si="1099"/>
        <v>1951.8999999999994</v>
      </c>
      <c r="D1723" s="95">
        <f>D1724</f>
        <v>1920.9500000000003</v>
      </c>
      <c r="E1723" s="95">
        <f t="shared" si="1099"/>
        <v>1920.9500000000003</v>
      </c>
      <c r="F1723" s="95">
        <f t="shared" ref="F1723:F1724" si="1100">E1723/B1723*100</f>
        <v>98.414365490035394</v>
      </c>
      <c r="G1723" s="95">
        <f t="shared" ref="G1723:G1724" si="1101">E1723/C1723*100</f>
        <v>98.414365490035394</v>
      </c>
      <c r="H1723" s="124">
        <f t="shared" si="1099"/>
        <v>343.08</v>
      </c>
      <c r="I1723" s="124">
        <f t="shared" si="1099"/>
        <v>0</v>
      </c>
      <c r="J1723" s="124">
        <f t="shared" si="1099"/>
        <v>383.3</v>
      </c>
      <c r="K1723" s="124">
        <f t="shared" si="1099"/>
        <v>726.39</v>
      </c>
      <c r="L1723" s="124">
        <f t="shared" si="1099"/>
        <v>378.94</v>
      </c>
      <c r="M1723" s="124">
        <f t="shared" si="1099"/>
        <v>373.25</v>
      </c>
      <c r="N1723" s="124">
        <f t="shared" si="1099"/>
        <v>378.94</v>
      </c>
      <c r="O1723" s="124">
        <f t="shared" si="1099"/>
        <v>373.25</v>
      </c>
      <c r="P1723" s="124">
        <f t="shared" si="1099"/>
        <v>35.86</v>
      </c>
      <c r="Q1723" s="124">
        <f t="shared" si="1099"/>
        <v>30.17</v>
      </c>
      <c r="R1723" s="124">
        <f t="shared" si="1099"/>
        <v>35.85</v>
      </c>
      <c r="S1723" s="124">
        <f t="shared" si="1099"/>
        <v>35.19</v>
      </c>
      <c r="T1723" s="124">
        <f>T1724</f>
        <v>146.37</v>
      </c>
      <c r="U1723" s="124">
        <f>U1724</f>
        <v>35.200000000000003</v>
      </c>
      <c r="V1723" s="124">
        <f t="shared" si="1099"/>
        <v>35.86</v>
      </c>
      <c r="W1723" s="124">
        <f t="shared" si="1099"/>
        <v>115.64</v>
      </c>
      <c r="X1723" s="124">
        <f t="shared" si="1099"/>
        <v>56.06</v>
      </c>
      <c r="Y1723" s="124">
        <f t="shared" si="1099"/>
        <v>85.48</v>
      </c>
      <c r="Z1723" s="124">
        <f t="shared" si="1099"/>
        <v>88.23</v>
      </c>
      <c r="AA1723" s="124">
        <f t="shared" si="1099"/>
        <v>50.28</v>
      </c>
      <c r="AB1723" s="124">
        <f t="shared" si="1099"/>
        <v>37.86</v>
      </c>
      <c r="AC1723" s="124">
        <f t="shared" si="1099"/>
        <v>57.4</v>
      </c>
      <c r="AD1723" s="124">
        <f>AD1724</f>
        <v>31.55</v>
      </c>
      <c r="AE1723" s="124">
        <f>AE1724</f>
        <v>38.700000000000003</v>
      </c>
      <c r="AF1723" s="646" t="s">
        <v>563</v>
      </c>
    </row>
    <row r="1724" spans="1:32" s="82" customFormat="1" ht="18.75" x14ac:dyDescent="0.25">
      <c r="A1724" s="92" t="s">
        <v>27</v>
      </c>
      <c r="B1724" s="100">
        <f>B1725+B1726+B1727+B1728</f>
        <v>1951.8999999999994</v>
      </c>
      <c r="C1724" s="100">
        <f t="shared" ref="C1724" si="1102">C1725+C1726+C1727+C1728</f>
        <v>1951.8999999999994</v>
      </c>
      <c r="D1724" s="100">
        <f>D1725+D1726+D1727+D1728</f>
        <v>1920.9500000000003</v>
      </c>
      <c r="E1724" s="100">
        <f t="shared" ref="E1724" si="1103">E1725+E1726+E1727+E1728</f>
        <v>1920.9500000000003</v>
      </c>
      <c r="F1724" s="100">
        <f t="shared" si="1100"/>
        <v>98.414365490035394</v>
      </c>
      <c r="G1724" s="100">
        <f t="shared" si="1101"/>
        <v>98.414365490035394</v>
      </c>
      <c r="H1724" s="96">
        <f t="shared" ref="H1724:AE1724" si="1104">H1726</f>
        <v>343.08</v>
      </c>
      <c r="I1724" s="96">
        <f t="shared" si="1104"/>
        <v>0</v>
      </c>
      <c r="J1724" s="96">
        <f t="shared" si="1104"/>
        <v>383.3</v>
      </c>
      <c r="K1724" s="96">
        <f t="shared" si="1104"/>
        <v>726.39</v>
      </c>
      <c r="L1724" s="96">
        <f t="shared" si="1104"/>
        <v>378.94</v>
      </c>
      <c r="M1724" s="96">
        <f t="shared" si="1104"/>
        <v>373.25</v>
      </c>
      <c r="N1724" s="96">
        <f t="shared" si="1104"/>
        <v>378.94</v>
      </c>
      <c r="O1724" s="96">
        <f t="shared" si="1104"/>
        <v>373.25</v>
      </c>
      <c r="P1724" s="96">
        <f t="shared" si="1104"/>
        <v>35.86</v>
      </c>
      <c r="Q1724" s="96">
        <f t="shared" si="1104"/>
        <v>30.17</v>
      </c>
      <c r="R1724" s="96">
        <f t="shared" si="1104"/>
        <v>35.85</v>
      </c>
      <c r="S1724" s="96">
        <f t="shared" si="1104"/>
        <v>35.19</v>
      </c>
      <c r="T1724" s="96">
        <f t="shared" si="1104"/>
        <v>146.37</v>
      </c>
      <c r="U1724" s="96">
        <f t="shared" si="1104"/>
        <v>35.200000000000003</v>
      </c>
      <c r="V1724" s="96">
        <f t="shared" si="1104"/>
        <v>35.86</v>
      </c>
      <c r="W1724" s="96">
        <f t="shared" si="1104"/>
        <v>115.64</v>
      </c>
      <c r="X1724" s="96">
        <f t="shared" si="1104"/>
        <v>56.06</v>
      </c>
      <c r="Y1724" s="96">
        <f t="shared" si="1104"/>
        <v>85.48</v>
      </c>
      <c r="Z1724" s="96">
        <f t="shared" si="1104"/>
        <v>88.23</v>
      </c>
      <c r="AA1724" s="96">
        <f t="shared" si="1104"/>
        <v>50.28</v>
      </c>
      <c r="AB1724" s="96">
        <f t="shared" si="1104"/>
        <v>37.86</v>
      </c>
      <c r="AC1724" s="96">
        <f t="shared" si="1104"/>
        <v>57.4</v>
      </c>
      <c r="AD1724" s="663">
        <f t="shared" si="1104"/>
        <v>31.55</v>
      </c>
      <c r="AE1724" s="663">
        <f t="shared" si="1104"/>
        <v>38.700000000000003</v>
      </c>
      <c r="AF1724" s="215"/>
    </row>
    <row r="1725" spans="1:32" s="82" customFormat="1" ht="18.75" x14ac:dyDescent="0.25">
      <c r="A1725" s="103" t="s">
        <v>28</v>
      </c>
      <c r="B1725" s="100">
        <f>H1725+J1725+N1725+L1725+P1725+R1725+T1725+V1725+X1725+Z1725+AB1725+AD1725</f>
        <v>0</v>
      </c>
      <c r="C1725" s="125">
        <f>N1725+P1725+R1725+T1725+V1725+X1725</f>
        <v>0</v>
      </c>
      <c r="D1725" s="125">
        <v>0</v>
      </c>
      <c r="E1725" s="125">
        <f>I1725+K1725+M1725+O1725+Q1725+S1725+U1725+W1725+Y1725+AA1725+AC1725+AE1725</f>
        <v>0</v>
      </c>
      <c r="F1725" s="100">
        <v>0</v>
      </c>
      <c r="G1725" s="100">
        <v>0</v>
      </c>
      <c r="H1725" s="131"/>
      <c r="I1725" s="131"/>
      <c r="J1725" s="131"/>
      <c r="K1725" s="131"/>
      <c r="L1725" s="131"/>
      <c r="M1725" s="131"/>
      <c r="N1725" s="131"/>
      <c r="O1725" s="131"/>
      <c r="P1725" s="131"/>
      <c r="Q1725" s="131"/>
      <c r="R1725" s="131"/>
      <c r="S1725" s="131"/>
      <c r="T1725" s="131"/>
      <c r="U1725" s="131"/>
      <c r="V1725" s="131"/>
      <c r="W1725" s="131"/>
      <c r="X1725" s="131"/>
      <c r="Y1725" s="131"/>
      <c r="Z1725" s="131"/>
      <c r="AA1725" s="131"/>
      <c r="AB1725" s="131"/>
      <c r="AC1725" s="131"/>
      <c r="AD1725" s="661"/>
      <c r="AE1725" s="166"/>
      <c r="AF1725" s="215"/>
    </row>
    <row r="1726" spans="1:32" s="82" customFormat="1" ht="18.75" x14ac:dyDescent="0.25">
      <c r="A1726" s="103" t="s">
        <v>29</v>
      </c>
      <c r="B1726" s="100">
        <f>H1726+J1726+N1726+L1726+P1726+R1726+T1726+V1726+X1726+Z1726+AB1726+AD1726</f>
        <v>1951.8999999999994</v>
      </c>
      <c r="C1726" s="125">
        <f>H1726+J1726+L1726+N1726+P1726+R1726+T1726+V1726+X1726+Z1726+AB1726+AD1726</f>
        <v>1951.8999999999994</v>
      </c>
      <c r="D1726" s="125">
        <f>E1726</f>
        <v>1920.9500000000003</v>
      </c>
      <c r="E1726" s="125">
        <f>I1726+K1726+M1726+O1726+Q1726+S1726+U1726+W1726+Y1726+AA1726+AC1726+AE1726</f>
        <v>1920.9500000000003</v>
      </c>
      <c r="F1726" s="100">
        <f t="shared" ref="F1726" si="1105">E1726/B1726*100</f>
        <v>98.414365490035394</v>
      </c>
      <c r="G1726" s="100">
        <f t="shared" ref="G1726" si="1106">E1726/C1726*100</f>
        <v>98.414365490035394</v>
      </c>
      <c r="H1726" s="131">
        <v>343.08</v>
      </c>
      <c r="I1726" s="131">
        <v>0</v>
      </c>
      <c r="J1726" s="131">
        <v>383.3</v>
      </c>
      <c r="K1726" s="131">
        <v>726.39</v>
      </c>
      <c r="L1726" s="131">
        <f>343.08+35.86</f>
        <v>378.94</v>
      </c>
      <c r="M1726" s="131">
        <v>373.25</v>
      </c>
      <c r="N1726" s="131">
        <v>378.94</v>
      </c>
      <c r="O1726" s="131">
        <v>373.25</v>
      </c>
      <c r="P1726" s="131">
        <v>35.86</v>
      </c>
      <c r="Q1726" s="131">
        <v>30.17</v>
      </c>
      <c r="R1726" s="131">
        <v>35.85</v>
      </c>
      <c r="S1726" s="131">
        <v>35.19</v>
      </c>
      <c r="T1726" s="131">
        <v>146.37</v>
      </c>
      <c r="U1726" s="131">
        <v>35.200000000000003</v>
      </c>
      <c r="V1726" s="131">
        <v>35.86</v>
      </c>
      <c r="W1726" s="131">
        <v>115.64</v>
      </c>
      <c r="X1726" s="131">
        <v>56.06</v>
      </c>
      <c r="Y1726" s="131">
        <v>85.48</v>
      </c>
      <c r="Z1726" s="131">
        <v>88.23</v>
      </c>
      <c r="AA1726" s="131">
        <v>50.28</v>
      </c>
      <c r="AB1726" s="131">
        <v>37.86</v>
      </c>
      <c r="AC1726" s="131">
        <v>57.4</v>
      </c>
      <c r="AD1726" s="661">
        <v>31.55</v>
      </c>
      <c r="AE1726" s="216">
        <v>38.700000000000003</v>
      </c>
      <c r="AF1726" s="215"/>
    </row>
    <row r="1727" spans="1:32" s="82" customFormat="1" ht="18.75" x14ac:dyDescent="0.25">
      <c r="A1727" s="103" t="s">
        <v>30</v>
      </c>
      <c r="B1727" s="100">
        <f t="shared" ref="B1727:B1728" si="1107">H1727+J1727+N1727+L1727+P1727+R1727+T1727+V1727+X1727+Z1727+AB1727+AD1727</f>
        <v>0</v>
      </c>
      <c r="C1727" s="125">
        <f t="shared" ref="C1727:C1728" si="1108">N1727+P1727+R1727+T1727+V1727+X1727</f>
        <v>0</v>
      </c>
      <c r="D1727" s="125">
        <f t="shared" ref="D1727:D1728" si="1109">I1727+K1727+M1727+O1727+Q1727+S1727+U1727+W1727+Y1727</f>
        <v>0</v>
      </c>
      <c r="E1727" s="125">
        <f t="shared" ref="E1727:E1728" si="1110">I1727+K1727+M1727+O1727+Q1727+S1727+U1727+W1727+Y1727+AA1727+AC1727+AE1727</f>
        <v>0</v>
      </c>
      <c r="F1727" s="100">
        <v>0</v>
      </c>
      <c r="G1727" s="100">
        <v>0</v>
      </c>
      <c r="H1727" s="131"/>
      <c r="I1727" s="131"/>
      <c r="J1727" s="131"/>
      <c r="K1727" s="131"/>
      <c r="L1727" s="131"/>
      <c r="M1727" s="131"/>
      <c r="N1727" s="131"/>
      <c r="O1727" s="131"/>
      <c r="P1727" s="131"/>
      <c r="Q1727" s="131"/>
      <c r="R1727" s="131"/>
      <c r="S1727" s="131"/>
      <c r="T1727" s="131"/>
      <c r="U1727" s="131"/>
      <c r="V1727" s="131"/>
      <c r="W1727" s="131"/>
      <c r="X1727" s="131"/>
      <c r="Y1727" s="131"/>
      <c r="Z1727" s="131"/>
      <c r="AA1727" s="131"/>
      <c r="AB1727" s="131"/>
      <c r="AC1727" s="131"/>
      <c r="AD1727" s="661"/>
      <c r="AE1727" s="166"/>
      <c r="AF1727" s="215"/>
    </row>
    <row r="1728" spans="1:32" s="82" customFormat="1" ht="18.75" x14ac:dyDescent="0.25">
      <c r="A1728" s="103" t="s">
        <v>31</v>
      </c>
      <c r="B1728" s="100">
        <f t="shared" si="1107"/>
        <v>0</v>
      </c>
      <c r="C1728" s="125">
        <f t="shared" si="1108"/>
        <v>0</v>
      </c>
      <c r="D1728" s="125">
        <f t="shared" si="1109"/>
        <v>0</v>
      </c>
      <c r="E1728" s="125">
        <f t="shared" si="1110"/>
        <v>0</v>
      </c>
      <c r="F1728" s="100">
        <v>0</v>
      </c>
      <c r="G1728" s="100">
        <v>0</v>
      </c>
      <c r="H1728" s="131"/>
      <c r="I1728" s="131"/>
      <c r="J1728" s="131"/>
      <c r="K1728" s="131"/>
      <c r="L1728" s="131"/>
      <c r="M1728" s="131"/>
      <c r="N1728" s="131"/>
      <c r="O1728" s="131"/>
      <c r="P1728" s="131"/>
      <c r="Q1728" s="131"/>
      <c r="R1728" s="131"/>
      <c r="S1728" s="131"/>
      <c r="T1728" s="131"/>
      <c r="U1728" s="131"/>
      <c r="V1728" s="131"/>
      <c r="W1728" s="131"/>
      <c r="X1728" s="131"/>
      <c r="Y1728" s="131"/>
      <c r="Z1728" s="131"/>
      <c r="AA1728" s="131"/>
      <c r="AB1728" s="131"/>
      <c r="AC1728" s="131"/>
      <c r="AD1728" s="661"/>
      <c r="AE1728" s="166"/>
      <c r="AF1728" s="215"/>
    </row>
    <row r="1729" spans="1:34" s="82" customFormat="1" ht="56.25" x14ac:dyDescent="0.25">
      <c r="A1729" s="624" t="s">
        <v>486</v>
      </c>
      <c r="B1729" s="89">
        <f>B1730+B1736</f>
        <v>17638.399999999998</v>
      </c>
      <c r="C1729" s="89">
        <f t="shared" ref="C1729:D1729" si="1111">C1730+C1736</f>
        <v>17638.399999999998</v>
      </c>
      <c r="D1729" s="89">
        <f t="shared" si="1111"/>
        <v>17379.669999999998</v>
      </c>
      <c r="E1729" s="89">
        <f>E1730+E1736</f>
        <v>17379.669999999998</v>
      </c>
      <c r="F1729" s="90">
        <f t="shared" ref="F1729:S1730" si="1112">F1730</f>
        <v>96.751073931720555</v>
      </c>
      <c r="G1729" s="90">
        <f t="shared" si="1112"/>
        <v>96.751073931720555</v>
      </c>
      <c r="H1729" s="89">
        <f t="shared" ref="H1729:AE1729" si="1113">H1730+H1736</f>
        <v>1710.23</v>
      </c>
      <c r="I1729" s="89">
        <f t="shared" si="1113"/>
        <v>1652.25</v>
      </c>
      <c r="J1729" s="89">
        <f t="shared" si="1113"/>
        <v>730.66</v>
      </c>
      <c r="K1729" s="89">
        <f t="shared" si="1113"/>
        <v>720.24</v>
      </c>
      <c r="L1729" s="89">
        <f t="shared" si="1113"/>
        <v>326.08</v>
      </c>
      <c r="M1729" s="89">
        <f t="shared" si="1113"/>
        <v>335.65</v>
      </c>
      <c r="N1729" s="91">
        <f t="shared" si="1113"/>
        <v>1787.28</v>
      </c>
      <c r="O1729" s="91">
        <f t="shared" si="1113"/>
        <v>1843.17</v>
      </c>
      <c r="P1729" s="89">
        <f t="shared" si="1113"/>
        <v>1705.99</v>
      </c>
      <c r="Q1729" s="89">
        <f t="shared" si="1113"/>
        <v>1456.67</v>
      </c>
      <c r="R1729" s="89">
        <f t="shared" si="1113"/>
        <v>2222.64</v>
      </c>
      <c r="S1729" s="89">
        <f t="shared" si="1113"/>
        <v>1825.92</v>
      </c>
      <c r="T1729" s="89">
        <f t="shared" si="1113"/>
        <v>1965.66</v>
      </c>
      <c r="U1729" s="89">
        <f t="shared" si="1113"/>
        <v>2042.41</v>
      </c>
      <c r="V1729" s="89">
        <f t="shared" si="1113"/>
        <v>1420.6299999999999</v>
      </c>
      <c r="W1729" s="89">
        <f t="shared" si="1113"/>
        <v>1712.79</v>
      </c>
      <c r="X1729" s="89">
        <f t="shared" si="1113"/>
        <v>1146.31</v>
      </c>
      <c r="Y1729" s="89">
        <f t="shared" si="1113"/>
        <v>1184.1399999999999</v>
      </c>
      <c r="Z1729" s="89">
        <f t="shared" si="1113"/>
        <v>1417.98</v>
      </c>
      <c r="AA1729" s="89">
        <f t="shared" si="1113"/>
        <v>1503.65</v>
      </c>
      <c r="AB1729" s="89">
        <f t="shared" si="1113"/>
        <v>1310.26</v>
      </c>
      <c r="AC1729" s="89">
        <f t="shared" si="1113"/>
        <v>1440.31</v>
      </c>
      <c r="AD1729" s="89">
        <f t="shared" si="1113"/>
        <v>1894.6799999999998</v>
      </c>
      <c r="AE1729" s="89">
        <f t="shared" si="1113"/>
        <v>1662.47</v>
      </c>
      <c r="AF1729" s="215"/>
    </row>
    <row r="1730" spans="1:34" s="82" customFormat="1" ht="56.25" x14ac:dyDescent="0.25">
      <c r="A1730" s="646" t="s">
        <v>487</v>
      </c>
      <c r="B1730" s="95">
        <f>B1731</f>
        <v>7961.4</v>
      </c>
      <c r="C1730" s="95">
        <f t="shared" ref="C1730:E1730" si="1114">C1731</f>
        <v>7961.4</v>
      </c>
      <c r="D1730" s="95">
        <f>D1731</f>
        <v>7702.74</v>
      </c>
      <c r="E1730" s="95">
        <f t="shared" si="1114"/>
        <v>7702.74</v>
      </c>
      <c r="F1730" s="95">
        <f t="shared" ref="F1730:F1731" si="1115">E1730/B1730*100</f>
        <v>96.751073931720555</v>
      </c>
      <c r="G1730" s="95">
        <f t="shared" ref="G1730:G1731" si="1116">E1730/C1730*100</f>
        <v>96.751073931720555</v>
      </c>
      <c r="H1730" s="124">
        <f t="shared" si="1112"/>
        <v>1710.23</v>
      </c>
      <c r="I1730" s="124">
        <f t="shared" si="1112"/>
        <v>1652.25</v>
      </c>
      <c r="J1730" s="124">
        <f t="shared" si="1112"/>
        <v>730.66</v>
      </c>
      <c r="K1730" s="124">
        <f t="shared" si="1112"/>
        <v>720.24</v>
      </c>
      <c r="L1730" s="124">
        <f t="shared" si="1112"/>
        <v>326.08</v>
      </c>
      <c r="M1730" s="124">
        <f t="shared" si="1112"/>
        <v>335.65</v>
      </c>
      <c r="N1730" s="124">
        <f t="shared" si="1112"/>
        <v>905.53</v>
      </c>
      <c r="O1730" s="124">
        <f t="shared" si="1112"/>
        <v>961.42</v>
      </c>
      <c r="P1730" s="124">
        <f t="shared" si="1112"/>
        <v>762.83</v>
      </c>
      <c r="Q1730" s="124">
        <f t="shared" si="1112"/>
        <v>513.51</v>
      </c>
      <c r="R1730" s="124">
        <f t="shared" si="1112"/>
        <v>825.32</v>
      </c>
      <c r="S1730" s="124">
        <f t="shared" si="1112"/>
        <v>428.6</v>
      </c>
      <c r="T1730" s="124">
        <f>T1731</f>
        <v>712.5</v>
      </c>
      <c r="U1730" s="124">
        <f>U1731</f>
        <v>789.25</v>
      </c>
      <c r="V1730" s="124">
        <f t="shared" ref="V1730:Y1730" si="1117">V1731</f>
        <v>391.28</v>
      </c>
      <c r="W1730" s="124">
        <f t="shared" si="1117"/>
        <v>683.44</v>
      </c>
      <c r="X1730" s="124">
        <f t="shared" si="1117"/>
        <v>188.78</v>
      </c>
      <c r="Y1730" s="124">
        <f t="shared" si="1117"/>
        <v>226.61</v>
      </c>
      <c r="Z1730" s="124">
        <f>Z1731</f>
        <v>358.52</v>
      </c>
      <c r="AA1730" s="124">
        <f>AA1731</f>
        <v>444.19</v>
      </c>
      <c r="AB1730" s="124">
        <f t="shared" ref="AB1730:AC1730" si="1118">AB1731</f>
        <v>280.05</v>
      </c>
      <c r="AC1730" s="124">
        <f t="shared" si="1118"/>
        <v>410.11</v>
      </c>
      <c r="AD1730" s="124">
        <f>AD1731</f>
        <v>769.62</v>
      </c>
      <c r="AE1730" s="124">
        <f>AE1731</f>
        <v>537.47</v>
      </c>
      <c r="AF1730" s="577"/>
    </row>
    <row r="1731" spans="1:34" s="82" customFormat="1" ht="18.75" x14ac:dyDescent="0.25">
      <c r="A1731" s="92" t="s">
        <v>27</v>
      </c>
      <c r="B1731" s="100">
        <f>B1732+B1733+B1734+B1735</f>
        <v>7961.4</v>
      </c>
      <c r="C1731" s="100">
        <f t="shared" ref="C1731" si="1119">C1732+C1733+C1734+C1735</f>
        <v>7961.4</v>
      </c>
      <c r="D1731" s="100">
        <f>D1732+D1733+D1734+D1735</f>
        <v>7702.74</v>
      </c>
      <c r="E1731" s="100">
        <f t="shared" ref="E1731" si="1120">E1732+E1733+E1734+E1735</f>
        <v>7702.74</v>
      </c>
      <c r="F1731" s="100">
        <f t="shared" si="1115"/>
        <v>96.751073931720555</v>
      </c>
      <c r="G1731" s="100">
        <f t="shared" si="1116"/>
        <v>96.751073931720555</v>
      </c>
      <c r="H1731" s="100">
        <f t="shared" ref="H1731:AE1731" si="1121">H1733</f>
        <v>1710.23</v>
      </c>
      <c r="I1731" s="100">
        <f t="shared" si="1121"/>
        <v>1652.25</v>
      </c>
      <c r="J1731" s="96">
        <f t="shared" si="1121"/>
        <v>730.66</v>
      </c>
      <c r="K1731" s="96">
        <f t="shared" si="1121"/>
        <v>720.24</v>
      </c>
      <c r="L1731" s="96">
        <f t="shared" si="1121"/>
        <v>326.08</v>
      </c>
      <c r="M1731" s="96">
        <f t="shared" si="1121"/>
        <v>335.65</v>
      </c>
      <c r="N1731" s="96">
        <f t="shared" si="1121"/>
        <v>905.53</v>
      </c>
      <c r="O1731" s="96">
        <f t="shared" si="1121"/>
        <v>961.42</v>
      </c>
      <c r="P1731" s="96">
        <f t="shared" si="1121"/>
        <v>762.83</v>
      </c>
      <c r="Q1731" s="96">
        <f t="shared" si="1121"/>
        <v>513.51</v>
      </c>
      <c r="R1731" s="96">
        <f t="shared" si="1121"/>
        <v>825.32</v>
      </c>
      <c r="S1731" s="96">
        <f t="shared" si="1121"/>
        <v>428.6</v>
      </c>
      <c r="T1731" s="96">
        <f t="shared" si="1121"/>
        <v>712.5</v>
      </c>
      <c r="U1731" s="96">
        <f t="shared" si="1121"/>
        <v>789.25</v>
      </c>
      <c r="V1731" s="96">
        <f t="shared" si="1121"/>
        <v>391.28</v>
      </c>
      <c r="W1731" s="96">
        <f t="shared" si="1121"/>
        <v>683.44</v>
      </c>
      <c r="X1731" s="96">
        <f t="shared" si="1121"/>
        <v>188.78</v>
      </c>
      <c r="Y1731" s="96">
        <f t="shared" si="1121"/>
        <v>226.61</v>
      </c>
      <c r="Z1731" s="96">
        <f t="shared" si="1121"/>
        <v>358.52</v>
      </c>
      <c r="AA1731" s="96">
        <f t="shared" si="1121"/>
        <v>444.19</v>
      </c>
      <c r="AB1731" s="96">
        <f t="shared" si="1121"/>
        <v>280.05</v>
      </c>
      <c r="AC1731" s="96">
        <f t="shared" si="1121"/>
        <v>410.11</v>
      </c>
      <c r="AD1731" s="663">
        <f t="shared" si="1121"/>
        <v>769.62</v>
      </c>
      <c r="AE1731" s="663">
        <f t="shared" si="1121"/>
        <v>537.47</v>
      </c>
      <c r="AF1731" s="215"/>
    </row>
    <row r="1732" spans="1:34" s="82" customFormat="1" ht="18.75" x14ac:dyDescent="0.25">
      <c r="A1732" s="103" t="s">
        <v>28</v>
      </c>
      <c r="B1732" s="100">
        <f>H1732+J1732+N1732+L1732+P1732+R1732+T1732+V1732+X1732+Z1732+AB1732+AD1732</f>
        <v>0</v>
      </c>
      <c r="C1732" s="125">
        <f>N1732+P1732+R1732+T1732+V1732+X1732</f>
        <v>0</v>
      </c>
      <c r="D1732" s="125">
        <v>0</v>
      </c>
      <c r="E1732" s="125">
        <f>I1732+K1732+M1732+O1732+Q1732+S1732+U1732+W1732+Y1732+AA1732+AC1732+AE1732</f>
        <v>0</v>
      </c>
      <c r="F1732" s="100">
        <v>0</v>
      </c>
      <c r="G1732" s="100">
        <v>0</v>
      </c>
      <c r="H1732" s="125"/>
      <c r="I1732" s="125"/>
      <c r="J1732" s="131"/>
      <c r="K1732" s="131"/>
      <c r="L1732" s="131"/>
      <c r="M1732" s="131"/>
      <c r="N1732" s="131"/>
      <c r="O1732" s="131"/>
      <c r="P1732" s="131"/>
      <c r="Q1732" s="131"/>
      <c r="R1732" s="131"/>
      <c r="S1732" s="131"/>
      <c r="T1732" s="131"/>
      <c r="U1732" s="131"/>
      <c r="V1732" s="131"/>
      <c r="W1732" s="131"/>
      <c r="X1732" s="131"/>
      <c r="Y1732" s="131"/>
      <c r="Z1732" s="131"/>
      <c r="AA1732" s="131"/>
      <c r="AB1732" s="131"/>
      <c r="AC1732" s="131"/>
      <c r="AD1732" s="661"/>
      <c r="AE1732" s="166"/>
      <c r="AF1732" s="215"/>
    </row>
    <row r="1733" spans="1:34" s="82" customFormat="1" ht="37.5" x14ac:dyDescent="0.25">
      <c r="A1733" s="103" t="s">
        <v>29</v>
      </c>
      <c r="B1733" s="100">
        <f>H1733+J1733+N1733+L1733+P1733+R1733+T1733+V1733+X1733+Z1733+AB1733+AD1733</f>
        <v>7961.4</v>
      </c>
      <c r="C1733" s="125">
        <f>H1733+J1733+L1733+N1733+P1733+R1733+T1733+V1733+X1733+Z1733+AB1733+AD1733</f>
        <v>7961.4</v>
      </c>
      <c r="D1733" s="125">
        <f>E1733</f>
        <v>7702.74</v>
      </c>
      <c r="E1733" s="125">
        <f>I1733+K1733+M1733+O1733+Q1733+S1733+U1733+W1733+Y1733+AA1733+AC1733+AE1733</f>
        <v>7702.74</v>
      </c>
      <c r="F1733" s="100">
        <f t="shared" ref="F1733" si="1122">E1733/B1733*100</f>
        <v>96.751073931720555</v>
      </c>
      <c r="G1733" s="100">
        <f t="shared" ref="G1733" si="1123">E1733/C1733*100</f>
        <v>96.751073931720555</v>
      </c>
      <c r="H1733" s="125">
        <v>1710.23</v>
      </c>
      <c r="I1733" s="125">
        <v>1652.25</v>
      </c>
      <c r="J1733" s="131">
        <v>730.66</v>
      </c>
      <c r="K1733" s="131">
        <v>720.24</v>
      </c>
      <c r="L1733" s="131">
        <v>326.08</v>
      </c>
      <c r="M1733" s="131">
        <v>335.65</v>
      </c>
      <c r="N1733" s="131">
        <v>905.53</v>
      </c>
      <c r="O1733" s="131">
        <v>961.42</v>
      </c>
      <c r="P1733" s="131">
        <v>762.83</v>
      </c>
      <c r="Q1733" s="131">
        <v>513.51</v>
      </c>
      <c r="R1733" s="131">
        <v>825.32</v>
      </c>
      <c r="S1733" s="131">
        <v>428.6</v>
      </c>
      <c r="T1733" s="131">
        <v>712.5</v>
      </c>
      <c r="U1733" s="131">
        <v>789.25</v>
      </c>
      <c r="V1733" s="131">
        <v>391.28</v>
      </c>
      <c r="W1733" s="131">
        <v>683.44</v>
      </c>
      <c r="X1733" s="131">
        <v>188.78</v>
      </c>
      <c r="Y1733" s="131">
        <v>226.61</v>
      </c>
      <c r="Z1733" s="131">
        <v>358.52</v>
      </c>
      <c r="AA1733" s="131">
        <v>444.19</v>
      </c>
      <c r="AB1733" s="131">
        <v>280.05</v>
      </c>
      <c r="AC1733" s="131">
        <v>410.11</v>
      </c>
      <c r="AD1733" s="661">
        <v>769.62</v>
      </c>
      <c r="AE1733" s="216">
        <v>537.47</v>
      </c>
      <c r="AF1733" s="658" t="s">
        <v>713</v>
      </c>
    </row>
    <row r="1734" spans="1:34" s="82" customFormat="1" ht="18.75" x14ac:dyDescent="0.25">
      <c r="A1734" s="103" t="s">
        <v>30</v>
      </c>
      <c r="B1734" s="100">
        <f t="shared" ref="B1734:B1735" si="1124">H1734+J1734+N1734+L1734+P1734+R1734+T1734+V1734+X1734+Z1734+AB1734+AD1734</f>
        <v>0</v>
      </c>
      <c r="C1734" s="125">
        <f t="shared" ref="C1734:C1735" si="1125">N1734+P1734+R1734+T1734+V1734+X1734</f>
        <v>0</v>
      </c>
      <c r="D1734" s="125">
        <f t="shared" ref="D1734:D1735" si="1126">I1734+K1734+M1734+O1734+Q1734+S1734+U1734+W1734+Y1734</f>
        <v>0</v>
      </c>
      <c r="E1734" s="125">
        <f t="shared" ref="E1734:E1735" si="1127">I1734+K1734+M1734+O1734+Q1734+S1734+U1734+W1734+Y1734+AA1734+AC1734+AE1734</f>
        <v>0</v>
      </c>
      <c r="F1734" s="100">
        <v>0</v>
      </c>
      <c r="G1734" s="100">
        <v>0</v>
      </c>
      <c r="H1734" s="131"/>
      <c r="I1734" s="131"/>
      <c r="J1734" s="131"/>
      <c r="K1734" s="131"/>
      <c r="L1734" s="131"/>
      <c r="M1734" s="131"/>
      <c r="N1734" s="131"/>
      <c r="O1734" s="131"/>
      <c r="P1734" s="131"/>
      <c r="Q1734" s="131"/>
      <c r="R1734" s="131"/>
      <c r="S1734" s="131"/>
      <c r="T1734" s="131"/>
      <c r="U1734" s="131"/>
      <c r="V1734" s="131"/>
      <c r="W1734" s="131"/>
      <c r="X1734" s="131"/>
      <c r="Y1734" s="131"/>
      <c r="Z1734" s="131"/>
      <c r="AA1734" s="131"/>
      <c r="AB1734" s="131"/>
      <c r="AC1734" s="131"/>
      <c r="AD1734" s="661"/>
      <c r="AE1734" s="166"/>
      <c r="AF1734" s="215"/>
    </row>
    <row r="1735" spans="1:34" s="82" customFormat="1" ht="18.75" x14ac:dyDescent="0.25">
      <c r="A1735" s="103" t="s">
        <v>31</v>
      </c>
      <c r="B1735" s="100">
        <f t="shared" si="1124"/>
        <v>0</v>
      </c>
      <c r="C1735" s="125">
        <f t="shared" si="1125"/>
        <v>0</v>
      </c>
      <c r="D1735" s="125">
        <f t="shared" si="1126"/>
        <v>0</v>
      </c>
      <c r="E1735" s="125">
        <f t="shared" si="1127"/>
        <v>0</v>
      </c>
      <c r="F1735" s="100">
        <v>0</v>
      </c>
      <c r="G1735" s="100">
        <v>0</v>
      </c>
      <c r="H1735" s="131"/>
      <c r="I1735" s="131"/>
      <c r="J1735" s="131"/>
      <c r="K1735" s="131"/>
      <c r="L1735" s="131"/>
      <c r="M1735" s="131"/>
      <c r="N1735" s="131"/>
      <c r="O1735" s="131"/>
      <c r="P1735" s="131"/>
      <c r="Q1735" s="131"/>
      <c r="R1735" s="131"/>
      <c r="S1735" s="131"/>
      <c r="T1735" s="131"/>
      <c r="U1735" s="131"/>
      <c r="V1735" s="131"/>
      <c r="W1735" s="131"/>
      <c r="X1735" s="131"/>
      <c r="Y1735" s="131"/>
      <c r="Z1735" s="131"/>
      <c r="AA1735" s="131"/>
      <c r="AB1735" s="131"/>
      <c r="AC1735" s="131"/>
      <c r="AD1735" s="661"/>
      <c r="AE1735" s="166"/>
      <c r="AF1735" s="215"/>
    </row>
    <row r="1736" spans="1:34" s="82" customFormat="1" ht="18.75" x14ac:dyDescent="0.25">
      <c r="A1736" s="646" t="s">
        <v>488</v>
      </c>
      <c r="B1736" s="95">
        <f>B1737</f>
        <v>9676.9999999999982</v>
      </c>
      <c r="C1736" s="95">
        <f t="shared" ref="C1736:E1736" si="1128">C1737</f>
        <v>9676.9999999999982</v>
      </c>
      <c r="D1736" s="95">
        <f>D1737</f>
        <v>9676.93</v>
      </c>
      <c r="E1736" s="95">
        <f t="shared" si="1128"/>
        <v>9676.93</v>
      </c>
      <c r="F1736" s="95">
        <f t="shared" ref="F1736:F1737" si="1129">E1736/B1736*100</f>
        <v>99.999276635320882</v>
      </c>
      <c r="G1736" s="95">
        <f t="shared" ref="G1736:G1737" si="1130">E1736/C1736*100</f>
        <v>99.999276635320882</v>
      </c>
      <c r="H1736" s="124">
        <f t="shared" ref="H1736:S1736" si="1131">H1737</f>
        <v>0</v>
      </c>
      <c r="I1736" s="124">
        <f t="shared" si="1131"/>
        <v>0</v>
      </c>
      <c r="J1736" s="124">
        <f t="shared" si="1131"/>
        <v>0</v>
      </c>
      <c r="K1736" s="124">
        <f t="shared" si="1131"/>
        <v>0</v>
      </c>
      <c r="L1736" s="124">
        <f t="shared" si="1131"/>
        <v>0</v>
      </c>
      <c r="M1736" s="124">
        <f t="shared" si="1131"/>
        <v>0</v>
      </c>
      <c r="N1736" s="124">
        <f t="shared" si="1131"/>
        <v>881.75</v>
      </c>
      <c r="O1736" s="124">
        <f t="shared" si="1131"/>
        <v>881.75</v>
      </c>
      <c r="P1736" s="124">
        <f>P1737</f>
        <v>943.16</v>
      </c>
      <c r="Q1736" s="124">
        <f t="shared" si="1131"/>
        <v>943.16</v>
      </c>
      <c r="R1736" s="95">
        <f t="shared" si="1131"/>
        <v>1397.32</v>
      </c>
      <c r="S1736" s="95">
        <f t="shared" si="1131"/>
        <v>1397.32</v>
      </c>
      <c r="T1736" s="95">
        <f>T1737</f>
        <v>1253.1600000000001</v>
      </c>
      <c r="U1736" s="95">
        <f>U1737</f>
        <v>1253.1600000000001</v>
      </c>
      <c r="V1736" s="95">
        <f t="shared" ref="V1736:Y1736" si="1132">V1737</f>
        <v>1029.3499999999999</v>
      </c>
      <c r="W1736" s="95">
        <f t="shared" si="1132"/>
        <v>1029.3499999999999</v>
      </c>
      <c r="X1736" s="95">
        <f t="shared" si="1132"/>
        <v>957.53</v>
      </c>
      <c r="Y1736" s="95">
        <f t="shared" si="1132"/>
        <v>957.53</v>
      </c>
      <c r="Z1736" s="95">
        <f>Z1737</f>
        <v>1059.46</v>
      </c>
      <c r="AA1736" s="95">
        <f>AA1737</f>
        <v>1059.46</v>
      </c>
      <c r="AB1736" s="95">
        <f t="shared" ref="AB1736:AC1736" si="1133">AB1737</f>
        <v>1030.21</v>
      </c>
      <c r="AC1736" s="95">
        <f t="shared" si="1133"/>
        <v>1030.2</v>
      </c>
      <c r="AD1736" s="124">
        <f>AD1737</f>
        <v>1125.06</v>
      </c>
      <c r="AE1736" s="124">
        <f>AE1737</f>
        <v>1125</v>
      </c>
      <c r="AF1736" s="577"/>
    </row>
    <row r="1737" spans="1:34" s="82" customFormat="1" ht="18.75" x14ac:dyDescent="0.25">
      <c r="A1737" s="92" t="s">
        <v>27</v>
      </c>
      <c r="B1737" s="100">
        <f>B1738+B1739+B1740+B1741</f>
        <v>9676.9999999999982</v>
      </c>
      <c r="C1737" s="100">
        <f t="shared" ref="C1737" si="1134">C1738+C1739+C1740+C1741</f>
        <v>9676.9999999999982</v>
      </c>
      <c r="D1737" s="100">
        <f>D1738+D1739+D1740+D1741</f>
        <v>9676.93</v>
      </c>
      <c r="E1737" s="100">
        <f t="shared" ref="E1737" si="1135">E1738+E1739+E1740+E1741</f>
        <v>9676.93</v>
      </c>
      <c r="F1737" s="100">
        <f t="shared" si="1129"/>
        <v>99.999276635320882</v>
      </c>
      <c r="G1737" s="100">
        <f t="shared" si="1130"/>
        <v>99.999276635320882</v>
      </c>
      <c r="H1737" s="100">
        <f t="shared" ref="H1737:AD1737" si="1136">H1739</f>
        <v>0</v>
      </c>
      <c r="I1737" s="100">
        <f t="shared" si="1136"/>
        <v>0</v>
      </c>
      <c r="J1737" s="96">
        <f t="shared" si="1136"/>
        <v>0</v>
      </c>
      <c r="K1737" s="96">
        <f t="shared" si="1136"/>
        <v>0</v>
      </c>
      <c r="L1737" s="96">
        <f t="shared" si="1136"/>
        <v>0</v>
      </c>
      <c r="M1737" s="96">
        <f t="shared" si="1136"/>
        <v>0</v>
      </c>
      <c r="N1737" s="96">
        <f t="shared" si="1136"/>
        <v>881.75</v>
      </c>
      <c r="O1737" s="96">
        <f t="shared" si="1136"/>
        <v>881.75</v>
      </c>
      <c r="P1737" s="96">
        <f t="shared" si="1136"/>
        <v>943.16</v>
      </c>
      <c r="Q1737" s="96">
        <f t="shared" si="1136"/>
        <v>943.16</v>
      </c>
      <c r="R1737" s="100">
        <f t="shared" si="1136"/>
        <v>1397.32</v>
      </c>
      <c r="S1737" s="100">
        <f t="shared" si="1136"/>
        <v>1397.32</v>
      </c>
      <c r="T1737" s="100">
        <f t="shared" si="1136"/>
        <v>1253.1600000000001</v>
      </c>
      <c r="U1737" s="100">
        <f t="shared" si="1136"/>
        <v>1253.1600000000001</v>
      </c>
      <c r="V1737" s="100">
        <f t="shared" si="1136"/>
        <v>1029.3499999999999</v>
      </c>
      <c r="W1737" s="100">
        <f t="shared" si="1136"/>
        <v>1029.3499999999999</v>
      </c>
      <c r="X1737" s="96">
        <f t="shared" si="1136"/>
        <v>957.53</v>
      </c>
      <c r="Y1737" s="96">
        <f t="shared" si="1136"/>
        <v>957.53</v>
      </c>
      <c r="Z1737" s="96">
        <f t="shared" si="1136"/>
        <v>1059.46</v>
      </c>
      <c r="AA1737" s="96">
        <f t="shared" si="1136"/>
        <v>1059.46</v>
      </c>
      <c r="AB1737" s="96">
        <f t="shared" si="1136"/>
        <v>1030.21</v>
      </c>
      <c r="AC1737" s="96">
        <f t="shared" si="1136"/>
        <v>1030.2</v>
      </c>
      <c r="AD1737" s="663">
        <f t="shared" si="1136"/>
        <v>1125.06</v>
      </c>
      <c r="AE1737" s="663">
        <f>AE1739</f>
        <v>1125</v>
      </c>
      <c r="AF1737" s="215"/>
    </row>
    <row r="1738" spans="1:34" s="82" customFormat="1" ht="18.75" x14ac:dyDescent="0.25">
      <c r="A1738" s="103" t="s">
        <v>28</v>
      </c>
      <c r="B1738" s="100">
        <f>H1738+J1738+N1738+L1738+P1738+R1738+T1738+V1738+X1738+Z1738+AB1738+AD1738</f>
        <v>0</v>
      </c>
      <c r="C1738" s="125">
        <f>N1738+P1738+R1738+T1738+V1738+X1738</f>
        <v>0</v>
      </c>
      <c r="D1738" s="125">
        <v>0</v>
      </c>
      <c r="E1738" s="125">
        <f>I1738+K1738+M1738+O1738+Q1738+S1738+U1738+W1738+Y1738+AA1738+AC1738+AE1738</f>
        <v>0</v>
      </c>
      <c r="F1738" s="100">
        <v>0</v>
      </c>
      <c r="G1738" s="100">
        <v>0</v>
      </c>
      <c r="H1738" s="125">
        <v>0</v>
      </c>
      <c r="I1738" s="125">
        <v>0</v>
      </c>
      <c r="J1738" s="131">
        <v>0</v>
      </c>
      <c r="K1738" s="131">
        <v>0</v>
      </c>
      <c r="L1738" s="131">
        <v>0</v>
      </c>
      <c r="M1738" s="131">
        <v>0</v>
      </c>
      <c r="N1738" s="131">
        <v>0</v>
      </c>
      <c r="O1738" s="131">
        <v>0</v>
      </c>
      <c r="P1738" s="131">
        <v>0</v>
      </c>
      <c r="Q1738" s="131">
        <v>0</v>
      </c>
      <c r="R1738" s="131">
        <v>0</v>
      </c>
      <c r="S1738" s="131">
        <v>0</v>
      </c>
      <c r="T1738" s="131">
        <v>0</v>
      </c>
      <c r="U1738" s="131">
        <v>0</v>
      </c>
      <c r="V1738" s="131">
        <v>0</v>
      </c>
      <c r="W1738" s="131">
        <v>0</v>
      </c>
      <c r="X1738" s="131">
        <v>0</v>
      </c>
      <c r="Y1738" s="131">
        <v>0</v>
      </c>
      <c r="Z1738" s="131">
        <v>0</v>
      </c>
      <c r="AA1738" s="131">
        <v>0</v>
      </c>
      <c r="AB1738" s="131">
        <v>0</v>
      </c>
      <c r="AC1738" s="131">
        <v>0</v>
      </c>
      <c r="AD1738" s="131">
        <v>0</v>
      </c>
      <c r="AE1738" s="96">
        <v>0</v>
      </c>
      <c r="AF1738" s="215"/>
    </row>
    <row r="1739" spans="1:34" s="82" customFormat="1" ht="18.75" x14ac:dyDescent="0.25">
      <c r="A1739" s="103" t="s">
        <v>29</v>
      </c>
      <c r="B1739" s="100">
        <f>H1739+J1739+N1739+L1739+P1739+R1739+T1739+V1739+X1739+Z1739+AB1739+AD1739</f>
        <v>9676.9999999999982</v>
      </c>
      <c r="C1739" s="125">
        <f>H1739+J1739+L1739+N1739+P1739+R1739+T1739+V1739+X1739+Z1739+AB1739+AD1739</f>
        <v>9676.9999999999982</v>
      </c>
      <c r="D1739" s="125">
        <f>E1739</f>
        <v>9676.93</v>
      </c>
      <c r="E1739" s="125">
        <f>I1739+K1739+M1739+O1739+Q1739+S1739+U1739+W1739+Y1739+AA1739+AC1739+AE1739</f>
        <v>9676.93</v>
      </c>
      <c r="F1739" s="100">
        <f t="shared" ref="F1739" si="1137">E1739/B1739*100</f>
        <v>99.999276635320882</v>
      </c>
      <c r="G1739" s="100">
        <f t="shared" ref="G1739" si="1138">E1739/C1739*100</f>
        <v>99.999276635320882</v>
      </c>
      <c r="H1739" s="125">
        <v>0</v>
      </c>
      <c r="I1739" s="125">
        <v>0</v>
      </c>
      <c r="J1739" s="131">
        <v>0</v>
      </c>
      <c r="K1739" s="131">
        <v>0</v>
      </c>
      <c r="L1739" s="131">
        <v>0</v>
      </c>
      <c r="M1739" s="131">
        <v>0</v>
      </c>
      <c r="N1739" s="131">
        <v>881.75</v>
      </c>
      <c r="O1739" s="131">
        <v>881.75</v>
      </c>
      <c r="P1739" s="131">
        <v>943.16</v>
      </c>
      <c r="Q1739" s="131">
        <v>943.16</v>
      </c>
      <c r="R1739" s="125">
        <v>1397.32</v>
      </c>
      <c r="S1739" s="125">
        <v>1397.32</v>
      </c>
      <c r="T1739" s="125">
        <v>1253.1600000000001</v>
      </c>
      <c r="U1739" s="125">
        <v>1253.1600000000001</v>
      </c>
      <c r="V1739" s="125">
        <v>1029.3499999999999</v>
      </c>
      <c r="W1739" s="125">
        <v>1029.3499999999999</v>
      </c>
      <c r="X1739" s="131">
        <v>957.53</v>
      </c>
      <c r="Y1739" s="131">
        <v>957.53</v>
      </c>
      <c r="Z1739" s="131">
        <v>1059.46</v>
      </c>
      <c r="AA1739" s="131">
        <v>1059.46</v>
      </c>
      <c r="AB1739" s="131">
        <v>1030.21</v>
      </c>
      <c r="AC1739" s="131">
        <v>1030.2</v>
      </c>
      <c r="AD1739" s="661">
        <v>1125.06</v>
      </c>
      <c r="AE1739" s="231">
        <v>1125</v>
      </c>
      <c r="AF1739" s="215"/>
    </row>
    <row r="1740" spans="1:34" s="82" customFormat="1" ht="18.75" x14ac:dyDescent="0.25">
      <c r="A1740" s="103" t="s">
        <v>30</v>
      </c>
      <c r="B1740" s="100">
        <f t="shared" ref="B1740:B1741" si="1139">H1740+J1740+N1740+L1740+P1740+R1740+T1740+V1740+X1740+Z1740+AB1740+AD1740</f>
        <v>0</v>
      </c>
      <c r="C1740" s="125">
        <f t="shared" ref="C1740:C1741" si="1140">N1740+P1740+R1740+T1740+V1740+X1740</f>
        <v>0</v>
      </c>
      <c r="D1740" s="125">
        <f t="shared" ref="D1740:D1741" si="1141">I1740+K1740+M1740+O1740+Q1740+S1740+U1740+W1740+Y1740</f>
        <v>0</v>
      </c>
      <c r="E1740" s="125">
        <f t="shared" ref="E1740:E1741" si="1142">I1740+K1740+M1740+O1740+Q1740+S1740+U1740+W1740+Y1740+AA1740+AC1740+AE1740</f>
        <v>0</v>
      </c>
      <c r="F1740" s="100">
        <v>0</v>
      </c>
      <c r="G1740" s="100">
        <v>0</v>
      </c>
      <c r="H1740" s="131">
        <v>0</v>
      </c>
      <c r="I1740" s="131">
        <v>0</v>
      </c>
      <c r="J1740" s="131">
        <v>0</v>
      </c>
      <c r="K1740" s="131">
        <v>0</v>
      </c>
      <c r="L1740" s="131">
        <v>0</v>
      </c>
      <c r="M1740" s="131">
        <v>0</v>
      </c>
      <c r="N1740" s="131">
        <v>0</v>
      </c>
      <c r="O1740" s="131">
        <v>0</v>
      </c>
      <c r="P1740" s="131">
        <v>0</v>
      </c>
      <c r="Q1740" s="131">
        <v>0</v>
      </c>
      <c r="R1740" s="131">
        <v>0</v>
      </c>
      <c r="S1740" s="131">
        <v>0</v>
      </c>
      <c r="T1740" s="131">
        <v>0</v>
      </c>
      <c r="U1740" s="131">
        <v>0</v>
      </c>
      <c r="V1740" s="131">
        <v>0</v>
      </c>
      <c r="W1740" s="131">
        <v>0</v>
      </c>
      <c r="X1740" s="131">
        <v>0</v>
      </c>
      <c r="Y1740" s="131">
        <v>0</v>
      </c>
      <c r="Z1740" s="131">
        <v>0</v>
      </c>
      <c r="AA1740" s="131">
        <v>0</v>
      </c>
      <c r="AB1740" s="131">
        <v>0</v>
      </c>
      <c r="AC1740" s="131">
        <v>0</v>
      </c>
      <c r="AD1740" s="131">
        <v>0</v>
      </c>
      <c r="AE1740" s="96">
        <v>0</v>
      </c>
      <c r="AF1740" s="215"/>
    </row>
    <row r="1741" spans="1:34" s="82" customFormat="1" ht="18.75" x14ac:dyDescent="0.25">
      <c r="A1741" s="103" t="s">
        <v>31</v>
      </c>
      <c r="B1741" s="100">
        <f t="shared" si="1139"/>
        <v>0</v>
      </c>
      <c r="C1741" s="125">
        <f t="shared" si="1140"/>
        <v>0</v>
      </c>
      <c r="D1741" s="125">
        <f t="shared" si="1141"/>
        <v>0</v>
      </c>
      <c r="E1741" s="125">
        <f t="shared" si="1142"/>
        <v>0</v>
      </c>
      <c r="F1741" s="100">
        <v>0</v>
      </c>
      <c r="G1741" s="100">
        <v>0</v>
      </c>
      <c r="H1741" s="131">
        <v>0</v>
      </c>
      <c r="I1741" s="131">
        <v>0</v>
      </c>
      <c r="J1741" s="131">
        <v>0</v>
      </c>
      <c r="K1741" s="131">
        <v>0</v>
      </c>
      <c r="L1741" s="131">
        <v>0</v>
      </c>
      <c r="M1741" s="131">
        <v>0</v>
      </c>
      <c r="N1741" s="131">
        <v>0</v>
      </c>
      <c r="O1741" s="131">
        <v>0</v>
      </c>
      <c r="P1741" s="131">
        <v>0</v>
      </c>
      <c r="Q1741" s="131">
        <v>0</v>
      </c>
      <c r="R1741" s="131">
        <v>0</v>
      </c>
      <c r="S1741" s="131">
        <v>0</v>
      </c>
      <c r="T1741" s="131">
        <v>0</v>
      </c>
      <c r="U1741" s="131">
        <v>0</v>
      </c>
      <c r="V1741" s="131">
        <v>0</v>
      </c>
      <c r="W1741" s="131">
        <v>0</v>
      </c>
      <c r="X1741" s="131">
        <v>0</v>
      </c>
      <c r="Y1741" s="131">
        <v>0</v>
      </c>
      <c r="Z1741" s="131">
        <v>0</v>
      </c>
      <c r="AA1741" s="131">
        <v>0</v>
      </c>
      <c r="AB1741" s="131">
        <v>0</v>
      </c>
      <c r="AC1741" s="131">
        <v>0</v>
      </c>
      <c r="AD1741" s="131">
        <v>0</v>
      </c>
      <c r="AE1741" s="96">
        <v>0</v>
      </c>
      <c r="AF1741" s="215"/>
    </row>
    <row r="1742" spans="1:34" s="82" customFormat="1" ht="18.75" x14ac:dyDescent="0.25">
      <c r="A1742" s="92" t="s">
        <v>62</v>
      </c>
      <c r="B1742" s="89">
        <f>B1652+B1722+B1729</f>
        <v>24176.397999999997</v>
      </c>
      <c r="C1742" s="89">
        <f>C1652+C1722+C1729</f>
        <v>24176.397999999997</v>
      </c>
      <c r="D1742" s="127">
        <f>D1652+D1722+D1729</f>
        <v>23711.858</v>
      </c>
      <c r="E1742" s="127">
        <f>E1652+E1722+E1729</f>
        <v>23711.858</v>
      </c>
      <c r="F1742" s="127">
        <f>E1742/B1742*100</f>
        <v>98.078539243108096</v>
      </c>
      <c r="G1742" s="127">
        <f>E1742/C1742*100</f>
        <v>98.078539243108096</v>
      </c>
      <c r="H1742" s="89">
        <f>H1652+H1722+H1729</f>
        <v>2134.9</v>
      </c>
      <c r="I1742" s="89">
        <f t="shared" ref="I1742:AE1742" si="1143">I1652+I1722+I1729</f>
        <v>1730.15</v>
      </c>
      <c r="J1742" s="89">
        <f t="shared" si="1143"/>
        <v>1150.6599999999999</v>
      </c>
      <c r="K1742" s="89">
        <f t="shared" si="1143"/>
        <v>1479.65</v>
      </c>
      <c r="L1742" s="89">
        <f t="shared" si="1143"/>
        <v>875.81999999999994</v>
      </c>
      <c r="M1742" s="89">
        <f t="shared" si="1143"/>
        <v>860.42</v>
      </c>
      <c r="N1742" s="89">
        <f t="shared" si="1143"/>
        <v>2963.8040000000001</v>
      </c>
      <c r="O1742" s="89">
        <f t="shared" si="1143"/>
        <v>2969.7939999999999</v>
      </c>
      <c r="P1742" s="89">
        <f t="shared" si="1143"/>
        <v>3039.88</v>
      </c>
      <c r="Q1742" s="89">
        <f>Q1652+Q1722+Q1729</f>
        <v>1778.6100000000001</v>
      </c>
      <c r="R1742" s="89">
        <f>R1652+R1722+R1729</f>
        <v>2359.0499999999997</v>
      </c>
      <c r="S1742" s="89">
        <f t="shared" si="1143"/>
        <v>2814.41</v>
      </c>
      <c r="T1742" s="89">
        <f t="shared" si="1143"/>
        <v>2264.5500000000002</v>
      </c>
      <c r="U1742" s="89">
        <f t="shared" si="1143"/>
        <v>2414.2739999999999</v>
      </c>
      <c r="V1742" s="89">
        <f t="shared" si="1143"/>
        <v>1486.6899999999998</v>
      </c>
      <c r="W1742" s="89">
        <f t="shared" si="1143"/>
        <v>1861.46</v>
      </c>
      <c r="X1742" s="89">
        <f t="shared" si="1143"/>
        <v>1704.32</v>
      </c>
      <c r="Y1742" s="89">
        <f t="shared" si="1143"/>
        <v>1761.27</v>
      </c>
      <c r="Z1742" s="89">
        <f t="shared" si="1143"/>
        <v>2069.384</v>
      </c>
      <c r="AA1742" s="89">
        <f t="shared" si="1143"/>
        <v>1903.45</v>
      </c>
      <c r="AB1742" s="89">
        <f t="shared" si="1143"/>
        <v>1968.53</v>
      </c>
      <c r="AC1742" s="89">
        <f t="shared" si="1143"/>
        <v>2043.12</v>
      </c>
      <c r="AD1742" s="664">
        <f t="shared" si="1143"/>
        <v>2158.81</v>
      </c>
      <c r="AE1742" s="664">
        <f t="shared" si="1143"/>
        <v>2195.6999999999998</v>
      </c>
      <c r="AF1742" s="215"/>
      <c r="AG1742" s="54">
        <f>H1742+J1742+L1742+N1742+P1742+R1742+T1742+V1742+X1742+Z1742+AB1742+AD1742</f>
        <v>24176.398000000005</v>
      </c>
      <c r="AH1742" s="40">
        <f>I1742+K1742+M1742+O1742+Q1742+S1742+U1742+W1742+Y1742+AA1742+AC1742+AE1742</f>
        <v>23812.308000000001</v>
      </c>
    </row>
    <row r="1743" spans="1:34" s="82" customFormat="1" ht="18.75" x14ac:dyDescent="0.25">
      <c r="A1743" s="103" t="s">
        <v>28</v>
      </c>
      <c r="B1743" s="96"/>
      <c r="C1743" s="131"/>
      <c r="D1743" s="131"/>
      <c r="E1743" s="131"/>
      <c r="F1743" s="89"/>
      <c r="G1743" s="89"/>
      <c r="H1743" s="131"/>
      <c r="I1743" s="131"/>
      <c r="J1743" s="131"/>
      <c r="K1743" s="131"/>
      <c r="L1743" s="131"/>
      <c r="M1743" s="131"/>
      <c r="N1743" s="131"/>
      <c r="O1743" s="131"/>
      <c r="P1743" s="131"/>
      <c r="Q1743" s="131"/>
      <c r="R1743" s="131"/>
      <c r="S1743" s="131"/>
      <c r="T1743" s="131"/>
      <c r="U1743" s="131"/>
      <c r="V1743" s="131"/>
      <c r="W1743" s="131"/>
      <c r="X1743" s="131"/>
      <c r="Y1743" s="131"/>
      <c r="Z1743" s="131"/>
      <c r="AA1743" s="131"/>
      <c r="AB1743" s="131"/>
      <c r="AC1743" s="131"/>
      <c r="AD1743" s="661"/>
      <c r="AE1743" s="166"/>
      <c r="AF1743" s="215"/>
    </row>
    <row r="1744" spans="1:34" s="82" customFormat="1" ht="18.75" x14ac:dyDescent="0.25">
      <c r="A1744" s="103" t="s">
        <v>29</v>
      </c>
      <c r="B1744" s="100">
        <f>H1744+J1744+L1744+N1744+P1744+R1744+T1744+V1744+X1744+Z1744+AB1744+AD1744</f>
        <v>24176.397999999997</v>
      </c>
      <c r="C1744" s="125">
        <f>H1744+J1744+L1744+N1744+P1744+R176+R1744+T1744+V1744+X1744+Z1744+AB1744+AD1744</f>
        <v>24176.397999999997</v>
      </c>
      <c r="D1744" s="116">
        <f>D1733+D1726+D1719+D1713+D1706+D1691+D1688+D1682+D1676+D1669+D1663+D1657+D1739</f>
        <v>23711.858</v>
      </c>
      <c r="E1744" s="116">
        <f>E1733+E1726+E1719+E1713+E1706+E1691+E1688+E1682+E1676+E1669+E1663+E1657+E1739</f>
        <v>23711.858</v>
      </c>
      <c r="F1744" s="116">
        <f>D1744/B1744*100</f>
        <v>98.078539243108096</v>
      </c>
      <c r="G1744" s="116">
        <f>E1744/C1744*100</f>
        <v>98.078539243108096</v>
      </c>
      <c r="H1744" s="100">
        <f t="shared" ref="H1744:AE1744" si="1144">H1733+H1726+H1719+H1713+H1706+H1691+H1688+H1682+H1676+H1669+H1663+H1657+H1739</f>
        <v>2134.8999999999996</v>
      </c>
      <c r="I1744" s="100">
        <f t="shared" si="1144"/>
        <v>1730.15</v>
      </c>
      <c r="J1744" s="100">
        <f t="shared" si="1144"/>
        <v>1150.6600000000001</v>
      </c>
      <c r="K1744" s="100">
        <f t="shared" si="1144"/>
        <v>1479.65</v>
      </c>
      <c r="L1744" s="100">
        <f t="shared" si="1144"/>
        <v>875.82</v>
      </c>
      <c r="M1744" s="100">
        <f t="shared" si="1144"/>
        <v>860.42</v>
      </c>
      <c r="N1744" s="100">
        <f t="shared" si="1144"/>
        <v>2963.8040000000001</v>
      </c>
      <c r="O1744" s="100">
        <f t="shared" si="1144"/>
        <v>2969.7939999999999</v>
      </c>
      <c r="P1744" s="100">
        <f t="shared" si="1144"/>
        <v>3039.88</v>
      </c>
      <c r="Q1744" s="100">
        <f t="shared" si="1144"/>
        <v>1778.61</v>
      </c>
      <c r="R1744" s="100">
        <f t="shared" si="1144"/>
        <v>2359.0500000000002</v>
      </c>
      <c r="S1744" s="100">
        <f t="shared" si="1144"/>
        <v>2814.41</v>
      </c>
      <c r="T1744" s="100">
        <f t="shared" si="1144"/>
        <v>2264.5500000000002</v>
      </c>
      <c r="U1744" s="100">
        <f>U1733+U1726+U1719+U1713+U1706+U1691+U1688+U1682+U1676+U1669+U1663+U1657+U1739</f>
        <v>2414.2740000000003</v>
      </c>
      <c r="V1744" s="100">
        <f t="shared" si="1144"/>
        <v>1486.6899999999998</v>
      </c>
      <c r="W1744" s="100">
        <f t="shared" si="1144"/>
        <v>1861.46</v>
      </c>
      <c r="X1744" s="100">
        <f t="shared" si="1144"/>
        <v>1704.32</v>
      </c>
      <c r="Y1744" s="100">
        <f t="shared" si="1144"/>
        <v>1761.27</v>
      </c>
      <c r="Z1744" s="100">
        <f t="shared" si="1144"/>
        <v>2069.384</v>
      </c>
      <c r="AA1744" s="100">
        <f t="shared" si="1144"/>
        <v>1903.45</v>
      </c>
      <c r="AB1744" s="100">
        <f t="shared" si="1144"/>
        <v>1968.5300000000002</v>
      </c>
      <c r="AC1744" s="100">
        <f t="shared" si="1144"/>
        <v>2043.1200000000001</v>
      </c>
      <c r="AD1744" s="100">
        <f t="shared" si="1144"/>
        <v>2158.81</v>
      </c>
      <c r="AE1744" s="100">
        <f t="shared" si="1144"/>
        <v>2095.25</v>
      </c>
      <c r="AF1744" s="215"/>
      <c r="AH1744" s="55">
        <f>AG1742-AH1742</f>
        <v>364.09000000000378</v>
      </c>
    </row>
    <row r="1745" spans="1:32" s="82" customFormat="1" ht="18.75" x14ac:dyDescent="0.25">
      <c r="A1745" s="103" t="s">
        <v>30</v>
      </c>
      <c r="B1745" s="96"/>
      <c r="C1745" s="131"/>
      <c r="D1745" s="131"/>
      <c r="E1745" s="131"/>
      <c r="F1745" s="131"/>
      <c r="G1745" s="131"/>
      <c r="H1745" s="131"/>
      <c r="I1745" s="131"/>
      <c r="J1745" s="131"/>
      <c r="K1745" s="131"/>
      <c r="L1745" s="131"/>
      <c r="M1745" s="131"/>
      <c r="N1745" s="131"/>
      <c r="O1745" s="131"/>
      <c r="P1745" s="131"/>
      <c r="Q1745" s="131"/>
      <c r="R1745" s="131"/>
      <c r="S1745" s="131"/>
      <c r="T1745" s="131"/>
      <c r="U1745" s="131"/>
      <c r="V1745" s="131"/>
      <c r="W1745" s="131"/>
      <c r="X1745" s="131"/>
      <c r="Y1745" s="131"/>
      <c r="Z1745" s="131"/>
      <c r="AA1745" s="131"/>
      <c r="AB1745" s="131"/>
      <c r="AC1745" s="131"/>
      <c r="AD1745" s="661"/>
      <c r="AE1745" s="166"/>
      <c r="AF1745" s="215"/>
    </row>
    <row r="1746" spans="1:32" s="82" customFormat="1" ht="18.75" x14ac:dyDescent="0.25">
      <c r="A1746" s="103" t="s">
        <v>31</v>
      </c>
      <c r="B1746" s="96"/>
      <c r="C1746" s="131"/>
      <c r="D1746" s="131"/>
      <c r="E1746" s="131"/>
      <c r="F1746" s="131"/>
      <c r="G1746" s="131"/>
      <c r="H1746" s="131"/>
      <c r="I1746" s="131"/>
      <c r="J1746" s="131"/>
      <c r="K1746" s="131"/>
      <c r="L1746" s="131"/>
      <c r="M1746" s="131"/>
      <c r="N1746" s="131"/>
      <c r="O1746" s="131"/>
      <c r="P1746" s="131"/>
      <c r="Q1746" s="131"/>
      <c r="R1746" s="131"/>
      <c r="S1746" s="131"/>
      <c r="T1746" s="131"/>
      <c r="U1746" s="131"/>
      <c r="V1746" s="131"/>
      <c r="W1746" s="131"/>
      <c r="X1746" s="131"/>
      <c r="Y1746" s="131"/>
      <c r="Z1746" s="131"/>
      <c r="AA1746" s="131"/>
      <c r="AB1746" s="131"/>
      <c r="AC1746" s="131"/>
      <c r="AD1746" s="661"/>
      <c r="AE1746" s="166"/>
      <c r="AF1746" s="215"/>
    </row>
    <row r="1747" spans="1:32" s="82" customFormat="1" ht="18.75" x14ac:dyDescent="0.25">
      <c r="A1747" s="955" t="s">
        <v>489</v>
      </c>
      <c r="B1747" s="956"/>
      <c r="C1747" s="956"/>
      <c r="D1747" s="956"/>
      <c r="E1747" s="956"/>
      <c r="F1747" s="956"/>
      <c r="G1747" s="956"/>
      <c r="H1747" s="956"/>
      <c r="I1747" s="956"/>
      <c r="J1747" s="956"/>
      <c r="K1747" s="956"/>
      <c r="L1747" s="956"/>
      <c r="M1747" s="956"/>
      <c r="N1747" s="956"/>
      <c r="O1747" s="956"/>
      <c r="P1747" s="956"/>
      <c r="Q1747" s="956"/>
      <c r="R1747" s="956"/>
      <c r="S1747" s="956"/>
      <c r="T1747" s="956"/>
      <c r="U1747" s="956"/>
      <c r="V1747" s="956"/>
      <c r="W1747" s="956"/>
      <c r="X1747" s="956"/>
      <c r="Y1747" s="956"/>
      <c r="Z1747" s="956"/>
      <c r="AA1747" s="956"/>
      <c r="AB1747" s="956"/>
      <c r="AC1747" s="956"/>
      <c r="AD1747" s="956"/>
      <c r="AE1747" s="956"/>
      <c r="AF1747" s="957"/>
    </row>
    <row r="1748" spans="1:32" s="82" customFormat="1" ht="112.5" x14ac:dyDescent="0.25">
      <c r="A1748" s="142" t="s">
        <v>490</v>
      </c>
      <c r="B1748" s="89">
        <f t="shared" ref="B1748:AE1748" si="1145">B1750+B1756+B1762+B1799</f>
        <v>4089.59</v>
      </c>
      <c r="C1748" s="89">
        <f t="shared" si="1145"/>
        <v>4089.59</v>
      </c>
      <c r="D1748" s="89">
        <f t="shared" si="1145"/>
        <v>4089.59</v>
      </c>
      <c r="E1748" s="89">
        <f t="shared" si="1145"/>
        <v>4089.59</v>
      </c>
      <c r="F1748" s="89">
        <f t="shared" ref="F1748" si="1146">E1748/B1748*100</f>
        <v>100</v>
      </c>
      <c r="G1748" s="89">
        <f t="shared" ref="G1748" si="1147">E1748/C1748*100</f>
        <v>100</v>
      </c>
      <c r="H1748" s="89">
        <f t="shared" si="1145"/>
        <v>0</v>
      </c>
      <c r="I1748" s="89">
        <f t="shared" si="1145"/>
        <v>0</v>
      </c>
      <c r="J1748" s="89">
        <f t="shared" si="1145"/>
        <v>43.2</v>
      </c>
      <c r="K1748" s="89">
        <f t="shared" si="1145"/>
        <v>43.2</v>
      </c>
      <c r="L1748" s="89">
        <f t="shared" si="1145"/>
        <v>12.8</v>
      </c>
      <c r="M1748" s="89">
        <f t="shared" si="1145"/>
        <v>12.8</v>
      </c>
      <c r="N1748" s="91">
        <f t="shared" si="1145"/>
        <v>0</v>
      </c>
      <c r="O1748" s="91">
        <f t="shared" si="1145"/>
        <v>0</v>
      </c>
      <c r="P1748" s="89">
        <f t="shared" si="1145"/>
        <v>526.29999999999995</v>
      </c>
      <c r="Q1748" s="89">
        <f t="shared" si="1145"/>
        <v>0</v>
      </c>
      <c r="R1748" s="89">
        <f t="shared" si="1145"/>
        <v>692.36</v>
      </c>
      <c r="S1748" s="89">
        <f t="shared" si="1145"/>
        <v>692.36</v>
      </c>
      <c r="T1748" s="89">
        <f t="shared" si="1145"/>
        <v>0</v>
      </c>
      <c r="U1748" s="89">
        <f t="shared" si="1145"/>
        <v>0</v>
      </c>
      <c r="V1748" s="89">
        <f t="shared" si="1145"/>
        <v>1589.79</v>
      </c>
      <c r="W1748" s="89">
        <f t="shared" si="1145"/>
        <v>512.39</v>
      </c>
      <c r="X1748" s="89">
        <f t="shared" si="1145"/>
        <v>1091.44</v>
      </c>
      <c r="Y1748" s="89">
        <f t="shared" si="1145"/>
        <v>2454.84</v>
      </c>
      <c r="Z1748" s="89">
        <f t="shared" si="1145"/>
        <v>0</v>
      </c>
      <c r="AA1748" s="89">
        <f t="shared" si="1145"/>
        <v>240.3</v>
      </c>
      <c r="AB1748" s="89">
        <f t="shared" si="1145"/>
        <v>133.69999999999999</v>
      </c>
      <c r="AC1748" s="89">
        <f t="shared" si="1145"/>
        <v>0</v>
      </c>
      <c r="AD1748" s="89">
        <f t="shared" si="1145"/>
        <v>0</v>
      </c>
      <c r="AE1748" s="89">
        <f t="shared" si="1145"/>
        <v>133.69999999999999</v>
      </c>
      <c r="AF1748" s="215"/>
    </row>
    <row r="1749" spans="1:32" s="82" customFormat="1" ht="18.75" x14ac:dyDescent="0.25">
      <c r="A1749" s="103" t="s">
        <v>66</v>
      </c>
      <c r="B1749" s="100"/>
      <c r="C1749" s="125"/>
      <c r="D1749" s="125"/>
      <c r="E1749" s="125"/>
      <c r="F1749" s="125"/>
      <c r="G1749" s="125"/>
      <c r="H1749" s="125"/>
      <c r="I1749" s="125"/>
      <c r="J1749" s="125"/>
      <c r="K1749" s="125"/>
      <c r="L1749" s="125"/>
      <c r="M1749" s="125"/>
      <c r="N1749" s="133"/>
      <c r="O1749" s="133"/>
      <c r="P1749" s="125"/>
      <c r="Q1749" s="125"/>
      <c r="R1749" s="125"/>
      <c r="S1749" s="125"/>
      <c r="T1749" s="125"/>
      <c r="U1749" s="125"/>
      <c r="V1749" s="125"/>
      <c r="W1749" s="125"/>
      <c r="X1749" s="125"/>
      <c r="Y1749" s="125"/>
      <c r="Z1749" s="125"/>
      <c r="AA1749" s="125"/>
      <c r="AB1749" s="125"/>
      <c r="AC1749" s="125"/>
      <c r="AD1749" s="666"/>
      <c r="AE1749" s="667"/>
      <c r="AF1749" s="215"/>
    </row>
    <row r="1750" spans="1:32" s="82" customFormat="1" ht="101.25" customHeight="1" x14ac:dyDescent="0.25">
      <c r="A1750" s="668" t="s">
        <v>491</v>
      </c>
      <c r="B1750" s="95">
        <f>B1751</f>
        <v>1363.4</v>
      </c>
      <c r="C1750" s="95">
        <f t="shared" ref="C1750:E1750" si="1148">C1751</f>
        <v>1363.4</v>
      </c>
      <c r="D1750" s="95">
        <f>D1751</f>
        <v>1363.4</v>
      </c>
      <c r="E1750" s="95">
        <f t="shared" si="1148"/>
        <v>1363.4</v>
      </c>
      <c r="F1750" s="95">
        <f t="shared" ref="F1750:F1751" si="1149">E1750/B1750*100</f>
        <v>100</v>
      </c>
      <c r="G1750" s="95">
        <f t="shared" ref="G1750:G1751" si="1150">E1750/C1750*100</f>
        <v>100</v>
      </c>
      <c r="H1750" s="95">
        <f t="shared" ref="H1750:AE1750" si="1151">H1751</f>
        <v>0</v>
      </c>
      <c r="I1750" s="95">
        <f t="shared" si="1151"/>
        <v>0</v>
      </c>
      <c r="J1750" s="95">
        <f t="shared" si="1151"/>
        <v>0</v>
      </c>
      <c r="K1750" s="95">
        <f t="shared" si="1151"/>
        <v>0</v>
      </c>
      <c r="L1750" s="95">
        <f t="shared" si="1151"/>
        <v>0</v>
      </c>
      <c r="M1750" s="95">
        <f t="shared" si="1151"/>
        <v>0</v>
      </c>
      <c r="N1750" s="95">
        <f t="shared" si="1151"/>
        <v>0</v>
      </c>
      <c r="O1750" s="95">
        <f t="shared" si="1151"/>
        <v>0</v>
      </c>
      <c r="P1750" s="95">
        <f t="shared" si="1151"/>
        <v>0</v>
      </c>
      <c r="Q1750" s="95">
        <f t="shared" si="1151"/>
        <v>0</v>
      </c>
      <c r="R1750" s="95">
        <f t="shared" si="1151"/>
        <v>0</v>
      </c>
      <c r="S1750" s="95">
        <f t="shared" si="1151"/>
        <v>0</v>
      </c>
      <c r="T1750" s="95">
        <f t="shared" si="1151"/>
        <v>0</v>
      </c>
      <c r="U1750" s="95">
        <f t="shared" si="1151"/>
        <v>0</v>
      </c>
      <c r="V1750" s="95">
        <f t="shared" si="1151"/>
        <v>1363.4</v>
      </c>
      <c r="W1750" s="95">
        <f t="shared" si="1151"/>
        <v>0</v>
      </c>
      <c r="X1750" s="95">
        <f t="shared" si="1151"/>
        <v>0</v>
      </c>
      <c r="Y1750" s="95">
        <f t="shared" si="1151"/>
        <v>1363.4</v>
      </c>
      <c r="Z1750" s="95">
        <f t="shared" si="1151"/>
        <v>0</v>
      </c>
      <c r="AA1750" s="95">
        <f t="shared" si="1151"/>
        <v>0</v>
      </c>
      <c r="AB1750" s="95">
        <f t="shared" si="1151"/>
        <v>0</v>
      </c>
      <c r="AC1750" s="95">
        <f t="shared" si="1151"/>
        <v>0</v>
      </c>
      <c r="AD1750" s="100">
        <f t="shared" si="1151"/>
        <v>0</v>
      </c>
      <c r="AE1750" s="100">
        <f t="shared" si="1151"/>
        <v>0</v>
      </c>
      <c r="AF1750" s="348" t="s">
        <v>714</v>
      </c>
    </row>
    <row r="1751" spans="1:32" s="82" customFormat="1" ht="18.75" x14ac:dyDescent="0.25">
      <c r="A1751" s="92" t="s">
        <v>27</v>
      </c>
      <c r="B1751" s="100">
        <f>B1752+B1753+B1754+B1755</f>
        <v>1363.4</v>
      </c>
      <c r="C1751" s="100">
        <f t="shared" ref="C1751" si="1152">C1752+C1753+C1754+C1755</f>
        <v>1363.4</v>
      </c>
      <c r="D1751" s="100">
        <f>D1752+D1753+D1754+D1755</f>
        <v>1363.4</v>
      </c>
      <c r="E1751" s="100">
        <f t="shared" ref="E1751" si="1153">E1752+E1753+E1754+E1755</f>
        <v>1363.4</v>
      </c>
      <c r="F1751" s="100">
        <f t="shared" si="1149"/>
        <v>100</v>
      </c>
      <c r="G1751" s="100">
        <f t="shared" si="1150"/>
        <v>100</v>
      </c>
      <c r="H1751" s="100">
        <f t="shared" ref="H1751:AD1751" si="1154">H1753</f>
        <v>0</v>
      </c>
      <c r="I1751" s="100">
        <f t="shared" si="1154"/>
        <v>0</v>
      </c>
      <c r="J1751" s="100">
        <f t="shared" si="1154"/>
        <v>0</v>
      </c>
      <c r="K1751" s="100">
        <f t="shared" si="1154"/>
        <v>0</v>
      </c>
      <c r="L1751" s="100">
        <f t="shared" si="1154"/>
        <v>0</v>
      </c>
      <c r="M1751" s="100">
        <f t="shared" si="1154"/>
        <v>0</v>
      </c>
      <c r="N1751" s="100">
        <f t="shared" si="1154"/>
        <v>0</v>
      </c>
      <c r="O1751" s="100">
        <f t="shared" si="1154"/>
        <v>0</v>
      </c>
      <c r="P1751" s="100">
        <f t="shared" si="1154"/>
        <v>0</v>
      </c>
      <c r="Q1751" s="100">
        <f t="shared" si="1154"/>
        <v>0</v>
      </c>
      <c r="R1751" s="100">
        <f t="shared" si="1154"/>
        <v>0</v>
      </c>
      <c r="S1751" s="100">
        <f t="shared" si="1154"/>
        <v>0</v>
      </c>
      <c r="T1751" s="100">
        <f t="shared" si="1154"/>
        <v>0</v>
      </c>
      <c r="U1751" s="100">
        <f t="shared" si="1154"/>
        <v>0</v>
      </c>
      <c r="V1751" s="100">
        <f t="shared" si="1154"/>
        <v>1363.4</v>
      </c>
      <c r="W1751" s="100">
        <f t="shared" si="1154"/>
        <v>0</v>
      </c>
      <c r="X1751" s="100">
        <f t="shared" si="1154"/>
        <v>0</v>
      </c>
      <c r="Y1751" s="100">
        <f t="shared" si="1154"/>
        <v>1363.4</v>
      </c>
      <c r="Z1751" s="100">
        <f t="shared" si="1154"/>
        <v>0</v>
      </c>
      <c r="AA1751" s="100">
        <f t="shared" si="1154"/>
        <v>0</v>
      </c>
      <c r="AB1751" s="100">
        <f t="shared" si="1154"/>
        <v>0</v>
      </c>
      <c r="AC1751" s="100">
        <f t="shared" si="1154"/>
        <v>0</v>
      </c>
      <c r="AD1751" s="669">
        <f t="shared" si="1154"/>
        <v>0</v>
      </c>
      <c r="AE1751" s="667"/>
      <c r="AF1751" s="215"/>
    </row>
    <row r="1752" spans="1:32" s="82" customFormat="1" ht="18.75" x14ac:dyDescent="0.25">
      <c r="A1752" s="103" t="s">
        <v>28</v>
      </c>
      <c r="B1752" s="100">
        <f>H1752+J1752+N1752+L1752+P1752+R1752+T1752+V1752+X1752+Z1752+AB1752+AD1752</f>
        <v>0</v>
      </c>
      <c r="C1752" s="125">
        <f>N1752+P1752+R1752+T1752+V1752+X1752</f>
        <v>0</v>
      </c>
      <c r="D1752" s="125">
        <v>0</v>
      </c>
      <c r="E1752" s="125">
        <f>I1752+K1752+M1752+O1752+Q1752+S1752+U1752+W1752+Y1752+AA1752+AC1752+AE1752</f>
        <v>0</v>
      </c>
      <c r="F1752" s="100">
        <v>0</v>
      </c>
      <c r="G1752" s="100">
        <v>0</v>
      </c>
      <c r="H1752" s="125"/>
      <c r="I1752" s="125"/>
      <c r="J1752" s="125"/>
      <c r="K1752" s="125"/>
      <c r="L1752" s="125"/>
      <c r="M1752" s="125"/>
      <c r="N1752" s="125"/>
      <c r="O1752" s="125"/>
      <c r="P1752" s="125"/>
      <c r="Q1752" s="125"/>
      <c r="R1752" s="125"/>
      <c r="S1752" s="125"/>
      <c r="T1752" s="125"/>
      <c r="U1752" s="125"/>
      <c r="V1752" s="125"/>
      <c r="W1752" s="125"/>
      <c r="X1752" s="125"/>
      <c r="Y1752" s="125"/>
      <c r="Z1752" s="125"/>
      <c r="AA1752" s="125"/>
      <c r="AB1752" s="125"/>
      <c r="AC1752" s="125"/>
      <c r="AD1752" s="666"/>
      <c r="AE1752" s="667"/>
      <c r="AF1752" s="215"/>
    </row>
    <row r="1753" spans="1:32" s="82" customFormat="1" ht="18.75" x14ac:dyDescent="0.25">
      <c r="A1753" s="103" t="s">
        <v>29</v>
      </c>
      <c r="B1753" s="100">
        <f>H1753+J1753+N1753+L1753+P1753+R1753+T1753+V1753+X1753+Z1753+AB1753+AD1753</f>
        <v>1363.4</v>
      </c>
      <c r="C1753" s="125">
        <f>H1753+J1753+L1753+N1753+P1753+R1753+T1753+V1753+X1753+Z1753</f>
        <v>1363.4</v>
      </c>
      <c r="D1753" s="125">
        <f>I1753+K1753+M1753+O1753+Q1753+S1753+U1753+W1753+Y1753</f>
        <v>1363.4</v>
      </c>
      <c r="E1753" s="125">
        <f>I1753+K1753+M1753+O1753+Q1753+S1753+U1753+W1753+Y1753+AA1753+AC1753+AE1753</f>
        <v>1363.4</v>
      </c>
      <c r="F1753" s="100">
        <f t="shared" ref="F1753" si="1155">E1753/B1753*100</f>
        <v>100</v>
      </c>
      <c r="G1753" s="100">
        <f t="shared" ref="G1753:G1757" si="1156">E1753/C1753*100</f>
        <v>100</v>
      </c>
      <c r="H1753" s="125"/>
      <c r="I1753" s="125"/>
      <c r="J1753" s="125"/>
      <c r="K1753" s="125"/>
      <c r="L1753" s="125"/>
      <c r="M1753" s="125"/>
      <c r="N1753" s="125"/>
      <c r="O1753" s="125"/>
      <c r="P1753" s="125"/>
      <c r="Q1753" s="125"/>
      <c r="R1753" s="125"/>
      <c r="S1753" s="125"/>
      <c r="T1753" s="125"/>
      <c r="U1753" s="125"/>
      <c r="V1753" s="125">
        <v>1363.4</v>
      </c>
      <c r="W1753" s="125">
        <v>0</v>
      </c>
      <c r="X1753" s="125"/>
      <c r="Y1753" s="125">
        <v>1363.4</v>
      </c>
      <c r="Z1753" s="125"/>
      <c r="AA1753" s="125"/>
      <c r="AB1753" s="125"/>
      <c r="AC1753" s="125"/>
      <c r="AD1753" s="666"/>
      <c r="AE1753" s="667"/>
      <c r="AF1753" s="215"/>
    </row>
    <row r="1754" spans="1:32" s="82" customFormat="1" ht="18.75" x14ac:dyDescent="0.25">
      <c r="A1754" s="103" t="s">
        <v>30</v>
      </c>
      <c r="B1754" s="100">
        <f t="shared" ref="B1754:B1755" si="1157">H1754+J1754+N1754+L1754+P1754+R1754+T1754+V1754+X1754+Z1754+AB1754+AD1754</f>
        <v>0</v>
      </c>
      <c r="C1754" s="125">
        <f t="shared" ref="C1754:C1755" si="1158">N1754+P1754+R1754+T1754+V1754+X1754</f>
        <v>0</v>
      </c>
      <c r="D1754" s="125">
        <f t="shared" ref="D1754:D1755" si="1159">I1754+K1754+M1754+O1754+Q1754+S1754+U1754+W1754+Y1754</f>
        <v>0</v>
      </c>
      <c r="E1754" s="125">
        <f t="shared" ref="E1754:E1755" si="1160">I1754+K1754+M1754+O1754+Q1754+S1754+U1754+W1754+Y1754+AA1754+AC1754+AE1754</f>
        <v>0</v>
      </c>
      <c r="F1754" s="100">
        <v>0</v>
      </c>
      <c r="G1754" s="100">
        <v>0</v>
      </c>
      <c r="H1754" s="125"/>
      <c r="I1754" s="125"/>
      <c r="J1754" s="125"/>
      <c r="K1754" s="125"/>
      <c r="L1754" s="125"/>
      <c r="M1754" s="125"/>
      <c r="N1754" s="125"/>
      <c r="O1754" s="125"/>
      <c r="P1754" s="125"/>
      <c r="Q1754" s="125"/>
      <c r="R1754" s="125"/>
      <c r="S1754" s="125"/>
      <c r="T1754" s="125"/>
      <c r="U1754" s="125"/>
      <c r="V1754" s="125"/>
      <c r="W1754" s="125"/>
      <c r="X1754" s="125"/>
      <c r="Y1754" s="125"/>
      <c r="Z1754" s="125"/>
      <c r="AA1754" s="125"/>
      <c r="AB1754" s="125"/>
      <c r="AC1754" s="125"/>
      <c r="AD1754" s="666"/>
      <c r="AE1754" s="667"/>
      <c r="AF1754" s="215"/>
    </row>
    <row r="1755" spans="1:32" s="82" customFormat="1" ht="18.75" x14ac:dyDescent="0.25">
      <c r="A1755" s="103" t="s">
        <v>31</v>
      </c>
      <c r="B1755" s="100">
        <f t="shared" si="1157"/>
        <v>0</v>
      </c>
      <c r="C1755" s="125">
        <f t="shared" si="1158"/>
        <v>0</v>
      </c>
      <c r="D1755" s="125">
        <f t="shared" si="1159"/>
        <v>0</v>
      </c>
      <c r="E1755" s="125">
        <f t="shared" si="1160"/>
        <v>0</v>
      </c>
      <c r="F1755" s="100">
        <v>0</v>
      </c>
      <c r="G1755" s="100">
        <v>0</v>
      </c>
      <c r="H1755" s="125"/>
      <c r="I1755" s="125"/>
      <c r="J1755" s="125"/>
      <c r="K1755" s="125"/>
      <c r="L1755" s="125"/>
      <c r="M1755" s="125"/>
      <c r="N1755" s="125"/>
      <c r="O1755" s="125"/>
      <c r="P1755" s="125"/>
      <c r="Q1755" s="125"/>
      <c r="R1755" s="125"/>
      <c r="S1755" s="125"/>
      <c r="T1755" s="125"/>
      <c r="U1755" s="125"/>
      <c r="V1755" s="125"/>
      <c r="W1755" s="125"/>
      <c r="X1755" s="125"/>
      <c r="Y1755" s="125"/>
      <c r="Z1755" s="125"/>
      <c r="AA1755" s="125"/>
      <c r="AB1755" s="125"/>
      <c r="AC1755" s="125"/>
      <c r="AD1755" s="666"/>
      <c r="AE1755" s="667"/>
      <c r="AF1755" s="215"/>
    </row>
    <row r="1756" spans="1:32" s="82" customFormat="1" ht="56.25" x14ac:dyDescent="0.25">
      <c r="A1756" s="668" t="s">
        <v>492</v>
      </c>
      <c r="B1756" s="95">
        <f>B1757</f>
        <v>526.29999999999995</v>
      </c>
      <c r="C1756" s="95">
        <f t="shared" ref="C1756:E1756" si="1161">C1757</f>
        <v>526.29999999999995</v>
      </c>
      <c r="D1756" s="95">
        <f>D1757</f>
        <v>526.29999999999995</v>
      </c>
      <c r="E1756" s="95">
        <f t="shared" si="1161"/>
        <v>526.29999999999995</v>
      </c>
      <c r="F1756" s="95">
        <f>E1756/B1756*100</f>
        <v>100</v>
      </c>
      <c r="G1756" s="95">
        <f>E1756/C1756*100</f>
        <v>100</v>
      </c>
      <c r="H1756" s="169">
        <f t="shared" ref="H1756:AE1756" si="1162">H1757</f>
        <v>0</v>
      </c>
      <c r="I1756" s="169">
        <f t="shared" si="1162"/>
        <v>0</v>
      </c>
      <c r="J1756" s="169">
        <f t="shared" si="1162"/>
        <v>0</v>
      </c>
      <c r="K1756" s="169">
        <f t="shared" si="1162"/>
        <v>0</v>
      </c>
      <c r="L1756" s="169">
        <f t="shared" si="1162"/>
        <v>0</v>
      </c>
      <c r="M1756" s="169">
        <f t="shared" si="1162"/>
        <v>0</v>
      </c>
      <c r="N1756" s="169">
        <f t="shared" si="1162"/>
        <v>0</v>
      </c>
      <c r="O1756" s="169">
        <f t="shared" si="1162"/>
        <v>0</v>
      </c>
      <c r="P1756" s="169">
        <f t="shared" si="1162"/>
        <v>526.29999999999995</v>
      </c>
      <c r="Q1756" s="169">
        <f t="shared" si="1162"/>
        <v>0</v>
      </c>
      <c r="R1756" s="169">
        <f t="shared" si="1162"/>
        <v>0</v>
      </c>
      <c r="S1756" s="169">
        <f t="shared" si="1162"/>
        <v>0</v>
      </c>
      <c r="T1756" s="169">
        <f t="shared" si="1162"/>
        <v>0</v>
      </c>
      <c r="U1756" s="169">
        <f t="shared" si="1162"/>
        <v>0</v>
      </c>
      <c r="V1756" s="169">
        <f t="shared" si="1162"/>
        <v>0</v>
      </c>
      <c r="W1756" s="169">
        <f t="shared" si="1162"/>
        <v>286</v>
      </c>
      <c r="X1756" s="169">
        <f t="shared" si="1162"/>
        <v>0</v>
      </c>
      <c r="Y1756" s="169">
        <f t="shared" si="1162"/>
        <v>0</v>
      </c>
      <c r="Z1756" s="169">
        <f t="shared" si="1162"/>
        <v>0</v>
      </c>
      <c r="AA1756" s="169">
        <f t="shared" si="1162"/>
        <v>240.3</v>
      </c>
      <c r="AB1756" s="169">
        <f t="shared" si="1162"/>
        <v>0</v>
      </c>
      <c r="AC1756" s="169">
        <f t="shared" si="1162"/>
        <v>0</v>
      </c>
      <c r="AD1756" s="125">
        <f t="shared" si="1162"/>
        <v>0</v>
      </c>
      <c r="AE1756" s="125">
        <f t="shared" si="1162"/>
        <v>0</v>
      </c>
      <c r="AF1756" s="348" t="s">
        <v>493</v>
      </c>
    </row>
    <row r="1757" spans="1:32" s="82" customFormat="1" ht="18.75" x14ac:dyDescent="0.25">
      <c r="A1757" s="92" t="s">
        <v>27</v>
      </c>
      <c r="B1757" s="100">
        <f>B1758+B1759+B1760+B1761</f>
        <v>526.29999999999995</v>
      </c>
      <c r="C1757" s="100">
        <f t="shared" ref="C1757" si="1163">C1758+C1759+C1760+C1761</f>
        <v>526.29999999999995</v>
      </c>
      <c r="D1757" s="100">
        <f>D1758+D1759+D1760+D1761</f>
        <v>526.29999999999995</v>
      </c>
      <c r="E1757" s="100">
        <f t="shared" ref="E1757" si="1164">E1758+E1759+E1760+E1761</f>
        <v>526.29999999999995</v>
      </c>
      <c r="F1757" s="100">
        <f t="shared" ref="F1757" si="1165">E1757/B1757*100</f>
        <v>100</v>
      </c>
      <c r="G1757" s="100">
        <f t="shared" si="1156"/>
        <v>100</v>
      </c>
      <c r="H1757" s="125">
        <f t="shared" ref="H1757:AD1757" si="1166">H1759</f>
        <v>0</v>
      </c>
      <c r="I1757" s="125">
        <f t="shared" si="1166"/>
        <v>0</v>
      </c>
      <c r="J1757" s="125">
        <f t="shared" si="1166"/>
        <v>0</v>
      </c>
      <c r="K1757" s="125">
        <f t="shared" si="1166"/>
        <v>0</v>
      </c>
      <c r="L1757" s="125">
        <f t="shared" si="1166"/>
        <v>0</v>
      </c>
      <c r="M1757" s="125">
        <f t="shared" si="1166"/>
        <v>0</v>
      </c>
      <c r="N1757" s="125">
        <f t="shared" si="1166"/>
        <v>0</v>
      </c>
      <c r="O1757" s="125">
        <f t="shared" si="1166"/>
        <v>0</v>
      </c>
      <c r="P1757" s="125">
        <f t="shared" si="1166"/>
        <v>526.29999999999995</v>
      </c>
      <c r="Q1757" s="125">
        <f t="shared" si="1166"/>
        <v>0</v>
      </c>
      <c r="R1757" s="125">
        <f t="shared" si="1166"/>
        <v>0</v>
      </c>
      <c r="S1757" s="125">
        <f t="shared" si="1166"/>
        <v>0</v>
      </c>
      <c r="T1757" s="125">
        <f t="shared" si="1166"/>
        <v>0</v>
      </c>
      <c r="U1757" s="125">
        <f t="shared" si="1166"/>
        <v>0</v>
      </c>
      <c r="V1757" s="125">
        <f t="shared" si="1166"/>
        <v>0</v>
      </c>
      <c r="W1757" s="125">
        <f t="shared" si="1166"/>
        <v>286</v>
      </c>
      <c r="X1757" s="125">
        <f t="shared" si="1166"/>
        <v>0</v>
      </c>
      <c r="Y1757" s="125">
        <f t="shared" si="1166"/>
        <v>0</v>
      </c>
      <c r="Z1757" s="125">
        <f t="shared" si="1166"/>
        <v>0</v>
      </c>
      <c r="AA1757" s="125">
        <f t="shared" si="1166"/>
        <v>240.3</v>
      </c>
      <c r="AB1757" s="125">
        <f t="shared" si="1166"/>
        <v>0</v>
      </c>
      <c r="AC1757" s="125">
        <f t="shared" si="1166"/>
        <v>0</v>
      </c>
      <c r="AD1757" s="666">
        <f t="shared" si="1166"/>
        <v>0</v>
      </c>
      <c r="AE1757" s="667"/>
      <c r="AF1757" s="215"/>
    </row>
    <row r="1758" spans="1:32" s="82" customFormat="1" ht="18.75" x14ac:dyDescent="0.25">
      <c r="A1758" s="103" t="s">
        <v>28</v>
      </c>
      <c r="B1758" s="100">
        <f>H1758+J1758+N1758+L1758+P1758+R1758+T1758+V1758+X1758+Z1758+AB1758+AD1758</f>
        <v>0</v>
      </c>
      <c r="C1758" s="125">
        <f>N1758+P1758+R1758+T1758+V1758+X1758</f>
        <v>0</v>
      </c>
      <c r="D1758" s="125">
        <v>0</v>
      </c>
      <c r="E1758" s="125">
        <f>I1758+K1758+M1758+O1758+Q1758+S1758+U1758+W1758+Y1758+AA1758+AC1758+AE1758</f>
        <v>0</v>
      </c>
      <c r="F1758" s="100">
        <v>0</v>
      </c>
      <c r="G1758" s="100">
        <v>0</v>
      </c>
      <c r="H1758" s="125"/>
      <c r="I1758" s="125"/>
      <c r="J1758" s="125"/>
      <c r="K1758" s="125"/>
      <c r="L1758" s="125"/>
      <c r="M1758" s="125"/>
      <c r="N1758" s="125"/>
      <c r="O1758" s="125"/>
      <c r="P1758" s="125"/>
      <c r="Q1758" s="125"/>
      <c r="R1758" s="125"/>
      <c r="S1758" s="125"/>
      <c r="T1758" s="125"/>
      <c r="U1758" s="125"/>
      <c r="V1758" s="125"/>
      <c r="W1758" s="125"/>
      <c r="X1758" s="125"/>
      <c r="Y1758" s="125"/>
      <c r="Z1758" s="125"/>
      <c r="AA1758" s="125"/>
      <c r="AB1758" s="125"/>
      <c r="AC1758" s="125"/>
      <c r="AD1758" s="666"/>
      <c r="AE1758" s="667"/>
      <c r="AF1758" s="215"/>
    </row>
    <row r="1759" spans="1:32" s="82" customFormat="1" ht="18.75" x14ac:dyDescent="0.25">
      <c r="A1759" s="103" t="s">
        <v>29</v>
      </c>
      <c r="B1759" s="100">
        <f>H1759+J1759+N1759+L1759+P1759+R1759+T1759+V1759+X1759+Z1759+AB1759+AD1759</f>
        <v>526.29999999999995</v>
      </c>
      <c r="C1759" s="125">
        <f>H1759+J1759+L1759+N1759+P1759+R1759+T1759+V1759+X1759+Z1759+AB1759</f>
        <v>526.29999999999995</v>
      </c>
      <c r="D1759" s="125">
        <v>526.29999999999995</v>
      </c>
      <c r="E1759" s="125">
        <f>I1759+K1759+M1759+O1759+Q1759+S1759+U1759+W1759+Y1759+AA1759+AC1759+AE1759</f>
        <v>526.29999999999995</v>
      </c>
      <c r="F1759" s="100">
        <f t="shared" ref="F1759" si="1167">E1759/B1759*100</f>
        <v>100</v>
      </c>
      <c r="G1759" s="100">
        <f t="shared" ref="G1759" si="1168">E1759/C1759*100</f>
        <v>100</v>
      </c>
      <c r="H1759" s="125"/>
      <c r="I1759" s="125"/>
      <c r="J1759" s="125"/>
      <c r="K1759" s="125"/>
      <c r="L1759" s="125"/>
      <c r="M1759" s="125"/>
      <c r="N1759" s="125"/>
      <c r="O1759" s="125"/>
      <c r="P1759" s="125">
        <v>526.29999999999995</v>
      </c>
      <c r="Q1759" s="125">
        <v>0</v>
      </c>
      <c r="R1759" s="125"/>
      <c r="S1759" s="125"/>
      <c r="T1759" s="125"/>
      <c r="U1759" s="125"/>
      <c r="V1759" s="125"/>
      <c r="W1759" s="125">
        <v>286</v>
      </c>
      <c r="X1759" s="125"/>
      <c r="Y1759" s="125"/>
      <c r="Z1759" s="125">
        <v>0</v>
      </c>
      <c r="AA1759" s="125">
        <v>240.3</v>
      </c>
      <c r="AB1759" s="125"/>
      <c r="AC1759" s="125"/>
      <c r="AD1759" s="666"/>
      <c r="AE1759" s="667"/>
      <c r="AF1759" s="215"/>
    </row>
    <row r="1760" spans="1:32" s="82" customFormat="1" ht="18.75" x14ac:dyDescent="0.25">
      <c r="A1760" s="103" t="s">
        <v>30</v>
      </c>
      <c r="B1760" s="100">
        <f t="shared" ref="B1760:B1761" si="1169">H1760+J1760+N1760+L1760+P1760+R1760+T1760+V1760+X1760+Z1760+AB1760+AD1760</f>
        <v>0</v>
      </c>
      <c r="C1760" s="125">
        <f>H1760+J1760+L1760+N1760+P1760+R1760+T1760+V1760+X1760+Z1760+AB1760</f>
        <v>0</v>
      </c>
      <c r="D1760" s="125">
        <f t="shared" ref="D1760:D1761" si="1170">I1760+K1760+M1760+O1760+Q1760+S1760+U1760+W1760+Y1760</f>
        <v>0</v>
      </c>
      <c r="E1760" s="125">
        <f t="shared" ref="E1760:E1761" si="1171">I1760+K1760+M1760+O1760+Q1760+S1760+U1760+W1760+Y1760+AA1760+AC1760+AE1760</f>
        <v>0</v>
      </c>
      <c r="F1760" s="100">
        <v>0</v>
      </c>
      <c r="G1760" s="100">
        <v>0</v>
      </c>
      <c r="H1760" s="125"/>
      <c r="I1760" s="125"/>
      <c r="J1760" s="125"/>
      <c r="K1760" s="125"/>
      <c r="L1760" s="125"/>
      <c r="M1760" s="125"/>
      <c r="N1760" s="125"/>
      <c r="O1760" s="125"/>
      <c r="P1760" s="125"/>
      <c r="Q1760" s="125"/>
      <c r="R1760" s="125"/>
      <c r="S1760" s="125"/>
      <c r="T1760" s="125"/>
      <c r="U1760" s="125"/>
      <c r="V1760" s="125"/>
      <c r="W1760" s="125"/>
      <c r="X1760" s="125"/>
      <c r="Y1760" s="125"/>
      <c r="Z1760" s="125"/>
      <c r="AA1760" s="125"/>
      <c r="AB1760" s="125"/>
      <c r="AC1760" s="125"/>
      <c r="AD1760" s="666"/>
      <c r="AE1760" s="667"/>
      <c r="AF1760" s="215"/>
    </row>
    <row r="1761" spans="1:32" s="82" customFormat="1" ht="18.75" x14ac:dyDescent="0.25">
      <c r="A1761" s="103" t="s">
        <v>31</v>
      </c>
      <c r="B1761" s="100">
        <f t="shared" si="1169"/>
        <v>0</v>
      </c>
      <c r="C1761" s="125">
        <f>H1761+J1761+L1761+N1761+P1761+R1761+T1761+V1761+X1761+Z1761+AB1761</f>
        <v>0</v>
      </c>
      <c r="D1761" s="125">
        <f t="shared" si="1170"/>
        <v>0</v>
      </c>
      <c r="E1761" s="125">
        <f t="shared" si="1171"/>
        <v>0</v>
      </c>
      <c r="F1761" s="100">
        <v>0</v>
      </c>
      <c r="G1761" s="100">
        <v>0</v>
      </c>
      <c r="H1761" s="125"/>
      <c r="I1761" s="125"/>
      <c r="J1761" s="125"/>
      <c r="K1761" s="125"/>
      <c r="L1761" s="125"/>
      <c r="M1761" s="125"/>
      <c r="N1761" s="125"/>
      <c r="O1761" s="125"/>
      <c r="P1761" s="125"/>
      <c r="Q1761" s="125"/>
      <c r="R1761" s="125"/>
      <c r="S1761" s="125"/>
      <c r="T1761" s="125"/>
      <c r="U1761" s="125"/>
      <c r="V1761" s="125"/>
      <c r="W1761" s="125"/>
      <c r="X1761" s="125"/>
      <c r="Y1761" s="125"/>
      <c r="Z1761" s="125"/>
      <c r="AA1761" s="125"/>
      <c r="AB1761" s="125"/>
      <c r="AC1761" s="125"/>
      <c r="AD1761" s="666"/>
      <c r="AE1761" s="667"/>
      <c r="AF1761" s="215"/>
    </row>
    <row r="1762" spans="1:32" s="82" customFormat="1" ht="75" x14ac:dyDescent="0.25">
      <c r="A1762" s="668" t="s">
        <v>494</v>
      </c>
      <c r="B1762" s="95">
        <f>B1763+B1769+B1775+B1781+B1787+B1793</f>
        <v>2043.5000000000002</v>
      </c>
      <c r="C1762" s="95">
        <f t="shared" ref="C1762:E1762" si="1172">C1763+C1769+C1775+C1781+C1787+C1793</f>
        <v>2043.5000000000002</v>
      </c>
      <c r="D1762" s="95">
        <f t="shared" si="1172"/>
        <v>2043.5000000000002</v>
      </c>
      <c r="E1762" s="95">
        <f t="shared" si="1172"/>
        <v>2043.5000000000002</v>
      </c>
      <c r="F1762" s="95">
        <f>E1762/B1762*100</f>
        <v>100</v>
      </c>
      <c r="G1762" s="95">
        <f>E1762/C1762*100</f>
        <v>100</v>
      </c>
      <c r="H1762" s="95">
        <f>H1763+H1769+H1775+H1781+H1787+H1793</f>
        <v>0</v>
      </c>
      <c r="I1762" s="95">
        <f t="shared" ref="I1762:AE1762" si="1173">I1763+I1769+I1775+I1781+I1787+I1793</f>
        <v>0</v>
      </c>
      <c r="J1762" s="95">
        <f t="shared" si="1173"/>
        <v>43.2</v>
      </c>
      <c r="K1762" s="95">
        <f t="shared" si="1173"/>
        <v>43.2</v>
      </c>
      <c r="L1762" s="95">
        <f t="shared" si="1173"/>
        <v>12.8</v>
      </c>
      <c r="M1762" s="95">
        <f t="shared" si="1173"/>
        <v>12.8</v>
      </c>
      <c r="N1762" s="95">
        <f t="shared" si="1173"/>
        <v>0</v>
      </c>
      <c r="O1762" s="95">
        <f t="shared" si="1173"/>
        <v>0</v>
      </c>
      <c r="P1762" s="95">
        <f t="shared" si="1173"/>
        <v>0</v>
      </c>
      <c r="Q1762" s="95">
        <f t="shared" si="1173"/>
        <v>0</v>
      </c>
      <c r="R1762" s="95">
        <f t="shared" si="1173"/>
        <v>692.36</v>
      </c>
      <c r="S1762" s="95">
        <f t="shared" si="1173"/>
        <v>692.36</v>
      </c>
      <c r="T1762" s="95">
        <f t="shared" si="1173"/>
        <v>0</v>
      </c>
      <c r="U1762" s="95">
        <f t="shared" si="1173"/>
        <v>0</v>
      </c>
      <c r="V1762" s="95">
        <f t="shared" si="1173"/>
        <v>70</v>
      </c>
      <c r="W1762" s="95">
        <f t="shared" si="1173"/>
        <v>70</v>
      </c>
      <c r="X1762" s="95">
        <f t="shared" si="1173"/>
        <v>1091.44</v>
      </c>
      <c r="Y1762" s="95">
        <f t="shared" si="1173"/>
        <v>1091.44</v>
      </c>
      <c r="Z1762" s="95">
        <f t="shared" si="1173"/>
        <v>0</v>
      </c>
      <c r="AA1762" s="95">
        <f t="shared" si="1173"/>
        <v>0</v>
      </c>
      <c r="AB1762" s="95">
        <f t="shared" si="1173"/>
        <v>133.69999999999999</v>
      </c>
      <c r="AC1762" s="95">
        <f t="shared" si="1173"/>
        <v>0</v>
      </c>
      <c r="AD1762" s="100">
        <f t="shared" si="1173"/>
        <v>0</v>
      </c>
      <c r="AE1762" s="100">
        <f t="shared" si="1173"/>
        <v>133.69999999999999</v>
      </c>
      <c r="AF1762" s="348" t="s">
        <v>495</v>
      </c>
    </row>
    <row r="1763" spans="1:32" s="82" customFormat="1" ht="37.5" x14ac:dyDescent="0.25">
      <c r="A1763" s="570" t="s">
        <v>496</v>
      </c>
      <c r="B1763" s="670">
        <f t="shared" ref="B1763:AD1763" si="1174">B1764</f>
        <v>70</v>
      </c>
      <c r="C1763" s="89">
        <f t="shared" si="1174"/>
        <v>70</v>
      </c>
      <c r="D1763" s="89">
        <f t="shared" si="1174"/>
        <v>70</v>
      </c>
      <c r="E1763" s="89">
        <f t="shared" si="1174"/>
        <v>70</v>
      </c>
      <c r="F1763" s="89">
        <f t="shared" si="1174"/>
        <v>100</v>
      </c>
      <c r="G1763" s="89">
        <f t="shared" si="1174"/>
        <v>100</v>
      </c>
      <c r="H1763" s="89">
        <f t="shared" si="1174"/>
        <v>0</v>
      </c>
      <c r="I1763" s="89">
        <f t="shared" si="1174"/>
        <v>0</v>
      </c>
      <c r="J1763" s="89">
        <f t="shared" si="1174"/>
        <v>0</v>
      </c>
      <c r="K1763" s="89">
        <f t="shared" si="1174"/>
        <v>0</v>
      </c>
      <c r="L1763" s="89">
        <f t="shared" si="1174"/>
        <v>0</v>
      </c>
      <c r="M1763" s="89">
        <f t="shared" si="1174"/>
        <v>0</v>
      </c>
      <c r="N1763" s="89">
        <f t="shared" si="1174"/>
        <v>0</v>
      </c>
      <c r="O1763" s="670">
        <f t="shared" si="1174"/>
        <v>0</v>
      </c>
      <c r="P1763" s="670">
        <f t="shared" si="1174"/>
        <v>0</v>
      </c>
      <c r="Q1763" s="670">
        <f t="shared" si="1174"/>
        <v>0</v>
      </c>
      <c r="R1763" s="670">
        <f t="shared" si="1174"/>
        <v>0</v>
      </c>
      <c r="S1763" s="670">
        <f t="shared" si="1174"/>
        <v>0</v>
      </c>
      <c r="T1763" s="670">
        <f t="shared" si="1174"/>
        <v>0</v>
      </c>
      <c r="U1763" s="670">
        <f t="shared" si="1174"/>
        <v>0</v>
      </c>
      <c r="V1763" s="670" t="str">
        <f t="shared" si="1174"/>
        <v>70,00</v>
      </c>
      <c r="W1763" s="670">
        <f t="shared" si="1174"/>
        <v>70</v>
      </c>
      <c r="X1763" s="670">
        <f t="shared" si="1174"/>
        <v>0</v>
      </c>
      <c r="Y1763" s="670">
        <f t="shared" si="1174"/>
        <v>0</v>
      </c>
      <c r="Z1763" s="670">
        <f t="shared" si="1174"/>
        <v>0</v>
      </c>
      <c r="AA1763" s="670">
        <f t="shared" si="1174"/>
        <v>0</v>
      </c>
      <c r="AB1763" s="670">
        <f t="shared" si="1174"/>
        <v>0</v>
      </c>
      <c r="AC1763" s="670">
        <f t="shared" si="1174"/>
        <v>0</v>
      </c>
      <c r="AD1763" s="671">
        <f t="shared" si="1174"/>
        <v>0</v>
      </c>
      <c r="AE1763" s="672"/>
      <c r="AF1763" s="463"/>
    </row>
    <row r="1764" spans="1:32" s="82" customFormat="1" ht="18.75" x14ac:dyDescent="0.25">
      <c r="A1764" s="673" t="s">
        <v>27</v>
      </c>
      <c r="B1764" s="96">
        <f>SUM(B1765:B1768)</f>
        <v>70</v>
      </c>
      <c r="C1764" s="100">
        <f t="shared" ref="C1764:AD1764" si="1175">C1766</f>
        <v>70</v>
      </c>
      <c r="D1764" s="100">
        <f t="shared" si="1175"/>
        <v>70</v>
      </c>
      <c r="E1764" s="100">
        <f t="shared" si="1175"/>
        <v>70</v>
      </c>
      <c r="F1764" s="100">
        <f t="shared" si="1175"/>
        <v>100</v>
      </c>
      <c r="G1764" s="100">
        <f t="shared" si="1175"/>
        <v>100</v>
      </c>
      <c r="H1764" s="100">
        <f t="shared" si="1175"/>
        <v>0</v>
      </c>
      <c r="I1764" s="100">
        <f t="shared" si="1175"/>
        <v>0</v>
      </c>
      <c r="J1764" s="100">
        <f t="shared" si="1175"/>
        <v>0</v>
      </c>
      <c r="K1764" s="100">
        <f t="shared" si="1175"/>
        <v>0</v>
      </c>
      <c r="L1764" s="100">
        <f t="shared" si="1175"/>
        <v>0</v>
      </c>
      <c r="M1764" s="100">
        <f t="shared" si="1175"/>
        <v>0</v>
      </c>
      <c r="N1764" s="100">
        <f t="shared" si="1175"/>
        <v>0</v>
      </c>
      <c r="O1764" s="656">
        <f t="shared" si="1175"/>
        <v>0</v>
      </c>
      <c r="P1764" s="656">
        <f t="shared" si="1175"/>
        <v>0</v>
      </c>
      <c r="Q1764" s="656">
        <f t="shared" si="1175"/>
        <v>0</v>
      </c>
      <c r="R1764" s="656">
        <f t="shared" si="1175"/>
        <v>0</v>
      </c>
      <c r="S1764" s="656">
        <f t="shared" si="1175"/>
        <v>0</v>
      </c>
      <c r="T1764" s="656">
        <f t="shared" si="1175"/>
        <v>0</v>
      </c>
      <c r="U1764" s="656">
        <f t="shared" si="1175"/>
        <v>0</v>
      </c>
      <c r="V1764" s="656" t="str">
        <f t="shared" si="1175"/>
        <v>70,00</v>
      </c>
      <c r="W1764" s="656">
        <f t="shared" si="1175"/>
        <v>70</v>
      </c>
      <c r="X1764" s="656">
        <f t="shared" si="1175"/>
        <v>0</v>
      </c>
      <c r="Y1764" s="656">
        <f t="shared" si="1175"/>
        <v>0</v>
      </c>
      <c r="Z1764" s="656">
        <f t="shared" si="1175"/>
        <v>0</v>
      </c>
      <c r="AA1764" s="656">
        <f t="shared" si="1175"/>
        <v>0</v>
      </c>
      <c r="AB1764" s="656">
        <f t="shared" si="1175"/>
        <v>0</v>
      </c>
      <c r="AC1764" s="656">
        <f t="shared" si="1175"/>
        <v>0</v>
      </c>
      <c r="AD1764" s="674">
        <f t="shared" si="1175"/>
        <v>0</v>
      </c>
      <c r="AE1764" s="667"/>
      <c r="AF1764" s="215"/>
    </row>
    <row r="1765" spans="1:32" s="82" customFormat="1" ht="18.75" x14ac:dyDescent="0.25">
      <c r="A1765" s="103" t="s">
        <v>28</v>
      </c>
      <c r="B1765" s="100"/>
      <c r="C1765" s="125"/>
      <c r="D1765" s="125"/>
      <c r="E1765" s="125"/>
      <c r="F1765" s="125"/>
      <c r="G1765" s="125"/>
      <c r="H1765" s="125"/>
      <c r="I1765" s="125"/>
      <c r="J1765" s="125"/>
      <c r="K1765" s="125"/>
      <c r="L1765" s="125"/>
      <c r="M1765" s="125"/>
      <c r="N1765" s="125"/>
      <c r="O1765" s="125"/>
      <c r="P1765" s="125"/>
      <c r="Q1765" s="125"/>
      <c r="R1765" s="125"/>
      <c r="S1765" s="125"/>
      <c r="T1765" s="125"/>
      <c r="U1765" s="125"/>
      <c r="V1765" s="125"/>
      <c r="W1765" s="125"/>
      <c r="X1765" s="125"/>
      <c r="Y1765" s="125"/>
      <c r="Z1765" s="125"/>
      <c r="AA1765" s="125"/>
      <c r="AB1765" s="125"/>
      <c r="AC1765" s="125"/>
      <c r="AD1765" s="666"/>
      <c r="AE1765" s="667"/>
      <c r="AF1765" s="215"/>
    </row>
    <row r="1766" spans="1:32" s="82" customFormat="1" ht="18.75" x14ac:dyDescent="0.25">
      <c r="A1766" s="103" t="s">
        <v>29</v>
      </c>
      <c r="B1766" s="100">
        <f t="shared" ref="B1766" si="1176">H1766+J1766+N1766+L1766+P1766+R1766+T1766+V1766+X1766+Z1766+AB1766+AD1766</f>
        <v>70</v>
      </c>
      <c r="C1766" s="125">
        <f t="shared" ref="C1766" si="1177">N1766+P1766+R1766+T1766+V1766+X1766</f>
        <v>70</v>
      </c>
      <c r="D1766" s="125">
        <f t="shared" ref="D1766" si="1178">I1766+K1766+M1766+O1766+Q1766+S1766+U1766+W1766+Y1766</f>
        <v>70</v>
      </c>
      <c r="E1766" s="125">
        <f t="shared" ref="E1766" si="1179">I1766+K1766+M1766+O1766+Q1766+S1766+U1766+W1766+Y1766+AA1766+AC1766+AE1766</f>
        <v>70</v>
      </c>
      <c r="F1766" s="100">
        <f>E1766/B1766*100</f>
        <v>100</v>
      </c>
      <c r="G1766" s="100">
        <f t="shared" ref="G1766" si="1180">E1766/C1766*100</f>
        <v>100</v>
      </c>
      <c r="H1766" s="125"/>
      <c r="I1766" s="125"/>
      <c r="J1766" s="125"/>
      <c r="K1766" s="125"/>
      <c r="L1766" s="125"/>
      <c r="M1766" s="125"/>
      <c r="N1766" s="125"/>
      <c r="O1766" s="125"/>
      <c r="P1766" s="125"/>
      <c r="Q1766" s="125"/>
      <c r="R1766" s="125"/>
      <c r="S1766" s="125"/>
      <c r="T1766" s="125"/>
      <c r="U1766" s="125"/>
      <c r="V1766" s="125" t="s">
        <v>497</v>
      </c>
      <c r="W1766" s="125">
        <v>70</v>
      </c>
      <c r="X1766" s="125"/>
      <c r="Y1766" s="125"/>
      <c r="Z1766" s="125"/>
      <c r="AA1766" s="125"/>
      <c r="AB1766" s="125"/>
      <c r="AC1766" s="125"/>
      <c r="AD1766" s="666"/>
      <c r="AE1766" s="667"/>
      <c r="AF1766" s="215"/>
    </row>
    <row r="1767" spans="1:32" s="82" customFormat="1" ht="18.75" x14ac:dyDescent="0.25">
      <c r="A1767" s="103" t="s">
        <v>30</v>
      </c>
      <c r="B1767" s="100"/>
      <c r="C1767" s="125"/>
      <c r="D1767" s="125"/>
      <c r="E1767" s="125"/>
      <c r="F1767" s="125"/>
      <c r="G1767" s="125"/>
      <c r="H1767" s="125"/>
      <c r="I1767" s="125"/>
      <c r="J1767" s="125"/>
      <c r="K1767" s="125"/>
      <c r="L1767" s="125"/>
      <c r="M1767" s="125"/>
      <c r="N1767" s="125"/>
      <c r="O1767" s="125"/>
      <c r="P1767" s="125"/>
      <c r="Q1767" s="125"/>
      <c r="R1767" s="125"/>
      <c r="S1767" s="125"/>
      <c r="T1767" s="125"/>
      <c r="U1767" s="125"/>
      <c r="V1767" s="125"/>
      <c r="W1767" s="125"/>
      <c r="X1767" s="125"/>
      <c r="Y1767" s="125"/>
      <c r="Z1767" s="125"/>
      <c r="AA1767" s="125"/>
      <c r="AB1767" s="125"/>
      <c r="AC1767" s="125"/>
      <c r="AD1767" s="666"/>
      <c r="AE1767" s="667"/>
      <c r="AF1767" s="215"/>
    </row>
    <row r="1768" spans="1:32" s="82" customFormat="1" ht="18.75" x14ac:dyDescent="0.25">
      <c r="A1768" s="111" t="s">
        <v>31</v>
      </c>
      <c r="B1768" s="100"/>
      <c r="C1768" s="125"/>
      <c r="D1768" s="125"/>
      <c r="E1768" s="125"/>
      <c r="F1768" s="125"/>
      <c r="G1768" s="125"/>
      <c r="H1768" s="125"/>
      <c r="I1768" s="125"/>
      <c r="J1768" s="125"/>
      <c r="K1768" s="125"/>
      <c r="L1768" s="125"/>
      <c r="M1768" s="125"/>
      <c r="N1768" s="125"/>
      <c r="O1768" s="125"/>
      <c r="P1768" s="125"/>
      <c r="Q1768" s="125"/>
      <c r="R1768" s="125"/>
      <c r="S1768" s="125"/>
      <c r="T1768" s="125"/>
      <c r="U1768" s="125"/>
      <c r="V1768" s="125"/>
      <c r="W1768" s="125"/>
      <c r="X1768" s="125"/>
      <c r="Y1768" s="125"/>
      <c r="Z1768" s="125"/>
      <c r="AA1768" s="125"/>
      <c r="AB1768" s="125"/>
      <c r="AC1768" s="125"/>
      <c r="AD1768" s="666"/>
      <c r="AE1768" s="667"/>
      <c r="AF1768" s="215"/>
    </row>
    <row r="1769" spans="1:32" s="82" customFormat="1" ht="56.25" customHeight="1" x14ac:dyDescent="0.25">
      <c r="A1769" s="570" t="s">
        <v>498</v>
      </c>
      <c r="B1769" s="670">
        <f t="shared" ref="B1769:AD1769" si="1181">B1770</f>
        <v>224.6</v>
      </c>
      <c r="C1769" s="89">
        <f t="shared" si="1181"/>
        <v>224.6</v>
      </c>
      <c r="D1769" s="89">
        <f t="shared" si="1181"/>
        <v>224.6</v>
      </c>
      <c r="E1769" s="89">
        <f t="shared" si="1181"/>
        <v>224.6</v>
      </c>
      <c r="F1769" s="89">
        <f t="shared" si="1181"/>
        <v>100</v>
      </c>
      <c r="G1769" s="89">
        <f t="shared" si="1181"/>
        <v>100</v>
      </c>
      <c r="H1769" s="89">
        <f t="shared" si="1181"/>
        <v>0</v>
      </c>
      <c r="I1769" s="89">
        <f t="shared" si="1181"/>
        <v>0</v>
      </c>
      <c r="J1769" s="89">
        <f t="shared" si="1181"/>
        <v>0</v>
      </c>
      <c r="K1769" s="89">
        <f t="shared" si="1181"/>
        <v>0</v>
      </c>
      <c r="L1769" s="89">
        <f t="shared" si="1181"/>
        <v>0</v>
      </c>
      <c r="M1769" s="89">
        <f t="shared" si="1181"/>
        <v>0</v>
      </c>
      <c r="N1769" s="89">
        <f t="shared" si="1181"/>
        <v>0</v>
      </c>
      <c r="O1769" s="670">
        <f t="shared" si="1181"/>
        <v>0</v>
      </c>
      <c r="P1769" s="670">
        <f t="shared" si="1181"/>
        <v>0</v>
      </c>
      <c r="Q1769" s="670">
        <f t="shared" si="1181"/>
        <v>0</v>
      </c>
      <c r="R1769" s="670" t="str">
        <f t="shared" si="1181"/>
        <v>224,60</v>
      </c>
      <c r="S1769" s="670">
        <f t="shared" si="1181"/>
        <v>224.6</v>
      </c>
      <c r="T1769" s="670">
        <f t="shared" si="1181"/>
        <v>0</v>
      </c>
      <c r="U1769" s="670">
        <f t="shared" si="1181"/>
        <v>0</v>
      </c>
      <c r="V1769" s="670">
        <f t="shared" si="1181"/>
        <v>0</v>
      </c>
      <c r="W1769" s="670">
        <f t="shared" si="1181"/>
        <v>0</v>
      </c>
      <c r="X1769" s="670">
        <f t="shared" si="1181"/>
        <v>0</v>
      </c>
      <c r="Y1769" s="670">
        <f t="shared" si="1181"/>
        <v>0</v>
      </c>
      <c r="Z1769" s="670">
        <f t="shared" si="1181"/>
        <v>0</v>
      </c>
      <c r="AA1769" s="670">
        <f t="shared" si="1181"/>
        <v>0</v>
      </c>
      <c r="AB1769" s="670">
        <f t="shared" si="1181"/>
        <v>0</v>
      </c>
      <c r="AC1769" s="670">
        <f t="shared" si="1181"/>
        <v>0</v>
      </c>
      <c r="AD1769" s="671">
        <f t="shared" si="1181"/>
        <v>0</v>
      </c>
      <c r="AE1769" s="672"/>
      <c r="AF1769" s="226" t="s">
        <v>499</v>
      </c>
    </row>
    <row r="1770" spans="1:32" s="82" customFormat="1" ht="18.75" x14ac:dyDescent="0.25">
      <c r="A1770" s="673" t="s">
        <v>27</v>
      </c>
      <c r="B1770" s="96">
        <f>SUM(B1771:B1774)</f>
        <v>224.6</v>
      </c>
      <c r="C1770" s="100">
        <f t="shared" ref="C1770:AD1770" si="1182">C1772</f>
        <v>224.6</v>
      </c>
      <c r="D1770" s="100">
        <f t="shared" si="1182"/>
        <v>224.6</v>
      </c>
      <c r="E1770" s="100">
        <f t="shared" si="1182"/>
        <v>224.6</v>
      </c>
      <c r="F1770" s="100">
        <f t="shared" si="1182"/>
        <v>100</v>
      </c>
      <c r="G1770" s="100">
        <f t="shared" si="1182"/>
        <v>100</v>
      </c>
      <c r="H1770" s="100">
        <f t="shared" si="1182"/>
        <v>0</v>
      </c>
      <c r="I1770" s="100">
        <f t="shared" si="1182"/>
        <v>0</v>
      </c>
      <c r="J1770" s="100">
        <f t="shared" si="1182"/>
        <v>0</v>
      </c>
      <c r="K1770" s="100">
        <f t="shared" si="1182"/>
        <v>0</v>
      </c>
      <c r="L1770" s="100">
        <f t="shared" si="1182"/>
        <v>0</v>
      </c>
      <c r="M1770" s="100">
        <f t="shared" si="1182"/>
        <v>0</v>
      </c>
      <c r="N1770" s="100">
        <f t="shared" si="1182"/>
        <v>0</v>
      </c>
      <c r="O1770" s="656">
        <f t="shared" si="1182"/>
        <v>0</v>
      </c>
      <c r="P1770" s="656">
        <f t="shared" si="1182"/>
        <v>0</v>
      </c>
      <c r="Q1770" s="656">
        <f t="shared" si="1182"/>
        <v>0</v>
      </c>
      <c r="R1770" s="656" t="str">
        <f t="shared" si="1182"/>
        <v>224,60</v>
      </c>
      <c r="S1770" s="656">
        <f t="shared" si="1182"/>
        <v>224.6</v>
      </c>
      <c r="T1770" s="656">
        <f t="shared" si="1182"/>
        <v>0</v>
      </c>
      <c r="U1770" s="656">
        <f t="shared" si="1182"/>
        <v>0</v>
      </c>
      <c r="V1770" s="656">
        <f t="shared" si="1182"/>
        <v>0</v>
      </c>
      <c r="W1770" s="656">
        <f t="shared" si="1182"/>
        <v>0</v>
      </c>
      <c r="X1770" s="656">
        <f t="shared" si="1182"/>
        <v>0</v>
      </c>
      <c r="Y1770" s="656">
        <f t="shared" si="1182"/>
        <v>0</v>
      </c>
      <c r="Z1770" s="656">
        <f t="shared" si="1182"/>
        <v>0</v>
      </c>
      <c r="AA1770" s="656">
        <f t="shared" si="1182"/>
        <v>0</v>
      </c>
      <c r="AB1770" s="656">
        <f t="shared" si="1182"/>
        <v>0</v>
      </c>
      <c r="AC1770" s="656">
        <f t="shared" si="1182"/>
        <v>0</v>
      </c>
      <c r="AD1770" s="674">
        <f t="shared" si="1182"/>
        <v>0</v>
      </c>
      <c r="AE1770" s="667"/>
      <c r="AF1770" s="215"/>
    </row>
    <row r="1771" spans="1:32" s="82" customFormat="1" ht="18.75" x14ac:dyDescent="0.25">
      <c r="A1771" s="103" t="s">
        <v>28</v>
      </c>
      <c r="B1771" s="100"/>
      <c r="C1771" s="125"/>
      <c r="D1771" s="125"/>
      <c r="E1771" s="125"/>
      <c r="F1771" s="125"/>
      <c r="G1771" s="125"/>
      <c r="H1771" s="125"/>
      <c r="I1771" s="125"/>
      <c r="J1771" s="125"/>
      <c r="K1771" s="125"/>
      <c r="L1771" s="125"/>
      <c r="M1771" s="125"/>
      <c r="N1771" s="125"/>
      <c r="O1771" s="125"/>
      <c r="P1771" s="125"/>
      <c r="Q1771" s="125"/>
      <c r="R1771" s="125"/>
      <c r="S1771" s="125"/>
      <c r="T1771" s="125"/>
      <c r="U1771" s="125"/>
      <c r="V1771" s="125"/>
      <c r="W1771" s="125"/>
      <c r="X1771" s="125"/>
      <c r="Y1771" s="125"/>
      <c r="Z1771" s="125"/>
      <c r="AA1771" s="125"/>
      <c r="AB1771" s="125"/>
      <c r="AC1771" s="125"/>
      <c r="AD1771" s="666"/>
      <c r="AE1771" s="667"/>
      <c r="AF1771" s="215"/>
    </row>
    <row r="1772" spans="1:32" s="82" customFormat="1" ht="18.75" x14ac:dyDescent="0.25">
      <c r="A1772" s="103" t="s">
        <v>29</v>
      </c>
      <c r="B1772" s="100">
        <f t="shared" ref="B1772" si="1183">H1772+J1772+N1772+L1772+P1772+R1772+T1772+V1772+X1772+Z1772+AB1772+AD1772</f>
        <v>224.6</v>
      </c>
      <c r="C1772" s="125">
        <f t="shared" ref="C1772" si="1184">N1772+P1772+R1772+T1772+V1772+X1772</f>
        <v>224.6</v>
      </c>
      <c r="D1772" s="125">
        <f t="shared" ref="D1772" si="1185">I1772+K1772+M1772+O1772+Q1772+S1772+U1772+W1772+Y1772</f>
        <v>224.6</v>
      </c>
      <c r="E1772" s="125">
        <f t="shared" ref="E1772" si="1186">I1772+K1772+M1772+O1772+Q1772+S1772+U1772+W1772+Y1772+AA1772+AC1772+AE1772</f>
        <v>224.6</v>
      </c>
      <c r="F1772" s="100">
        <f>E1772/B1772*100</f>
        <v>100</v>
      </c>
      <c r="G1772" s="100">
        <f t="shared" ref="G1772" si="1187">E1772/C1772*100</f>
        <v>100</v>
      </c>
      <c r="H1772" s="125"/>
      <c r="I1772" s="125"/>
      <c r="J1772" s="125"/>
      <c r="K1772" s="125"/>
      <c r="L1772" s="125"/>
      <c r="M1772" s="125"/>
      <c r="N1772" s="125"/>
      <c r="O1772" s="125"/>
      <c r="P1772" s="125"/>
      <c r="Q1772" s="125"/>
      <c r="R1772" s="125" t="s">
        <v>500</v>
      </c>
      <c r="S1772" s="125">
        <v>224.6</v>
      </c>
      <c r="T1772" s="125"/>
      <c r="U1772" s="125"/>
      <c r="V1772" s="125"/>
      <c r="W1772" s="125"/>
      <c r="X1772" s="125"/>
      <c r="Y1772" s="125"/>
      <c r="Z1772" s="125"/>
      <c r="AA1772" s="125"/>
      <c r="AB1772" s="125"/>
      <c r="AC1772" s="125"/>
      <c r="AD1772" s="666"/>
      <c r="AE1772" s="667"/>
      <c r="AF1772" s="215"/>
    </row>
    <row r="1773" spans="1:32" s="82" customFormat="1" ht="18.75" x14ac:dyDescent="0.25">
      <c r="A1773" s="103" t="s">
        <v>30</v>
      </c>
      <c r="B1773" s="100"/>
      <c r="C1773" s="125"/>
      <c r="D1773" s="125"/>
      <c r="E1773" s="125"/>
      <c r="F1773" s="125"/>
      <c r="G1773" s="125"/>
      <c r="H1773" s="125"/>
      <c r="I1773" s="125"/>
      <c r="J1773" s="125"/>
      <c r="K1773" s="125"/>
      <c r="L1773" s="125"/>
      <c r="M1773" s="125"/>
      <c r="N1773" s="125"/>
      <c r="O1773" s="125"/>
      <c r="P1773" s="125"/>
      <c r="Q1773" s="125"/>
      <c r="R1773" s="125"/>
      <c r="S1773" s="125"/>
      <c r="T1773" s="125"/>
      <c r="U1773" s="125"/>
      <c r="V1773" s="125"/>
      <c r="W1773" s="125"/>
      <c r="X1773" s="125"/>
      <c r="Y1773" s="125"/>
      <c r="Z1773" s="125"/>
      <c r="AA1773" s="125"/>
      <c r="AB1773" s="125"/>
      <c r="AC1773" s="125"/>
      <c r="AD1773" s="666"/>
      <c r="AE1773" s="667"/>
      <c r="AF1773" s="215"/>
    </row>
    <row r="1774" spans="1:32" s="82" customFormat="1" ht="18.75" x14ac:dyDescent="0.25">
      <c r="A1774" s="111" t="s">
        <v>31</v>
      </c>
      <c r="B1774" s="100"/>
      <c r="C1774" s="125"/>
      <c r="D1774" s="125"/>
      <c r="E1774" s="125"/>
      <c r="F1774" s="125"/>
      <c r="G1774" s="125"/>
      <c r="H1774" s="125"/>
      <c r="I1774" s="125"/>
      <c r="J1774" s="125"/>
      <c r="K1774" s="125"/>
      <c r="L1774" s="125"/>
      <c r="M1774" s="125"/>
      <c r="N1774" s="125"/>
      <c r="O1774" s="125"/>
      <c r="P1774" s="125"/>
      <c r="Q1774" s="125"/>
      <c r="R1774" s="125"/>
      <c r="S1774" s="125"/>
      <c r="T1774" s="125"/>
      <c r="U1774" s="125"/>
      <c r="V1774" s="125"/>
      <c r="W1774" s="125"/>
      <c r="X1774" s="125"/>
      <c r="Y1774" s="125"/>
      <c r="Z1774" s="125"/>
      <c r="AA1774" s="125"/>
      <c r="AB1774" s="125"/>
      <c r="AC1774" s="125"/>
      <c r="AD1774" s="666"/>
      <c r="AE1774" s="667"/>
      <c r="AF1774" s="215"/>
    </row>
    <row r="1775" spans="1:32" s="82" customFormat="1" ht="36.75" customHeight="1" x14ac:dyDescent="0.25">
      <c r="A1775" s="570" t="s">
        <v>501</v>
      </c>
      <c r="B1775" s="670">
        <f t="shared" ref="B1775:AD1775" si="1188">B1776</f>
        <v>1559.2</v>
      </c>
      <c r="C1775" s="89">
        <f t="shared" si="1188"/>
        <v>1559.2</v>
      </c>
      <c r="D1775" s="89">
        <f t="shared" si="1188"/>
        <v>1559.2</v>
      </c>
      <c r="E1775" s="89">
        <f t="shared" si="1188"/>
        <v>1559.2</v>
      </c>
      <c r="F1775" s="89">
        <f t="shared" si="1188"/>
        <v>100</v>
      </c>
      <c r="G1775" s="89">
        <f t="shared" si="1188"/>
        <v>100</v>
      </c>
      <c r="H1775" s="89">
        <f t="shared" si="1188"/>
        <v>0</v>
      </c>
      <c r="I1775" s="89">
        <f t="shared" si="1188"/>
        <v>0</v>
      </c>
      <c r="J1775" s="89">
        <f t="shared" si="1188"/>
        <v>0</v>
      </c>
      <c r="K1775" s="89">
        <f t="shared" si="1188"/>
        <v>0</v>
      </c>
      <c r="L1775" s="89">
        <f t="shared" si="1188"/>
        <v>0</v>
      </c>
      <c r="M1775" s="89">
        <f t="shared" si="1188"/>
        <v>0</v>
      </c>
      <c r="N1775" s="89">
        <f t="shared" si="1188"/>
        <v>0</v>
      </c>
      <c r="O1775" s="670">
        <f t="shared" si="1188"/>
        <v>0</v>
      </c>
      <c r="P1775" s="670">
        <f t="shared" si="1188"/>
        <v>0</v>
      </c>
      <c r="Q1775" s="670">
        <f t="shared" si="1188"/>
        <v>0</v>
      </c>
      <c r="R1775" s="670" t="str">
        <f t="shared" si="1188"/>
        <v>467,76</v>
      </c>
      <c r="S1775" s="670">
        <f t="shared" si="1188"/>
        <v>467.76</v>
      </c>
      <c r="T1775" s="670">
        <f t="shared" si="1188"/>
        <v>0</v>
      </c>
      <c r="U1775" s="670">
        <f t="shared" si="1188"/>
        <v>0</v>
      </c>
      <c r="V1775" s="670">
        <f t="shared" si="1188"/>
        <v>0</v>
      </c>
      <c r="W1775" s="670">
        <f t="shared" si="1188"/>
        <v>0</v>
      </c>
      <c r="X1775" s="670" t="str">
        <f t="shared" si="1188"/>
        <v>1091,44</v>
      </c>
      <c r="Y1775" s="670">
        <f t="shared" si="1188"/>
        <v>1091.44</v>
      </c>
      <c r="Z1775" s="670">
        <f t="shared" si="1188"/>
        <v>0</v>
      </c>
      <c r="AA1775" s="670">
        <f t="shared" si="1188"/>
        <v>0</v>
      </c>
      <c r="AB1775" s="670">
        <f t="shared" si="1188"/>
        <v>0</v>
      </c>
      <c r="AC1775" s="670">
        <f t="shared" si="1188"/>
        <v>0</v>
      </c>
      <c r="AD1775" s="671">
        <f t="shared" si="1188"/>
        <v>0</v>
      </c>
      <c r="AE1775" s="672"/>
      <c r="AF1775" s="226" t="s">
        <v>502</v>
      </c>
    </row>
    <row r="1776" spans="1:32" s="82" customFormat="1" ht="18.75" x14ac:dyDescent="0.25">
      <c r="A1776" s="673" t="s">
        <v>27</v>
      </c>
      <c r="B1776" s="96">
        <f>SUM(B1777:B1780)</f>
        <v>1559.2</v>
      </c>
      <c r="C1776" s="100">
        <f t="shared" ref="C1776:AD1776" si="1189">C1778</f>
        <v>1559.2</v>
      </c>
      <c r="D1776" s="100">
        <f t="shared" si="1189"/>
        <v>1559.2</v>
      </c>
      <c r="E1776" s="100">
        <f t="shared" si="1189"/>
        <v>1559.2</v>
      </c>
      <c r="F1776" s="100">
        <f t="shared" si="1189"/>
        <v>100</v>
      </c>
      <c r="G1776" s="100">
        <f t="shared" si="1189"/>
        <v>100</v>
      </c>
      <c r="H1776" s="100">
        <f t="shared" si="1189"/>
        <v>0</v>
      </c>
      <c r="I1776" s="100">
        <f t="shared" si="1189"/>
        <v>0</v>
      </c>
      <c r="J1776" s="100">
        <f t="shared" si="1189"/>
        <v>0</v>
      </c>
      <c r="K1776" s="100">
        <f t="shared" si="1189"/>
        <v>0</v>
      </c>
      <c r="L1776" s="100">
        <f t="shared" si="1189"/>
        <v>0</v>
      </c>
      <c r="M1776" s="100">
        <f t="shared" si="1189"/>
        <v>0</v>
      </c>
      <c r="N1776" s="100">
        <f t="shared" si="1189"/>
        <v>0</v>
      </c>
      <c r="O1776" s="656">
        <f t="shared" si="1189"/>
        <v>0</v>
      </c>
      <c r="P1776" s="656">
        <f t="shared" si="1189"/>
        <v>0</v>
      </c>
      <c r="Q1776" s="656">
        <f t="shared" si="1189"/>
        <v>0</v>
      </c>
      <c r="R1776" s="656" t="str">
        <f t="shared" si="1189"/>
        <v>467,76</v>
      </c>
      <c r="S1776" s="656">
        <f t="shared" si="1189"/>
        <v>467.76</v>
      </c>
      <c r="T1776" s="656">
        <f t="shared" si="1189"/>
        <v>0</v>
      </c>
      <c r="U1776" s="656">
        <f t="shared" si="1189"/>
        <v>0</v>
      </c>
      <c r="V1776" s="656">
        <f t="shared" si="1189"/>
        <v>0</v>
      </c>
      <c r="W1776" s="656">
        <f t="shared" si="1189"/>
        <v>0</v>
      </c>
      <c r="X1776" s="656" t="str">
        <f t="shared" si="1189"/>
        <v>1091,44</v>
      </c>
      <c r="Y1776" s="656">
        <f t="shared" si="1189"/>
        <v>1091.44</v>
      </c>
      <c r="Z1776" s="656">
        <f t="shared" si="1189"/>
        <v>0</v>
      </c>
      <c r="AA1776" s="656">
        <f t="shared" si="1189"/>
        <v>0</v>
      </c>
      <c r="AB1776" s="656">
        <f t="shared" si="1189"/>
        <v>0</v>
      </c>
      <c r="AC1776" s="656">
        <f t="shared" si="1189"/>
        <v>0</v>
      </c>
      <c r="AD1776" s="674">
        <f t="shared" si="1189"/>
        <v>0</v>
      </c>
      <c r="AE1776" s="667"/>
      <c r="AF1776" s="215"/>
    </row>
    <row r="1777" spans="1:32" s="82" customFormat="1" ht="18.75" x14ac:dyDescent="0.25">
      <c r="A1777" s="103" t="s">
        <v>28</v>
      </c>
      <c r="B1777" s="100"/>
      <c r="C1777" s="125"/>
      <c r="D1777" s="125"/>
      <c r="E1777" s="125"/>
      <c r="F1777" s="125"/>
      <c r="G1777" s="125"/>
      <c r="H1777" s="125"/>
      <c r="I1777" s="125"/>
      <c r="J1777" s="125"/>
      <c r="K1777" s="125"/>
      <c r="L1777" s="125"/>
      <c r="M1777" s="125"/>
      <c r="N1777" s="125"/>
      <c r="O1777" s="125"/>
      <c r="P1777" s="125"/>
      <c r="Q1777" s="125"/>
      <c r="R1777" s="125"/>
      <c r="S1777" s="125"/>
      <c r="T1777" s="125"/>
      <c r="U1777" s="125"/>
      <c r="V1777" s="125"/>
      <c r="W1777" s="125"/>
      <c r="X1777" s="125"/>
      <c r="Y1777" s="125"/>
      <c r="Z1777" s="125"/>
      <c r="AA1777" s="125"/>
      <c r="AB1777" s="125"/>
      <c r="AC1777" s="125"/>
      <c r="AD1777" s="666"/>
      <c r="AE1777" s="667"/>
      <c r="AF1777" s="215"/>
    </row>
    <row r="1778" spans="1:32" s="82" customFormat="1" ht="18.75" x14ac:dyDescent="0.25">
      <c r="A1778" s="103" t="s">
        <v>29</v>
      </c>
      <c r="B1778" s="100">
        <f t="shared" ref="B1778" si="1190">H1778+J1778+N1778+L1778+P1778+R1778+T1778+V1778+X1778+Z1778+AB1778+AD1778</f>
        <v>1559.2</v>
      </c>
      <c r="C1778" s="125">
        <f t="shared" ref="C1778" si="1191">N1778+P1778+R1778+T1778+V1778+X1778</f>
        <v>1559.2</v>
      </c>
      <c r="D1778" s="125">
        <f t="shared" ref="D1778" si="1192">I1778+K1778+M1778+O1778+Q1778+S1778+U1778+W1778+Y1778</f>
        <v>1559.2</v>
      </c>
      <c r="E1778" s="125">
        <f t="shared" ref="E1778" si="1193">I1778+K1778+M1778+O1778+Q1778+S1778+U1778+W1778+Y1778+AA1778+AC1778+AE1778</f>
        <v>1559.2</v>
      </c>
      <c r="F1778" s="100">
        <f>E1778/B1778*100</f>
        <v>100</v>
      </c>
      <c r="G1778" s="100">
        <f t="shared" ref="G1778" si="1194">E1778/C1778*100</f>
        <v>100</v>
      </c>
      <c r="H1778" s="125"/>
      <c r="I1778" s="125"/>
      <c r="J1778" s="125"/>
      <c r="K1778" s="125"/>
      <c r="L1778" s="125"/>
      <c r="M1778" s="125"/>
      <c r="N1778" s="125"/>
      <c r="O1778" s="125"/>
      <c r="P1778" s="125"/>
      <c r="Q1778" s="125"/>
      <c r="R1778" s="125" t="s">
        <v>503</v>
      </c>
      <c r="S1778" s="125">
        <v>467.76</v>
      </c>
      <c r="T1778" s="125"/>
      <c r="U1778" s="125"/>
      <c r="V1778" s="125"/>
      <c r="W1778" s="125"/>
      <c r="X1778" s="125" t="s">
        <v>504</v>
      </c>
      <c r="Y1778" s="125">
        <v>1091.44</v>
      </c>
      <c r="Z1778" s="125"/>
      <c r="AA1778" s="125"/>
      <c r="AB1778" s="125"/>
      <c r="AC1778" s="125"/>
      <c r="AD1778" s="666"/>
      <c r="AE1778" s="667"/>
      <c r="AF1778" s="215"/>
    </row>
    <row r="1779" spans="1:32" s="82" customFormat="1" ht="18.75" x14ac:dyDescent="0.25">
      <c r="A1779" s="103" t="s">
        <v>30</v>
      </c>
      <c r="B1779" s="100"/>
      <c r="C1779" s="125"/>
      <c r="D1779" s="125"/>
      <c r="E1779" s="125"/>
      <c r="F1779" s="125"/>
      <c r="G1779" s="125"/>
      <c r="H1779" s="125"/>
      <c r="I1779" s="125"/>
      <c r="J1779" s="125"/>
      <c r="K1779" s="125"/>
      <c r="L1779" s="125"/>
      <c r="M1779" s="125"/>
      <c r="N1779" s="125"/>
      <c r="O1779" s="125"/>
      <c r="P1779" s="125"/>
      <c r="Q1779" s="125"/>
      <c r="R1779" s="125"/>
      <c r="S1779" s="125"/>
      <c r="T1779" s="125"/>
      <c r="U1779" s="125"/>
      <c r="V1779" s="125"/>
      <c r="W1779" s="125"/>
      <c r="X1779" s="125"/>
      <c r="Y1779" s="125"/>
      <c r="Z1779" s="125"/>
      <c r="AA1779" s="125"/>
      <c r="AB1779" s="125"/>
      <c r="AC1779" s="125"/>
      <c r="AD1779" s="666"/>
      <c r="AE1779" s="667"/>
      <c r="AF1779" s="215"/>
    </row>
    <row r="1780" spans="1:32" s="82" customFormat="1" ht="18.75" x14ac:dyDescent="0.25">
      <c r="A1780" s="111" t="s">
        <v>31</v>
      </c>
      <c r="B1780" s="100"/>
      <c r="C1780" s="125"/>
      <c r="D1780" s="125"/>
      <c r="E1780" s="125"/>
      <c r="F1780" s="125"/>
      <c r="G1780" s="125"/>
      <c r="H1780" s="125"/>
      <c r="I1780" s="125"/>
      <c r="J1780" s="125"/>
      <c r="K1780" s="125"/>
      <c r="L1780" s="125"/>
      <c r="M1780" s="125"/>
      <c r="N1780" s="125"/>
      <c r="O1780" s="125"/>
      <c r="P1780" s="125"/>
      <c r="Q1780" s="125"/>
      <c r="R1780" s="125"/>
      <c r="S1780" s="125"/>
      <c r="T1780" s="125"/>
      <c r="U1780" s="125"/>
      <c r="V1780" s="125"/>
      <c r="W1780" s="125"/>
      <c r="X1780" s="125"/>
      <c r="Y1780" s="125"/>
      <c r="Z1780" s="125"/>
      <c r="AA1780" s="125"/>
      <c r="AB1780" s="125"/>
      <c r="AC1780" s="125"/>
      <c r="AD1780" s="666"/>
      <c r="AE1780" s="667"/>
      <c r="AF1780" s="215"/>
    </row>
    <row r="1781" spans="1:32" s="82" customFormat="1" ht="69" customHeight="1" x14ac:dyDescent="0.25">
      <c r="A1781" s="570" t="s">
        <v>505</v>
      </c>
      <c r="B1781" s="670">
        <f t="shared" ref="B1781:AD1781" si="1195">B1782</f>
        <v>56</v>
      </c>
      <c r="C1781" s="89">
        <f t="shared" si="1195"/>
        <v>56</v>
      </c>
      <c r="D1781" s="89">
        <f t="shared" si="1195"/>
        <v>56</v>
      </c>
      <c r="E1781" s="89">
        <f t="shared" si="1195"/>
        <v>56</v>
      </c>
      <c r="F1781" s="89">
        <f t="shared" si="1195"/>
        <v>100</v>
      </c>
      <c r="G1781" s="89">
        <f t="shared" si="1195"/>
        <v>100</v>
      </c>
      <c r="H1781" s="89">
        <f t="shared" si="1195"/>
        <v>0</v>
      </c>
      <c r="I1781" s="89">
        <f t="shared" si="1195"/>
        <v>0</v>
      </c>
      <c r="J1781" s="89" t="str">
        <f t="shared" si="1195"/>
        <v>43,20</v>
      </c>
      <c r="K1781" s="89">
        <f t="shared" si="1195"/>
        <v>43.2</v>
      </c>
      <c r="L1781" s="89" t="str">
        <f t="shared" si="1195"/>
        <v>12,80</v>
      </c>
      <c r="M1781" s="89">
        <f t="shared" si="1195"/>
        <v>12.8</v>
      </c>
      <c r="N1781" s="89">
        <f t="shared" si="1195"/>
        <v>0</v>
      </c>
      <c r="O1781" s="670">
        <f>O1782</f>
        <v>0</v>
      </c>
      <c r="P1781" s="670">
        <f t="shared" si="1195"/>
        <v>0</v>
      </c>
      <c r="Q1781" s="670">
        <f t="shared" si="1195"/>
        <v>0</v>
      </c>
      <c r="R1781" s="670">
        <f t="shared" si="1195"/>
        <v>0</v>
      </c>
      <c r="S1781" s="670">
        <f t="shared" si="1195"/>
        <v>0</v>
      </c>
      <c r="T1781" s="670">
        <f t="shared" si="1195"/>
        <v>0</v>
      </c>
      <c r="U1781" s="670">
        <f t="shared" si="1195"/>
        <v>0</v>
      </c>
      <c r="V1781" s="670">
        <f t="shared" si="1195"/>
        <v>0</v>
      </c>
      <c r="W1781" s="670">
        <f t="shared" si="1195"/>
        <v>0</v>
      </c>
      <c r="X1781" s="670">
        <f t="shared" si="1195"/>
        <v>0</v>
      </c>
      <c r="Y1781" s="670">
        <f t="shared" si="1195"/>
        <v>0</v>
      </c>
      <c r="Z1781" s="670">
        <f t="shared" si="1195"/>
        <v>0</v>
      </c>
      <c r="AA1781" s="670">
        <f t="shared" si="1195"/>
        <v>0</v>
      </c>
      <c r="AB1781" s="670">
        <f t="shared" si="1195"/>
        <v>0</v>
      </c>
      <c r="AC1781" s="670">
        <f t="shared" si="1195"/>
        <v>0</v>
      </c>
      <c r="AD1781" s="671">
        <f t="shared" si="1195"/>
        <v>0</v>
      </c>
      <c r="AE1781" s="672"/>
      <c r="AF1781" s="226" t="s">
        <v>715</v>
      </c>
    </row>
    <row r="1782" spans="1:32" s="82" customFormat="1" ht="18.75" x14ac:dyDescent="0.25">
      <c r="A1782" s="673" t="s">
        <v>27</v>
      </c>
      <c r="B1782" s="96">
        <f>SUM(B1783:B1786)</f>
        <v>56</v>
      </c>
      <c r="C1782" s="100">
        <f t="shared" ref="C1782:AD1782" si="1196">C1784</f>
        <v>56</v>
      </c>
      <c r="D1782" s="100">
        <f t="shared" si="1196"/>
        <v>56</v>
      </c>
      <c r="E1782" s="100">
        <f t="shared" si="1196"/>
        <v>56</v>
      </c>
      <c r="F1782" s="100">
        <f t="shared" si="1196"/>
        <v>100</v>
      </c>
      <c r="G1782" s="100">
        <f t="shared" si="1196"/>
        <v>100</v>
      </c>
      <c r="H1782" s="100">
        <f t="shared" si="1196"/>
        <v>0</v>
      </c>
      <c r="I1782" s="100">
        <f t="shared" si="1196"/>
        <v>0</v>
      </c>
      <c r="J1782" s="100" t="str">
        <f t="shared" si="1196"/>
        <v>43,20</v>
      </c>
      <c r="K1782" s="100">
        <f t="shared" si="1196"/>
        <v>43.2</v>
      </c>
      <c r="L1782" s="100" t="str">
        <f t="shared" si="1196"/>
        <v>12,80</v>
      </c>
      <c r="M1782" s="100">
        <f t="shared" si="1196"/>
        <v>12.8</v>
      </c>
      <c r="N1782" s="100">
        <f t="shared" si="1196"/>
        <v>0</v>
      </c>
      <c r="O1782" s="656">
        <f t="shared" si="1196"/>
        <v>0</v>
      </c>
      <c r="P1782" s="656">
        <f t="shared" si="1196"/>
        <v>0</v>
      </c>
      <c r="Q1782" s="656">
        <f t="shared" si="1196"/>
        <v>0</v>
      </c>
      <c r="R1782" s="656">
        <f t="shared" si="1196"/>
        <v>0</v>
      </c>
      <c r="S1782" s="656">
        <f t="shared" si="1196"/>
        <v>0</v>
      </c>
      <c r="T1782" s="656">
        <f t="shared" si="1196"/>
        <v>0</v>
      </c>
      <c r="U1782" s="656">
        <f t="shared" si="1196"/>
        <v>0</v>
      </c>
      <c r="V1782" s="656">
        <f t="shared" si="1196"/>
        <v>0</v>
      </c>
      <c r="W1782" s="656">
        <f t="shared" si="1196"/>
        <v>0</v>
      </c>
      <c r="X1782" s="656">
        <f t="shared" si="1196"/>
        <v>0</v>
      </c>
      <c r="Y1782" s="656">
        <f t="shared" si="1196"/>
        <v>0</v>
      </c>
      <c r="Z1782" s="656">
        <f t="shared" si="1196"/>
        <v>0</v>
      </c>
      <c r="AA1782" s="656">
        <f t="shared" si="1196"/>
        <v>0</v>
      </c>
      <c r="AB1782" s="656">
        <f t="shared" si="1196"/>
        <v>0</v>
      </c>
      <c r="AC1782" s="656">
        <f t="shared" si="1196"/>
        <v>0</v>
      </c>
      <c r="AD1782" s="674">
        <f t="shared" si="1196"/>
        <v>0</v>
      </c>
      <c r="AE1782" s="667"/>
      <c r="AF1782" s="215"/>
    </row>
    <row r="1783" spans="1:32" s="82" customFormat="1" ht="18.75" x14ac:dyDescent="0.25">
      <c r="A1783" s="103" t="s">
        <v>28</v>
      </c>
      <c r="B1783" s="100"/>
      <c r="C1783" s="125"/>
      <c r="D1783" s="125"/>
      <c r="E1783" s="125"/>
      <c r="F1783" s="125"/>
      <c r="G1783" s="125"/>
      <c r="H1783" s="125"/>
      <c r="I1783" s="125"/>
      <c r="J1783" s="125"/>
      <c r="K1783" s="125"/>
      <c r="L1783" s="125"/>
      <c r="M1783" s="125"/>
      <c r="N1783" s="125"/>
      <c r="O1783" s="125"/>
      <c r="P1783" s="125"/>
      <c r="Q1783" s="125"/>
      <c r="R1783" s="125"/>
      <c r="S1783" s="125"/>
      <c r="T1783" s="125"/>
      <c r="U1783" s="125"/>
      <c r="V1783" s="125"/>
      <c r="W1783" s="125"/>
      <c r="X1783" s="125"/>
      <c r="Y1783" s="125"/>
      <c r="Z1783" s="125"/>
      <c r="AA1783" s="125"/>
      <c r="AB1783" s="125"/>
      <c r="AC1783" s="125"/>
      <c r="AD1783" s="666"/>
      <c r="AE1783" s="667"/>
      <c r="AF1783" s="215"/>
    </row>
    <row r="1784" spans="1:32" s="82" customFormat="1" ht="18.75" x14ac:dyDescent="0.25">
      <c r="A1784" s="103" t="s">
        <v>29</v>
      </c>
      <c r="B1784" s="100">
        <f t="shared" ref="B1784" si="1197">H1784+J1784+N1784+L1784+P1784+R1784+T1784+V1784+X1784+Z1784+AB1784+AD1784</f>
        <v>56</v>
      </c>
      <c r="C1784" s="125">
        <f>H1784+J1784+L1784</f>
        <v>56</v>
      </c>
      <c r="D1784" s="125">
        <f t="shared" ref="D1784" si="1198">I1784+K1784+M1784+O1784+Q1784+S1784+U1784+W1784+Y1784</f>
        <v>56</v>
      </c>
      <c r="E1784" s="125">
        <f t="shared" ref="E1784" si="1199">I1784+K1784+M1784+O1784+Q1784+S1784+U1784+W1784+Y1784+AA1784+AC1784+AE1784</f>
        <v>56</v>
      </c>
      <c r="F1784" s="100">
        <f>E1784/B1784*100</f>
        <v>100</v>
      </c>
      <c r="G1784" s="100">
        <f t="shared" ref="G1784" si="1200">E1784/C1784*100</f>
        <v>100</v>
      </c>
      <c r="H1784" s="125"/>
      <c r="I1784" s="125"/>
      <c r="J1784" s="125" t="s">
        <v>506</v>
      </c>
      <c r="K1784" s="125">
        <v>43.2</v>
      </c>
      <c r="L1784" s="125" t="s">
        <v>507</v>
      </c>
      <c r="M1784" s="125">
        <v>12.8</v>
      </c>
      <c r="N1784" s="125"/>
      <c r="O1784" s="125"/>
      <c r="P1784" s="125"/>
      <c r="Q1784" s="125"/>
      <c r="R1784" s="125"/>
      <c r="S1784" s="125"/>
      <c r="T1784" s="125"/>
      <c r="U1784" s="125"/>
      <c r="V1784" s="125"/>
      <c r="W1784" s="125"/>
      <c r="X1784" s="125"/>
      <c r="Y1784" s="125"/>
      <c r="Z1784" s="125"/>
      <c r="AA1784" s="125"/>
      <c r="AB1784" s="125"/>
      <c r="AC1784" s="125"/>
      <c r="AD1784" s="666"/>
      <c r="AE1784" s="667"/>
      <c r="AF1784" s="215"/>
    </row>
    <row r="1785" spans="1:32" s="82" customFormat="1" ht="18.75" x14ac:dyDescent="0.25">
      <c r="A1785" s="103" t="s">
        <v>30</v>
      </c>
      <c r="B1785" s="100"/>
      <c r="C1785" s="125"/>
      <c r="D1785" s="125"/>
      <c r="E1785" s="125"/>
      <c r="F1785" s="125"/>
      <c r="G1785" s="125"/>
      <c r="H1785" s="125"/>
      <c r="I1785" s="125"/>
      <c r="J1785" s="125"/>
      <c r="K1785" s="125"/>
      <c r="L1785" s="125"/>
      <c r="M1785" s="125"/>
      <c r="N1785" s="125"/>
      <c r="O1785" s="125"/>
      <c r="P1785" s="125"/>
      <c r="Q1785" s="125"/>
      <c r="R1785" s="125"/>
      <c r="S1785" s="125"/>
      <c r="T1785" s="125"/>
      <c r="U1785" s="125"/>
      <c r="V1785" s="125"/>
      <c r="W1785" s="125"/>
      <c r="X1785" s="125"/>
      <c r="Y1785" s="125"/>
      <c r="Z1785" s="125"/>
      <c r="AA1785" s="125"/>
      <c r="AB1785" s="125"/>
      <c r="AC1785" s="125"/>
      <c r="AD1785" s="666"/>
      <c r="AE1785" s="667"/>
      <c r="AF1785" s="215"/>
    </row>
    <row r="1786" spans="1:32" s="82" customFormat="1" ht="18.75" x14ac:dyDescent="0.25">
      <c r="A1786" s="111" t="s">
        <v>31</v>
      </c>
      <c r="B1786" s="100"/>
      <c r="C1786" s="125"/>
      <c r="D1786" s="125"/>
      <c r="E1786" s="125"/>
      <c r="F1786" s="125"/>
      <c r="G1786" s="125"/>
      <c r="H1786" s="125"/>
      <c r="I1786" s="125"/>
      <c r="J1786" s="125"/>
      <c r="K1786" s="125"/>
      <c r="L1786" s="125"/>
      <c r="M1786" s="125"/>
      <c r="N1786" s="125"/>
      <c r="O1786" s="125"/>
      <c r="P1786" s="125"/>
      <c r="Q1786" s="125"/>
      <c r="R1786" s="125"/>
      <c r="S1786" s="125"/>
      <c r="T1786" s="125"/>
      <c r="U1786" s="125"/>
      <c r="V1786" s="125"/>
      <c r="W1786" s="125"/>
      <c r="X1786" s="125"/>
      <c r="Y1786" s="125"/>
      <c r="Z1786" s="125"/>
      <c r="AA1786" s="125"/>
      <c r="AB1786" s="125"/>
      <c r="AC1786" s="125"/>
      <c r="AD1786" s="666"/>
      <c r="AE1786" s="667"/>
      <c r="AF1786" s="215"/>
    </row>
    <row r="1787" spans="1:32" s="82" customFormat="1" ht="57" customHeight="1" x14ac:dyDescent="0.25">
      <c r="A1787" s="570" t="s">
        <v>508</v>
      </c>
      <c r="B1787" s="670">
        <f t="shared" ref="B1787:AE1787" si="1201">B1788</f>
        <v>89.7</v>
      </c>
      <c r="C1787" s="89">
        <f t="shared" si="1201"/>
        <v>89.7</v>
      </c>
      <c r="D1787" s="89">
        <f t="shared" si="1201"/>
        <v>89.7</v>
      </c>
      <c r="E1787" s="89">
        <f t="shared" si="1201"/>
        <v>89.7</v>
      </c>
      <c r="F1787" s="89">
        <f t="shared" si="1201"/>
        <v>100</v>
      </c>
      <c r="G1787" s="89">
        <f t="shared" si="1201"/>
        <v>100</v>
      </c>
      <c r="H1787" s="89">
        <f t="shared" si="1201"/>
        <v>0</v>
      </c>
      <c r="I1787" s="89">
        <f t="shared" si="1201"/>
        <v>0</v>
      </c>
      <c r="J1787" s="89">
        <f t="shared" si="1201"/>
        <v>0</v>
      </c>
      <c r="K1787" s="89">
        <f t="shared" si="1201"/>
        <v>0</v>
      </c>
      <c r="L1787" s="89">
        <f t="shared" si="1201"/>
        <v>0</v>
      </c>
      <c r="M1787" s="89">
        <f t="shared" si="1201"/>
        <v>0</v>
      </c>
      <c r="N1787" s="89">
        <f t="shared" si="1201"/>
        <v>0</v>
      </c>
      <c r="O1787" s="670">
        <f>O1788</f>
        <v>0</v>
      </c>
      <c r="P1787" s="670">
        <f t="shared" si="1201"/>
        <v>0</v>
      </c>
      <c r="Q1787" s="670">
        <f t="shared" si="1201"/>
        <v>0</v>
      </c>
      <c r="R1787" s="670">
        <f t="shared" si="1201"/>
        <v>0</v>
      </c>
      <c r="S1787" s="670">
        <f t="shared" si="1201"/>
        <v>0</v>
      </c>
      <c r="T1787" s="670">
        <f t="shared" si="1201"/>
        <v>0</v>
      </c>
      <c r="U1787" s="670">
        <f t="shared" si="1201"/>
        <v>0</v>
      </c>
      <c r="V1787" s="670">
        <f t="shared" si="1201"/>
        <v>0</v>
      </c>
      <c r="W1787" s="670">
        <f t="shared" si="1201"/>
        <v>0</v>
      </c>
      <c r="X1787" s="670">
        <f t="shared" si="1201"/>
        <v>0</v>
      </c>
      <c r="Y1787" s="670">
        <f t="shared" si="1201"/>
        <v>0</v>
      </c>
      <c r="Z1787" s="670">
        <f t="shared" si="1201"/>
        <v>0</v>
      </c>
      <c r="AA1787" s="670">
        <f t="shared" si="1201"/>
        <v>0</v>
      </c>
      <c r="AB1787" s="670">
        <f t="shared" si="1201"/>
        <v>89.7</v>
      </c>
      <c r="AC1787" s="670">
        <f t="shared" si="1201"/>
        <v>0</v>
      </c>
      <c r="AD1787" s="670">
        <f t="shared" si="1201"/>
        <v>0</v>
      </c>
      <c r="AE1787" s="670">
        <f t="shared" si="1201"/>
        <v>89.7</v>
      </c>
      <c r="AF1787" s="226" t="s">
        <v>509</v>
      </c>
    </row>
    <row r="1788" spans="1:32" s="82" customFormat="1" ht="18.75" x14ac:dyDescent="0.25">
      <c r="A1788" s="673" t="s">
        <v>27</v>
      </c>
      <c r="B1788" s="96">
        <f>SUM(B1789:B1792)</f>
        <v>89.7</v>
      </c>
      <c r="C1788" s="100">
        <f t="shared" ref="C1788:AE1788" si="1202">C1790</f>
        <v>89.7</v>
      </c>
      <c r="D1788" s="100">
        <f t="shared" si="1202"/>
        <v>89.7</v>
      </c>
      <c r="E1788" s="100">
        <f t="shared" si="1202"/>
        <v>89.7</v>
      </c>
      <c r="F1788" s="100">
        <f t="shared" si="1202"/>
        <v>100</v>
      </c>
      <c r="G1788" s="100">
        <f t="shared" si="1202"/>
        <v>100</v>
      </c>
      <c r="H1788" s="100">
        <f t="shared" si="1202"/>
        <v>0</v>
      </c>
      <c r="I1788" s="100">
        <f t="shared" si="1202"/>
        <v>0</v>
      </c>
      <c r="J1788" s="100">
        <f t="shared" si="1202"/>
        <v>0</v>
      </c>
      <c r="K1788" s="100">
        <f t="shared" si="1202"/>
        <v>0</v>
      </c>
      <c r="L1788" s="100">
        <f t="shared" si="1202"/>
        <v>0</v>
      </c>
      <c r="M1788" s="100">
        <f t="shared" si="1202"/>
        <v>0</v>
      </c>
      <c r="N1788" s="100">
        <f t="shared" si="1202"/>
        <v>0</v>
      </c>
      <c r="O1788" s="656">
        <f t="shared" si="1202"/>
        <v>0</v>
      </c>
      <c r="P1788" s="656">
        <f t="shared" si="1202"/>
        <v>0</v>
      </c>
      <c r="Q1788" s="656">
        <f t="shared" si="1202"/>
        <v>0</v>
      </c>
      <c r="R1788" s="656">
        <f t="shared" si="1202"/>
        <v>0</v>
      </c>
      <c r="S1788" s="656">
        <f t="shared" si="1202"/>
        <v>0</v>
      </c>
      <c r="T1788" s="656">
        <f t="shared" si="1202"/>
        <v>0</v>
      </c>
      <c r="U1788" s="656">
        <f t="shared" si="1202"/>
        <v>0</v>
      </c>
      <c r="V1788" s="656">
        <f t="shared" si="1202"/>
        <v>0</v>
      </c>
      <c r="W1788" s="656">
        <f t="shared" si="1202"/>
        <v>0</v>
      </c>
      <c r="X1788" s="656">
        <f t="shared" si="1202"/>
        <v>0</v>
      </c>
      <c r="Y1788" s="656">
        <f t="shared" si="1202"/>
        <v>0</v>
      </c>
      <c r="Z1788" s="656">
        <f t="shared" si="1202"/>
        <v>0</v>
      </c>
      <c r="AA1788" s="656">
        <f t="shared" si="1202"/>
        <v>0</v>
      </c>
      <c r="AB1788" s="656">
        <f t="shared" si="1202"/>
        <v>89.7</v>
      </c>
      <c r="AC1788" s="656">
        <f t="shared" si="1202"/>
        <v>0</v>
      </c>
      <c r="AD1788" s="656">
        <f t="shared" si="1202"/>
        <v>0</v>
      </c>
      <c r="AE1788" s="656">
        <f t="shared" si="1202"/>
        <v>89.7</v>
      </c>
      <c r="AF1788" s="215"/>
    </row>
    <row r="1789" spans="1:32" s="82" customFormat="1" ht="18.75" x14ac:dyDescent="0.25">
      <c r="A1789" s="103" t="s">
        <v>28</v>
      </c>
      <c r="B1789" s="100"/>
      <c r="C1789" s="125"/>
      <c r="D1789" s="125"/>
      <c r="E1789" s="125"/>
      <c r="F1789" s="125"/>
      <c r="G1789" s="125"/>
      <c r="H1789" s="125"/>
      <c r="I1789" s="125"/>
      <c r="J1789" s="125"/>
      <c r="K1789" s="125"/>
      <c r="L1789" s="125"/>
      <c r="M1789" s="125"/>
      <c r="N1789" s="125"/>
      <c r="O1789" s="125"/>
      <c r="P1789" s="125"/>
      <c r="Q1789" s="125"/>
      <c r="R1789" s="125"/>
      <c r="S1789" s="125"/>
      <c r="T1789" s="125"/>
      <c r="U1789" s="125"/>
      <c r="V1789" s="125"/>
      <c r="W1789" s="125"/>
      <c r="X1789" s="125"/>
      <c r="Y1789" s="125"/>
      <c r="Z1789" s="125"/>
      <c r="AA1789" s="125"/>
      <c r="AB1789" s="125"/>
      <c r="AC1789" s="125"/>
      <c r="AD1789" s="666"/>
      <c r="AE1789" s="100"/>
      <c r="AF1789" s="215"/>
    </row>
    <row r="1790" spans="1:32" s="82" customFormat="1" ht="18.75" x14ac:dyDescent="0.25">
      <c r="A1790" s="103" t="s">
        <v>29</v>
      </c>
      <c r="B1790" s="100">
        <f t="shared" ref="B1790" si="1203">H1790+J1790+N1790+L1790+P1790+R1790+T1790+V1790+X1790+Z1790+AB1790+AD1790</f>
        <v>89.7</v>
      </c>
      <c r="C1790" s="125">
        <f>H1790+J1790+L1790+N1790+P1790+R1790+T1790+V1790+X1790+Z1790+AB1790+AD1790</f>
        <v>89.7</v>
      </c>
      <c r="D1790" s="125">
        <v>89.7</v>
      </c>
      <c r="E1790" s="125">
        <f t="shared" ref="E1790" si="1204">I1790+K1790+M1790+O1790+Q1790+S1790+U1790+W1790+Y1790+AA1790+AC1790+AE1790</f>
        <v>89.7</v>
      </c>
      <c r="F1790" s="100">
        <f>E1790/B1790*100</f>
        <v>100</v>
      </c>
      <c r="G1790" s="100">
        <f t="shared" ref="G1790" si="1205">E1790/C1790*100</f>
        <v>100</v>
      </c>
      <c r="H1790" s="125"/>
      <c r="I1790" s="125"/>
      <c r="J1790" s="125"/>
      <c r="K1790" s="125"/>
      <c r="L1790" s="125"/>
      <c r="M1790" s="125"/>
      <c r="N1790" s="125"/>
      <c r="O1790" s="125"/>
      <c r="P1790" s="125"/>
      <c r="Q1790" s="125"/>
      <c r="R1790" s="125"/>
      <c r="S1790" s="125"/>
      <c r="T1790" s="125"/>
      <c r="U1790" s="125"/>
      <c r="V1790" s="125"/>
      <c r="W1790" s="125"/>
      <c r="X1790" s="125"/>
      <c r="Y1790" s="125"/>
      <c r="Z1790" s="125"/>
      <c r="AA1790" s="125"/>
      <c r="AB1790" s="125">
        <v>89.7</v>
      </c>
      <c r="AC1790" s="125"/>
      <c r="AD1790" s="666"/>
      <c r="AE1790" s="100">
        <v>89.7</v>
      </c>
      <c r="AF1790" s="215"/>
    </row>
    <row r="1791" spans="1:32" s="82" customFormat="1" ht="18.75" x14ac:dyDescent="0.25">
      <c r="A1791" s="103" t="s">
        <v>30</v>
      </c>
      <c r="B1791" s="100"/>
      <c r="C1791" s="125"/>
      <c r="D1791" s="125"/>
      <c r="E1791" s="125"/>
      <c r="F1791" s="125"/>
      <c r="G1791" s="125"/>
      <c r="H1791" s="125"/>
      <c r="I1791" s="125"/>
      <c r="J1791" s="125"/>
      <c r="K1791" s="125"/>
      <c r="L1791" s="125"/>
      <c r="M1791" s="125"/>
      <c r="N1791" s="125"/>
      <c r="O1791" s="125"/>
      <c r="P1791" s="125"/>
      <c r="Q1791" s="125"/>
      <c r="R1791" s="125"/>
      <c r="S1791" s="125"/>
      <c r="T1791" s="125"/>
      <c r="U1791" s="125"/>
      <c r="V1791" s="125"/>
      <c r="W1791" s="125"/>
      <c r="X1791" s="125"/>
      <c r="Y1791" s="125"/>
      <c r="Z1791" s="125"/>
      <c r="AA1791" s="125"/>
      <c r="AB1791" s="125"/>
      <c r="AC1791" s="125"/>
      <c r="AD1791" s="666"/>
      <c r="AE1791" s="100"/>
      <c r="AF1791" s="215"/>
    </row>
    <row r="1792" spans="1:32" s="82" customFormat="1" ht="18.75" x14ac:dyDescent="0.25">
      <c r="A1792" s="111" t="s">
        <v>31</v>
      </c>
      <c r="B1792" s="100"/>
      <c r="C1792" s="125"/>
      <c r="D1792" s="125"/>
      <c r="E1792" s="125"/>
      <c r="F1792" s="125"/>
      <c r="G1792" s="125"/>
      <c r="H1792" s="125"/>
      <c r="I1792" s="125"/>
      <c r="J1792" s="125"/>
      <c r="K1792" s="125"/>
      <c r="L1792" s="125"/>
      <c r="M1792" s="125"/>
      <c r="N1792" s="125"/>
      <c r="O1792" s="125"/>
      <c r="P1792" s="125"/>
      <c r="Q1792" s="125"/>
      <c r="R1792" s="125"/>
      <c r="S1792" s="125"/>
      <c r="T1792" s="125"/>
      <c r="U1792" s="125"/>
      <c r="V1792" s="125"/>
      <c r="W1792" s="125"/>
      <c r="X1792" s="125"/>
      <c r="Y1792" s="125"/>
      <c r="Z1792" s="125"/>
      <c r="AA1792" s="125"/>
      <c r="AB1792" s="125"/>
      <c r="AC1792" s="125"/>
      <c r="AD1792" s="666"/>
      <c r="AE1792" s="100"/>
      <c r="AF1792" s="215"/>
    </row>
    <row r="1793" spans="1:32" s="82" customFormat="1" ht="52.5" customHeight="1" x14ac:dyDescent="0.25">
      <c r="A1793" s="570" t="s">
        <v>510</v>
      </c>
      <c r="B1793" s="670">
        <f t="shared" ref="B1793:AE1793" si="1206">B1794</f>
        <v>44</v>
      </c>
      <c r="C1793" s="89">
        <f t="shared" si="1206"/>
        <v>44</v>
      </c>
      <c r="D1793" s="89">
        <f t="shared" si="1206"/>
        <v>44</v>
      </c>
      <c r="E1793" s="89">
        <f t="shared" si="1206"/>
        <v>44</v>
      </c>
      <c r="F1793" s="89">
        <f t="shared" si="1206"/>
        <v>100</v>
      </c>
      <c r="G1793" s="89">
        <f t="shared" si="1206"/>
        <v>100</v>
      </c>
      <c r="H1793" s="89">
        <f t="shared" si="1206"/>
        <v>0</v>
      </c>
      <c r="I1793" s="89">
        <f t="shared" si="1206"/>
        <v>0</v>
      </c>
      <c r="J1793" s="89">
        <f t="shared" si="1206"/>
        <v>0</v>
      </c>
      <c r="K1793" s="89">
        <f t="shared" si="1206"/>
        <v>0</v>
      </c>
      <c r="L1793" s="89">
        <f t="shared" si="1206"/>
        <v>0</v>
      </c>
      <c r="M1793" s="89">
        <f t="shared" si="1206"/>
        <v>0</v>
      </c>
      <c r="N1793" s="89">
        <f t="shared" si="1206"/>
        <v>0</v>
      </c>
      <c r="O1793" s="670">
        <f>O1794</f>
        <v>0</v>
      </c>
      <c r="P1793" s="670">
        <f t="shared" si="1206"/>
        <v>0</v>
      </c>
      <c r="Q1793" s="670">
        <f t="shared" si="1206"/>
        <v>0</v>
      </c>
      <c r="R1793" s="670">
        <f t="shared" si="1206"/>
        <v>0</v>
      </c>
      <c r="S1793" s="670">
        <f t="shared" si="1206"/>
        <v>0</v>
      </c>
      <c r="T1793" s="670">
        <f t="shared" si="1206"/>
        <v>0</v>
      </c>
      <c r="U1793" s="670">
        <f t="shared" si="1206"/>
        <v>0</v>
      </c>
      <c r="V1793" s="670">
        <f t="shared" si="1206"/>
        <v>0</v>
      </c>
      <c r="W1793" s="670">
        <f t="shared" si="1206"/>
        <v>0</v>
      </c>
      <c r="X1793" s="670">
        <f t="shared" si="1206"/>
        <v>0</v>
      </c>
      <c r="Y1793" s="670">
        <f t="shared" si="1206"/>
        <v>0</v>
      </c>
      <c r="Z1793" s="670">
        <f t="shared" si="1206"/>
        <v>0</v>
      </c>
      <c r="AA1793" s="670">
        <f t="shared" si="1206"/>
        <v>0</v>
      </c>
      <c r="AB1793" s="670">
        <f t="shared" si="1206"/>
        <v>44</v>
      </c>
      <c r="AC1793" s="670">
        <f t="shared" si="1206"/>
        <v>0</v>
      </c>
      <c r="AD1793" s="670">
        <f t="shared" si="1206"/>
        <v>0</v>
      </c>
      <c r="AE1793" s="670">
        <f t="shared" si="1206"/>
        <v>44</v>
      </c>
      <c r="AF1793" s="226" t="s">
        <v>511</v>
      </c>
    </row>
    <row r="1794" spans="1:32" s="82" customFormat="1" ht="18.75" x14ac:dyDescent="0.25">
      <c r="A1794" s="673" t="s">
        <v>27</v>
      </c>
      <c r="B1794" s="96">
        <f>SUM(B1795:B1798)</f>
        <v>44</v>
      </c>
      <c r="C1794" s="100">
        <f t="shared" ref="C1794:AE1794" si="1207">C1796</f>
        <v>44</v>
      </c>
      <c r="D1794" s="100">
        <f t="shared" si="1207"/>
        <v>44</v>
      </c>
      <c r="E1794" s="100">
        <f t="shared" si="1207"/>
        <v>44</v>
      </c>
      <c r="F1794" s="100">
        <f t="shared" si="1207"/>
        <v>100</v>
      </c>
      <c r="G1794" s="100">
        <f t="shared" si="1207"/>
        <v>100</v>
      </c>
      <c r="H1794" s="100">
        <f t="shared" si="1207"/>
        <v>0</v>
      </c>
      <c r="I1794" s="100">
        <f t="shared" si="1207"/>
        <v>0</v>
      </c>
      <c r="J1794" s="100">
        <f t="shared" si="1207"/>
        <v>0</v>
      </c>
      <c r="K1794" s="100">
        <f t="shared" si="1207"/>
        <v>0</v>
      </c>
      <c r="L1794" s="100">
        <f t="shared" si="1207"/>
        <v>0</v>
      </c>
      <c r="M1794" s="100">
        <f t="shared" si="1207"/>
        <v>0</v>
      </c>
      <c r="N1794" s="100">
        <f t="shared" si="1207"/>
        <v>0</v>
      </c>
      <c r="O1794" s="656">
        <f t="shared" si="1207"/>
        <v>0</v>
      </c>
      <c r="P1794" s="656">
        <f t="shared" si="1207"/>
        <v>0</v>
      </c>
      <c r="Q1794" s="656">
        <f t="shared" si="1207"/>
        <v>0</v>
      </c>
      <c r="R1794" s="656">
        <f t="shared" si="1207"/>
        <v>0</v>
      </c>
      <c r="S1794" s="656">
        <f t="shared" si="1207"/>
        <v>0</v>
      </c>
      <c r="T1794" s="656">
        <f t="shared" si="1207"/>
        <v>0</v>
      </c>
      <c r="U1794" s="656">
        <f t="shared" si="1207"/>
        <v>0</v>
      </c>
      <c r="V1794" s="656">
        <f t="shared" si="1207"/>
        <v>0</v>
      </c>
      <c r="W1794" s="656">
        <f t="shared" si="1207"/>
        <v>0</v>
      </c>
      <c r="X1794" s="656">
        <f t="shared" si="1207"/>
        <v>0</v>
      </c>
      <c r="Y1794" s="656">
        <f t="shared" si="1207"/>
        <v>0</v>
      </c>
      <c r="Z1794" s="656">
        <f t="shared" si="1207"/>
        <v>0</v>
      </c>
      <c r="AA1794" s="656">
        <f t="shared" si="1207"/>
        <v>0</v>
      </c>
      <c r="AB1794" s="656">
        <f t="shared" si="1207"/>
        <v>44</v>
      </c>
      <c r="AC1794" s="656">
        <f t="shared" si="1207"/>
        <v>0</v>
      </c>
      <c r="AD1794" s="656">
        <f t="shared" si="1207"/>
        <v>0</v>
      </c>
      <c r="AE1794" s="656">
        <f t="shared" si="1207"/>
        <v>44</v>
      </c>
      <c r="AF1794" s="215"/>
    </row>
    <row r="1795" spans="1:32" s="82" customFormat="1" ht="18.75" x14ac:dyDescent="0.25">
      <c r="A1795" s="103" t="s">
        <v>28</v>
      </c>
      <c r="B1795" s="100"/>
      <c r="C1795" s="125"/>
      <c r="D1795" s="125"/>
      <c r="E1795" s="125"/>
      <c r="F1795" s="125"/>
      <c r="G1795" s="125"/>
      <c r="H1795" s="125"/>
      <c r="I1795" s="125"/>
      <c r="J1795" s="125"/>
      <c r="K1795" s="125"/>
      <c r="L1795" s="125"/>
      <c r="M1795" s="125"/>
      <c r="N1795" s="125"/>
      <c r="O1795" s="125"/>
      <c r="P1795" s="125"/>
      <c r="Q1795" s="125"/>
      <c r="R1795" s="125"/>
      <c r="S1795" s="125"/>
      <c r="T1795" s="125"/>
      <c r="U1795" s="125"/>
      <c r="V1795" s="125"/>
      <c r="W1795" s="125"/>
      <c r="X1795" s="125"/>
      <c r="Y1795" s="125"/>
      <c r="Z1795" s="125"/>
      <c r="AA1795" s="125"/>
      <c r="AB1795" s="125"/>
      <c r="AC1795" s="125"/>
      <c r="AD1795" s="666"/>
      <c r="AE1795" s="100"/>
      <c r="AF1795" s="215"/>
    </row>
    <row r="1796" spans="1:32" s="82" customFormat="1" ht="18.75" x14ac:dyDescent="0.25">
      <c r="A1796" s="103" t="s">
        <v>29</v>
      </c>
      <c r="B1796" s="100">
        <f t="shared" ref="B1796" si="1208">H1796+J1796+N1796+L1796+P1796+R1796+T1796+V1796+X1796+Z1796+AB1796+AD1796</f>
        <v>44</v>
      </c>
      <c r="C1796" s="125">
        <f>H1796+J1796+L1796+N1796+P1796+R1796+T1796+V1796+X1796+Z1796+AB1796+AD1796</f>
        <v>44</v>
      </c>
      <c r="D1796" s="125">
        <v>44</v>
      </c>
      <c r="E1796" s="125">
        <f t="shared" ref="E1796" si="1209">I1796+K1796+M1796+O1796+Q1796+S1796+U1796+W1796+Y1796+AA1796+AC1796+AE1796</f>
        <v>44</v>
      </c>
      <c r="F1796" s="100">
        <f>E1796/B1796*100</f>
        <v>100</v>
      </c>
      <c r="G1796" s="100">
        <f t="shared" ref="G1796" si="1210">E1796/C1796*100</f>
        <v>100</v>
      </c>
      <c r="H1796" s="125"/>
      <c r="I1796" s="125"/>
      <c r="J1796" s="125"/>
      <c r="K1796" s="125"/>
      <c r="L1796" s="125"/>
      <c r="M1796" s="125"/>
      <c r="N1796" s="125"/>
      <c r="O1796" s="125"/>
      <c r="P1796" s="125"/>
      <c r="Q1796" s="125"/>
      <c r="R1796" s="125"/>
      <c r="S1796" s="125"/>
      <c r="T1796" s="125"/>
      <c r="U1796" s="125"/>
      <c r="V1796" s="125"/>
      <c r="W1796" s="125"/>
      <c r="X1796" s="125"/>
      <c r="Y1796" s="125"/>
      <c r="Z1796" s="125"/>
      <c r="AA1796" s="125"/>
      <c r="AB1796" s="125">
        <v>44</v>
      </c>
      <c r="AC1796" s="125"/>
      <c r="AD1796" s="666"/>
      <c r="AE1796" s="100">
        <v>44</v>
      </c>
      <c r="AF1796" s="215"/>
    </row>
    <row r="1797" spans="1:32" s="82" customFormat="1" ht="18.75" x14ac:dyDescent="0.25">
      <c r="A1797" s="103" t="s">
        <v>30</v>
      </c>
      <c r="B1797" s="100"/>
      <c r="C1797" s="125"/>
      <c r="D1797" s="125"/>
      <c r="E1797" s="125"/>
      <c r="F1797" s="125"/>
      <c r="G1797" s="125"/>
      <c r="H1797" s="125"/>
      <c r="I1797" s="125"/>
      <c r="J1797" s="125"/>
      <c r="K1797" s="125"/>
      <c r="L1797" s="125"/>
      <c r="M1797" s="125"/>
      <c r="N1797" s="125"/>
      <c r="O1797" s="125"/>
      <c r="P1797" s="125"/>
      <c r="Q1797" s="125"/>
      <c r="R1797" s="125"/>
      <c r="S1797" s="125"/>
      <c r="T1797" s="125"/>
      <c r="U1797" s="125"/>
      <c r="V1797" s="125"/>
      <c r="W1797" s="125"/>
      <c r="X1797" s="125"/>
      <c r="Y1797" s="125"/>
      <c r="Z1797" s="125"/>
      <c r="AA1797" s="125"/>
      <c r="AB1797" s="125"/>
      <c r="AC1797" s="125"/>
      <c r="AD1797" s="666"/>
      <c r="AE1797" s="100"/>
      <c r="AF1797" s="215"/>
    </row>
    <row r="1798" spans="1:32" s="82" customFormat="1" ht="18.75" x14ac:dyDescent="0.25">
      <c r="A1798" s="111" t="s">
        <v>31</v>
      </c>
      <c r="B1798" s="100"/>
      <c r="C1798" s="125"/>
      <c r="D1798" s="125"/>
      <c r="E1798" s="125"/>
      <c r="F1798" s="125"/>
      <c r="G1798" s="125"/>
      <c r="H1798" s="125"/>
      <c r="I1798" s="125"/>
      <c r="J1798" s="125"/>
      <c r="K1798" s="125"/>
      <c r="L1798" s="125"/>
      <c r="M1798" s="125"/>
      <c r="N1798" s="125"/>
      <c r="O1798" s="125"/>
      <c r="P1798" s="125"/>
      <c r="Q1798" s="125"/>
      <c r="R1798" s="125"/>
      <c r="S1798" s="125"/>
      <c r="T1798" s="125"/>
      <c r="U1798" s="125"/>
      <c r="V1798" s="125"/>
      <c r="W1798" s="125"/>
      <c r="X1798" s="125"/>
      <c r="Y1798" s="125"/>
      <c r="Z1798" s="125"/>
      <c r="AA1798" s="125"/>
      <c r="AB1798" s="125"/>
      <c r="AC1798" s="125"/>
      <c r="AD1798" s="666"/>
      <c r="AE1798" s="100"/>
      <c r="AF1798" s="215"/>
    </row>
    <row r="1799" spans="1:32" s="82" customFormat="1" ht="136.5" customHeight="1" x14ac:dyDescent="0.25">
      <c r="A1799" s="668" t="s">
        <v>564</v>
      </c>
      <c r="B1799" s="95">
        <f>B1800</f>
        <v>156.38999999999999</v>
      </c>
      <c r="C1799" s="95">
        <f t="shared" ref="C1799:AE1799" si="1211">C1800</f>
        <v>156.38999999999999</v>
      </c>
      <c r="D1799" s="95">
        <f t="shared" si="1211"/>
        <v>156.38999999999999</v>
      </c>
      <c r="E1799" s="95">
        <f t="shared" si="1211"/>
        <v>156.38999999999999</v>
      </c>
      <c r="F1799" s="95">
        <f t="shared" si="1211"/>
        <v>100</v>
      </c>
      <c r="G1799" s="95">
        <f t="shared" si="1211"/>
        <v>100</v>
      </c>
      <c r="H1799" s="95">
        <f t="shared" si="1211"/>
        <v>0</v>
      </c>
      <c r="I1799" s="95">
        <f t="shared" si="1211"/>
        <v>0</v>
      </c>
      <c r="J1799" s="95">
        <f t="shared" si="1211"/>
        <v>0</v>
      </c>
      <c r="K1799" s="95">
        <f t="shared" si="1211"/>
        <v>0</v>
      </c>
      <c r="L1799" s="95">
        <f t="shared" si="1211"/>
        <v>0</v>
      </c>
      <c r="M1799" s="95">
        <f t="shared" si="1211"/>
        <v>0</v>
      </c>
      <c r="N1799" s="95">
        <f t="shared" si="1211"/>
        <v>0</v>
      </c>
      <c r="O1799" s="95">
        <f t="shared" si="1211"/>
        <v>0</v>
      </c>
      <c r="P1799" s="95">
        <f t="shared" si="1211"/>
        <v>0</v>
      </c>
      <c r="Q1799" s="95">
        <f t="shared" si="1211"/>
        <v>0</v>
      </c>
      <c r="R1799" s="95">
        <f t="shared" si="1211"/>
        <v>0</v>
      </c>
      <c r="S1799" s="95">
        <f t="shared" si="1211"/>
        <v>0</v>
      </c>
      <c r="T1799" s="95">
        <f t="shared" si="1211"/>
        <v>0</v>
      </c>
      <c r="U1799" s="95">
        <f t="shared" si="1211"/>
        <v>0</v>
      </c>
      <c r="V1799" s="95">
        <f t="shared" si="1211"/>
        <v>156.38999999999999</v>
      </c>
      <c r="W1799" s="95">
        <f t="shared" si="1211"/>
        <v>156.38999999999999</v>
      </c>
      <c r="X1799" s="95">
        <f t="shared" si="1211"/>
        <v>0</v>
      </c>
      <c r="Y1799" s="95">
        <f t="shared" si="1211"/>
        <v>0</v>
      </c>
      <c r="Z1799" s="95">
        <f t="shared" si="1211"/>
        <v>0</v>
      </c>
      <c r="AA1799" s="95">
        <f t="shared" si="1211"/>
        <v>0</v>
      </c>
      <c r="AB1799" s="95">
        <f t="shared" si="1211"/>
        <v>0</v>
      </c>
      <c r="AC1799" s="95">
        <f t="shared" si="1211"/>
        <v>0</v>
      </c>
      <c r="AD1799" s="100">
        <f t="shared" si="1211"/>
        <v>0</v>
      </c>
      <c r="AE1799" s="100">
        <f t="shared" si="1211"/>
        <v>0</v>
      </c>
      <c r="AF1799" s="348" t="s">
        <v>512</v>
      </c>
    </row>
    <row r="1800" spans="1:32" s="82" customFormat="1" ht="18.75" x14ac:dyDescent="0.25">
      <c r="A1800" s="673" t="s">
        <v>27</v>
      </c>
      <c r="B1800" s="96">
        <f t="shared" ref="B1800:AE1800" si="1212">SUM(B1801:B1804)</f>
        <v>156.38999999999999</v>
      </c>
      <c r="C1800" s="96">
        <f t="shared" si="1212"/>
        <v>156.38999999999999</v>
      </c>
      <c r="D1800" s="96">
        <f t="shared" si="1212"/>
        <v>156.38999999999999</v>
      </c>
      <c r="E1800" s="96">
        <f t="shared" si="1212"/>
        <v>156.38999999999999</v>
      </c>
      <c r="F1800" s="96">
        <f t="shared" si="1212"/>
        <v>100</v>
      </c>
      <c r="G1800" s="96">
        <f t="shared" si="1212"/>
        <v>100</v>
      </c>
      <c r="H1800" s="96">
        <f t="shared" si="1212"/>
        <v>0</v>
      </c>
      <c r="I1800" s="96">
        <f t="shared" si="1212"/>
        <v>0</v>
      </c>
      <c r="J1800" s="96">
        <f t="shared" si="1212"/>
        <v>0</v>
      </c>
      <c r="K1800" s="96">
        <f t="shared" si="1212"/>
        <v>0</v>
      </c>
      <c r="L1800" s="96">
        <f t="shared" si="1212"/>
        <v>0</v>
      </c>
      <c r="M1800" s="96">
        <f t="shared" si="1212"/>
        <v>0</v>
      </c>
      <c r="N1800" s="96">
        <f t="shared" si="1212"/>
        <v>0</v>
      </c>
      <c r="O1800" s="96">
        <f t="shared" si="1212"/>
        <v>0</v>
      </c>
      <c r="P1800" s="96">
        <f t="shared" si="1212"/>
        <v>0</v>
      </c>
      <c r="Q1800" s="96">
        <f t="shared" si="1212"/>
        <v>0</v>
      </c>
      <c r="R1800" s="96">
        <f t="shared" si="1212"/>
        <v>0</v>
      </c>
      <c r="S1800" s="96">
        <f t="shared" si="1212"/>
        <v>0</v>
      </c>
      <c r="T1800" s="96">
        <f t="shared" si="1212"/>
        <v>0</v>
      </c>
      <c r="U1800" s="96">
        <f t="shared" si="1212"/>
        <v>0</v>
      </c>
      <c r="V1800" s="96">
        <f t="shared" si="1212"/>
        <v>156.38999999999999</v>
      </c>
      <c r="W1800" s="96">
        <f t="shared" si="1212"/>
        <v>156.38999999999999</v>
      </c>
      <c r="X1800" s="96">
        <f t="shared" si="1212"/>
        <v>0</v>
      </c>
      <c r="Y1800" s="96">
        <f t="shared" si="1212"/>
        <v>0</v>
      </c>
      <c r="Z1800" s="96">
        <f t="shared" si="1212"/>
        <v>0</v>
      </c>
      <c r="AA1800" s="96">
        <f t="shared" si="1212"/>
        <v>0</v>
      </c>
      <c r="AB1800" s="96">
        <f t="shared" si="1212"/>
        <v>0</v>
      </c>
      <c r="AC1800" s="96">
        <f t="shared" si="1212"/>
        <v>0</v>
      </c>
      <c r="AD1800" s="96">
        <f t="shared" si="1212"/>
        <v>0</v>
      </c>
      <c r="AE1800" s="96">
        <f t="shared" si="1212"/>
        <v>0</v>
      </c>
      <c r="AF1800" s="215"/>
    </row>
    <row r="1801" spans="1:32" s="82" customFormat="1" ht="18.75" x14ac:dyDescent="0.25">
      <c r="A1801" s="103" t="s">
        <v>28</v>
      </c>
      <c r="B1801" s="100"/>
      <c r="C1801" s="125"/>
      <c r="D1801" s="125"/>
      <c r="E1801" s="125"/>
      <c r="F1801" s="125"/>
      <c r="G1801" s="125"/>
      <c r="H1801" s="125"/>
      <c r="I1801" s="125"/>
      <c r="J1801" s="125"/>
      <c r="K1801" s="125"/>
      <c r="L1801" s="125"/>
      <c r="M1801" s="125"/>
      <c r="N1801" s="125"/>
      <c r="O1801" s="125"/>
      <c r="P1801" s="125"/>
      <c r="Q1801" s="125"/>
      <c r="R1801" s="125"/>
      <c r="S1801" s="125"/>
      <c r="T1801" s="125"/>
      <c r="U1801" s="125"/>
      <c r="V1801" s="125"/>
      <c r="W1801" s="125"/>
      <c r="X1801" s="125"/>
      <c r="Y1801" s="125"/>
      <c r="Z1801" s="125"/>
      <c r="AA1801" s="125"/>
      <c r="AB1801" s="125"/>
      <c r="AC1801" s="125"/>
      <c r="AD1801" s="666"/>
      <c r="AE1801" s="667"/>
      <c r="AF1801" s="215"/>
    </row>
    <row r="1802" spans="1:32" s="82" customFormat="1" ht="18.75" x14ac:dyDescent="0.25">
      <c r="A1802" s="103" t="s">
        <v>29</v>
      </c>
      <c r="B1802" s="100"/>
      <c r="C1802" s="125"/>
      <c r="D1802" s="125"/>
      <c r="E1802" s="100"/>
      <c r="F1802" s="125"/>
      <c r="G1802" s="125"/>
      <c r="H1802" s="125"/>
      <c r="I1802" s="125"/>
      <c r="J1802" s="125"/>
      <c r="K1802" s="125"/>
      <c r="L1802" s="125"/>
      <c r="M1802" s="125"/>
      <c r="N1802" s="125"/>
      <c r="O1802" s="125"/>
      <c r="P1802" s="125"/>
      <c r="Q1802" s="125"/>
      <c r="R1802" s="125"/>
      <c r="S1802" s="125"/>
      <c r="T1802" s="125"/>
      <c r="U1802" s="125"/>
      <c r="V1802" s="125"/>
      <c r="W1802" s="125"/>
      <c r="X1802" s="125"/>
      <c r="Y1802" s="125"/>
      <c r="Z1802" s="125"/>
      <c r="AA1802" s="125"/>
      <c r="AB1802" s="125"/>
      <c r="AC1802" s="125"/>
      <c r="AD1802" s="666"/>
      <c r="AE1802" s="667"/>
      <c r="AF1802" s="215"/>
    </row>
    <row r="1803" spans="1:32" s="82" customFormat="1" ht="18.75" x14ac:dyDescent="0.25">
      <c r="A1803" s="103" t="s">
        <v>30</v>
      </c>
      <c r="B1803" s="100"/>
      <c r="C1803" s="125"/>
      <c r="D1803" s="125"/>
      <c r="E1803" s="125"/>
      <c r="F1803" s="125"/>
      <c r="G1803" s="125"/>
      <c r="H1803" s="125"/>
      <c r="I1803" s="125"/>
      <c r="J1803" s="125"/>
      <c r="K1803" s="125"/>
      <c r="L1803" s="125"/>
      <c r="M1803" s="125"/>
      <c r="N1803" s="125"/>
      <c r="O1803" s="125"/>
      <c r="P1803" s="125"/>
      <c r="Q1803" s="125"/>
      <c r="R1803" s="125"/>
      <c r="S1803" s="125"/>
      <c r="T1803" s="125"/>
      <c r="U1803" s="125"/>
      <c r="V1803" s="125"/>
      <c r="W1803" s="125"/>
      <c r="X1803" s="125"/>
      <c r="Y1803" s="125"/>
      <c r="Z1803" s="125"/>
      <c r="AA1803" s="125"/>
      <c r="AB1803" s="125"/>
      <c r="AC1803" s="125"/>
      <c r="AD1803" s="666"/>
      <c r="AE1803" s="667"/>
      <c r="AF1803" s="215"/>
    </row>
    <row r="1804" spans="1:32" s="82" customFormat="1" ht="18.75" x14ac:dyDescent="0.25">
      <c r="A1804" s="111" t="s">
        <v>31</v>
      </c>
      <c r="B1804" s="100">
        <f t="shared" ref="B1804" si="1213">H1804+J1804+N1804+L1804+P1804+R1804+T1804+V1804+X1804+Z1804+AB1804+AD1804</f>
        <v>156.38999999999999</v>
      </c>
      <c r="C1804" s="125">
        <f>H1804+J1804+L1804+N1804+P1804+R1804+T1804+V1804</f>
        <v>156.38999999999999</v>
      </c>
      <c r="D1804" s="125">
        <f t="shared" ref="D1804" si="1214">I1804+K1804+M1804+O1804+Q1804+S1804+U1804+W1804+Y1804</f>
        <v>156.38999999999999</v>
      </c>
      <c r="E1804" s="125">
        <f t="shared" ref="E1804" si="1215">I1804+K1804+M1804+O1804+Q1804+S1804+U1804+W1804+Y1804+AA1804+AC1804+AE1804</f>
        <v>156.38999999999999</v>
      </c>
      <c r="F1804" s="100">
        <f>E1804/B1804*100</f>
        <v>100</v>
      </c>
      <c r="G1804" s="100">
        <f t="shared" ref="G1804:G1805" si="1216">E1804/C1804*100</f>
        <v>100</v>
      </c>
      <c r="H1804" s="125"/>
      <c r="I1804" s="125"/>
      <c r="J1804" s="125"/>
      <c r="K1804" s="125"/>
      <c r="L1804" s="125"/>
      <c r="M1804" s="125"/>
      <c r="N1804" s="125"/>
      <c r="O1804" s="125"/>
      <c r="P1804" s="125"/>
      <c r="Q1804" s="125"/>
      <c r="R1804" s="125"/>
      <c r="S1804" s="125"/>
      <c r="T1804" s="125"/>
      <c r="U1804" s="125"/>
      <c r="V1804" s="125">
        <v>156.38999999999999</v>
      </c>
      <c r="W1804" s="125">
        <v>156.38999999999999</v>
      </c>
      <c r="X1804" s="125"/>
      <c r="Y1804" s="125"/>
      <c r="Z1804" s="125"/>
      <c r="AA1804" s="125"/>
      <c r="AB1804" s="125"/>
      <c r="AC1804" s="125"/>
      <c r="AD1804" s="666"/>
      <c r="AE1804" s="667"/>
      <c r="AF1804" s="215"/>
    </row>
    <row r="1805" spans="1:32" s="82" customFormat="1" ht="75" x14ac:dyDescent="0.25">
      <c r="A1805" s="142" t="s">
        <v>513</v>
      </c>
      <c r="B1805" s="670">
        <f>B1806+B1812+B1818+B1824+B1830+B1836</f>
        <v>1060</v>
      </c>
      <c r="C1805" s="89">
        <f t="shared" ref="C1805:AE1805" si="1217">C1806+C1812+C1818+C1824+C1830+C1836</f>
        <v>1060</v>
      </c>
      <c r="D1805" s="89">
        <f>D1806+D1812+D1818+D1824+D1830+D1836</f>
        <v>1060</v>
      </c>
      <c r="E1805" s="89">
        <f>E1806+E1812+E1818+E1824+E1830+E1836</f>
        <v>1058.2</v>
      </c>
      <c r="F1805" s="89">
        <f>E1805/B1805*100</f>
        <v>99.830188679245296</v>
      </c>
      <c r="G1805" s="89">
        <f t="shared" si="1216"/>
        <v>99.830188679245296</v>
      </c>
      <c r="H1805" s="89">
        <f t="shared" si="1217"/>
        <v>163.69999999999999</v>
      </c>
      <c r="I1805" s="89">
        <f t="shared" si="1217"/>
        <v>163.69999999999999</v>
      </c>
      <c r="J1805" s="89">
        <f t="shared" si="1217"/>
        <v>203.6</v>
      </c>
      <c r="K1805" s="89">
        <f t="shared" si="1217"/>
        <v>71.400000000000006</v>
      </c>
      <c r="L1805" s="89">
        <f t="shared" si="1217"/>
        <v>200</v>
      </c>
      <c r="M1805" s="89">
        <f t="shared" si="1217"/>
        <v>121.77000000000001</v>
      </c>
      <c r="N1805" s="91">
        <f t="shared" si="1217"/>
        <v>201.3</v>
      </c>
      <c r="O1805" s="675">
        <f t="shared" si="1217"/>
        <v>200.59</v>
      </c>
      <c r="P1805" s="670">
        <f t="shared" si="1217"/>
        <v>29.1</v>
      </c>
      <c r="Q1805" s="670">
        <f t="shared" si="1217"/>
        <v>136.23000000000002</v>
      </c>
      <c r="R1805" s="670">
        <f t="shared" si="1217"/>
        <v>43.65</v>
      </c>
      <c r="S1805" s="670">
        <f t="shared" si="1217"/>
        <v>0</v>
      </c>
      <c r="T1805" s="670">
        <f t="shared" si="1217"/>
        <v>0</v>
      </c>
      <c r="U1805" s="670">
        <f t="shared" si="1217"/>
        <v>0</v>
      </c>
      <c r="V1805" s="670">
        <f t="shared" si="1217"/>
        <v>0</v>
      </c>
      <c r="W1805" s="670">
        <f t="shared" si="1217"/>
        <v>0</v>
      </c>
      <c r="X1805" s="670">
        <f t="shared" si="1217"/>
        <v>93.65</v>
      </c>
      <c r="Y1805" s="670">
        <f t="shared" si="1217"/>
        <v>63.2</v>
      </c>
      <c r="Z1805" s="670">
        <f>Z1806+Z1812+Z1818+Z1824+Z1830+Z1836</f>
        <v>0</v>
      </c>
      <c r="AA1805" s="670">
        <f>AA1806+AA1812+AA1818+AA1824+AA1830+AA1836</f>
        <v>0</v>
      </c>
      <c r="AB1805" s="670">
        <f>AB1806+AB1812+AB1818+AB1824+AB1830+AB1836</f>
        <v>104</v>
      </c>
      <c r="AC1805" s="670">
        <f t="shared" si="1217"/>
        <v>149.6</v>
      </c>
      <c r="AD1805" s="89">
        <f t="shared" si="1217"/>
        <v>21</v>
      </c>
      <c r="AE1805" s="671">
        <f t="shared" si="1217"/>
        <v>151.70999999999998</v>
      </c>
      <c r="AF1805" s="215"/>
    </row>
    <row r="1806" spans="1:32" s="82" customFormat="1" ht="56.25" x14ac:dyDescent="0.25">
      <c r="A1806" s="668" t="s">
        <v>514</v>
      </c>
      <c r="B1806" s="95">
        <f t="shared" ref="B1806:AE1806" si="1218">B1807</f>
        <v>100</v>
      </c>
      <c r="C1806" s="95">
        <f t="shared" si="1218"/>
        <v>100</v>
      </c>
      <c r="D1806" s="95">
        <f t="shared" si="1218"/>
        <v>100</v>
      </c>
      <c r="E1806" s="95">
        <f t="shared" si="1218"/>
        <v>100</v>
      </c>
      <c r="F1806" s="95">
        <f t="shared" si="1218"/>
        <v>100</v>
      </c>
      <c r="G1806" s="95">
        <f t="shared" si="1218"/>
        <v>100</v>
      </c>
      <c r="H1806" s="95">
        <f t="shared" si="1218"/>
        <v>0</v>
      </c>
      <c r="I1806" s="95">
        <f t="shared" si="1218"/>
        <v>0</v>
      </c>
      <c r="J1806" s="95">
        <f t="shared" si="1218"/>
        <v>0</v>
      </c>
      <c r="K1806" s="95">
        <f t="shared" si="1218"/>
        <v>0</v>
      </c>
      <c r="L1806" s="95">
        <f t="shared" si="1218"/>
        <v>0</v>
      </c>
      <c r="M1806" s="95">
        <f t="shared" si="1218"/>
        <v>0</v>
      </c>
      <c r="N1806" s="95">
        <f t="shared" si="1218"/>
        <v>100</v>
      </c>
      <c r="O1806" s="95">
        <f t="shared" si="1218"/>
        <v>100</v>
      </c>
      <c r="P1806" s="95">
        <f t="shared" si="1218"/>
        <v>0</v>
      </c>
      <c r="Q1806" s="95">
        <f t="shared" si="1218"/>
        <v>0</v>
      </c>
      <c r="R1806" s="95">
        <f t="shared" si="1218"/>
        <v>0</v>
      </c>
      <c r="S1806" s="95">
        <f t="shared" si="1218"/>
        <v>0</v>
      </c>
      <c r="T1806" s="95">
        <f t="shared" si="1218"/>
        <v>0</v>
      </c>
      <c r="U1806" s="95">
        <f t="shared" si="1218"/>
        <v>0</v>
      </c>
      <c r="V1806" s="95">
        <f t="shared" si="1218"/>
        <v>0</v>
      </c>
      <c r="W1806" s="95">
        <f t="shared" si="1218"/>
        <v>0</v>
      </c>
      <c r="X1806" s="95">
        <f t="shared" si="1218"/>
        <v>0</v>
      </c>
      <c r="Y1806" s="95">
        <f t="shared" si="1218"/>
        <v>0</v>
      </c>
      <c r="Z1806" s="95">
        <f t="shared" si="1218"/>
        <v>0</v>
      </c>
      <c r="AA1806" s="95">
        <f t="shared" si="1218"/>
        <v>0</v>
      </c>
      <c r="AB1806" s="95">
        <f t="shared" si="1218"/>
        <v>0</v>
      </c>
      <c r="AC1806" s="95">
        <f t="shared" si="1218"/>
        <v>0</v>
      </c>
      <c r="AD1806" s="100">
        <f t="shared" si="1218"/>
        <v>0</v>
      </c>
      <c r="AE1806" s="100">
        <f t="shared" si="1218"/>
        <v>0</v>
      </c>
      <c r="AF1806" s="348" t="s">
        <v>565</v>
      </c>
    </row>
    <row r="1807" spans="1:32" s="82" customFormat="1" ht="18.75" x14ac:dyDescent="0.25">
      <c r="A1807" s="92" t="s">
        <v>27</v>
      </c>
      <c r="B1807" s="96">
        <f t="shared" ref="B1807:AE1807" si="1219">B1808+B1809+B1810+B1811</f>
        <v>100</v>
      </c>
      <c r="C1807" s="96">
        <f t="shared" si="1219"/>
        <v>100</v>
      </c>
      <c r="D1807" s="96">
        <f t="shared" si="1219"/>
        <v>100</v>
      </c>
      <c r="E1807" s="96">
        <f t="shared" si="1219"/>
        <v>100</v>
      </c>
      <c r="F1807" s="96">
        <f t="shared" si="1219"/>
        <v>100</v>
      </c>
      <c r="G1807" s="96">
        <f t="shared" si="1219"/>
        <v>100</v>
      </c>
      <c r="H1807" s="96">
        <f t="shared" si="1219"/>
        <v>0</v>
      </c>
      <c r="I1807" s="96">
        <f t="shared" si="1219"/>
        <v>0</v>
      </c>
      <c r="J1807" s="96">
        <f t="shared" si="1219"/>
        <v>0</v>
      </c>
      <c r="K1807" s="96">
        <f t="shared" si="1219"/>
        <v>0</v>
      </c>
      <c r="L1807" s="96">
        <f t="shared" si="1219"/>
        <v>0</v>
      </c>
      <c r="M1807" s="96">
        <f t="shared" si="1219"/>
        <v>0</v>
      </c>
      <c r="N1807" s="96">
        <f t="shared" si="1219"/>
        <v>100</v>
      </c>
      <c r="O1807" s="96">
        <f t="shared" si="1219"/>
        <v>100</v>
      </c>
      <c r="P1807" s="96">
        <f t="shared" si="1219"/>
        <v>0</v>
      </c>
      <c r="Q1807" s="96">
        <f t="shared" si="1219"/>
        <v>0</v>
      </c>
      <c r="R1807" s="96">
        <f t="shared" si="1219"/>
        <v>0</v>
      </c>
      <c r="S1807" s="96">
        <f t="shared" si="1219"/>
        <v>0</v>
      </c>
      <c r="T1807" s="96">
        <f t="shared" si="1219"/>
        <v>0</v>
      </c>
      <c r="U1807" s="96">
        <f t="shared" si="1219"/>
        <v>0</v>
      </c>
      <c r="V1807" s="96">
        <f t="shared" si="1219"/>
        <v>0</v>
      </c>
      <c r="W1807" s="96">
        <f t="shared" si="1219"/>
        <v>0</v>
      </c>
      <c r="X1807" s="96">
        <f t="shared" si="1219"/>
        <v>0</v>
      </c>
      <c r="Y1807" s="96">
        <f t="shared" si="1219"/>
        <v>0</v>
      </c>
      <c r="Z1807" s="96">
        <f t="shared" si="1219"/>
        <v>0</v>
      </c>
      <c r="AA1807" s="96">
        <f t="shared" si="1219"/>
        <v>0</v>
      </c>
      <c r="AB1807" s="96">
        <f t="shared" si="1219"/>
        <v>0</v>
      </c>
      <c r="AC1807" s="96">
        <f t="shared" si="1219"/>
        <v>0</v>
      </c>
      <c r="AD1807" s="96">
        <f t="shared" si="1219"/>
        <v>0</v>
      </c>
      <c r="AE1807" s="96">
        <f t="shared" si="1219"/>
        <v>0</v>
      </c>
      <c r="AF1807" s="215"/>
    </row>
    <row r="1808" spans="1:32" s="82" customFormat="1" ht="18.75" x14ac:dyDescent="0.25">
      <c r="A1808" s="103" t="s">
        <v>28</v>
      </c>
      <c r="B1808" s="100"/>
      <c r="C1808" s="125"/>
      <c r="D1808" s="125"/>
      <c r="E1808" s="125"/>
      <c r="F1808" s="125"/>
      <c r="G1808" s="125"/>
      <c r="H1808" s="125"/>
      <c r="I1808" s="125"/>
      <c r="J1808" s="125"/>
      <c r="K1808" s="125"/>
      <c r="L1808" s="125"/>
      <c r="M1808" s="125"/>
      <c r="N1808" s="125"/>
      <c r="O1808" s="125"/>
      <c r="P1808" s="125"/>
      <c r="Q1808" s="125"/>
      <c r="R1808" s="125"/>
      <c r="S1808" s="125"/>
      <c r="T1808" s="125"/>
      <c r="U1808" s="125"/>
      <c r="V1808" s="125"/>
      <c r="W1808" s="125"/>
      <c r="X1808" s="125"/>
      <c r="Y1808" s="125"/>
      <c r="Z1808" s="125"/>
      <c r="AA1808" s="125"/>
      <c r="AB1808" s="125"/>
      <c r="AC1808" s="125"/>
      <c r="AD1808" s="666"/>
      <c r="AE1808" s="667"/>
      <c r="AF1808" s="215"/>
    </row>
    <row r="1809" spans="1:32" s="82" customFormat="1" ht="18.75" x14ac:dyDescent="0.25">
      <c r="A1809" s="103" t="s">
        <v>29</v>
      </c>
      <c r="B1809" s="100">
        <f t="shared" ref="B1809" si="1220">H1809+J1809+N1809+L1809+P1809+R1809+T1809+V1809+X1809+Z1809+AB1809+AD1809</f>
        <v>100</v>
      </c>
      <c r="C1809" s="125">
        <f>H1809+J1809+L1809+N1809+P1809+R1809+T1809+V1809</f>
        <v>100</v>
      </c>
      <c r="D1809" s="125">
        <f t="shared" ref="D1809" si="1221">I1809+K1809+M1809+O1809+Q1809+S1809+U1809+W1809+Y1809</f>
        <v>100</v>
      </c>
      <c r="E1809" s="125">
        <f t="shared" ref="E1809" si="1222">I1809+K1809+M1809+O1809+Q1809+S1809+U1809+W1809+Y1809+AA1809+AC1809+AE1809</f>
        <v>100</v>
      </c>
      <c r="F1809" s="100">
        <f>E1809/B1809*100</f>
        <v>100</v>
      </c>
      <c r="G1809" s="100">
        <f t="shared" ref="G1809" si="1223">E1809/C1809*100</f>
        <v>100</v>
      </c>
      <c r="H1809" s="125"/>
      <c r="I1809" s="125"/>
      <c r="J1809" s="125"/>
      <c r="K1809" s="125"/>
      <c r="L1809" s="125"/>
      <c r="M1809" s="125"/>
      <c r="N1809" s="125" t="s">
        <v>219</v>
      </c>
      <c r="O1809" s="125">
        <v>100</v>
      </c>
      <c r="P1809" s="125"/>
      <c r="Q1809" s="125"/>
      <c r="R1809" s="125"/>
      <c r="S1809" s="125"/>
      <c r="T1809" s="125"/>
      <c r="U1809" s="125"/>
      <c r="V1809" s="125"/>
      <c r="W1809" s="125"/>
      <c r="X1809" s="125"/>
      <c r="Y1809" s="125"/>
      <c r="Z1809" s="125"/>
      <c r="AA1809" s="125"/>
      <c r="AB1809" s="125"/>
      <c r="AC1809" s="125"/>
      <c r="AD1809" s="666"/>
      <c r="AE1809" s="667"/>
      <c r="AF1809" s="215"/>
    </row>
    <row r="1810" spans="1:32" s="82" customFormat="1" ht="18.75" x14ac:dyDescent="0.25">
      <c r="A1810" s="103" t="s">
        <v>30</v>
      </c>
      <c r="B1810" s="100"/>
      <c r="C1810" s="125"/>
      <c r="D1810" s="125"/>
      <c r="E1810" s="125"/>
      <c r="F1810" s="125"/>
      <c r="G1810" s="125"/>
      <c r="H1810" s="125"/>
      <c r="I1810" s="125"/>
      <c r="J1810" s="125"/>
      <c r="K1810" s="125"/>
      <c r="L1810" s="125"/>
      <c r="M1810" s="125"/>
      <c r="N1810" s="125"/>
      <c r="O1810" s="125"/>
      <c r="P1810" s="125"/>
      <c r="Q1810" s="125"/>
      <c r="R1810" s="125"/>
      <c r="S1810" s="125"/>
      <c r="T1810" s="125"/>
      <c r="U1810" s="125"/>
      <c r="V1810" s="125"/>
      <c r="W1810" s="125"/>
      <c r="X1810" s="125"/>
      <c r="Y1810" s="125"/>
      <c r="Z1810" s="125"/>
      <c r="AA1810" s="125"/>
      <c r="AB1810" s="125"/>
      <c r="AC1810" s="125"/>
      <c r="AD1810" s="666"/>
      <c r="AE1810" s="667"/>
      <c r="AF1810" s="215"/>
    </row>
    <row r="1811" spans="1:32" s="82" customFormat="1" ht="18.75" x14ac:dyDescent="0.25">
      <c r="A1811" s="103" t="s">
        <v>31</v>
      </c>
      <c r="B1811" s="100"/>
      <c r="C1811" s="125"/>
      <c r="D1811" s="125"/>
      <c r="E1811" s="125"/>
      <c r="F1811" s="125"/>
      <c r="G1811" s="125"/>
      <c r="H1811" s="125"/>
      <c r="I1811" s="125"/>
      <c r="J1811" s="125"/>
      <c r="K1811" s="125"/>
      <c r="L1811" s="125"/>
      <c r="M1811" s="125"/>
      <c r="N1811" s="125"/>
      <c r="O1811" s="125"/>
      <c r="P1811" s="125"/>
      <c r="Q1811" s="125"/>
      <c r="R1811" s="125"/>
      <c r="S1811" s="125"/>
      <c r="T1811" s="125"/>
      <c r="U1811" s="125"/>
      <c r="V1811" s="125"/>
      <c r="W1811" s="125"/>
      <c r="X1811" s="125"/>
      <c r="Y1811" s="125"/>
      <c r="Z1811" s="125"/>
      <c r="AA1811" s="125"/>
      <c r="AB1811" s="125"/>
      <c r="AC1811" s="125"/>
      <c r="AD1811" s="666"/>
      <c r="AE1811" s="667"/>
      <c r="AF1811" s="215"/>
    </row>
    <row r="1812" spans="1:32" s="82" customFormat="1" ht="60.75" customHeight="1" x14ac:dyDescent="0.25">
      <c r="A1812" s="668" t="s">
        <v>515</v>
      </c>
      <c r="B1812" s="95">
        <f t="shared" ref="B1812:AE1812" si="1224">B1813</f>
        <v>250</v>
      </c>
      <c r="C1812" s="95">
        <f t="shared" si="1224"/>
        <v>250</v>
      </c>
      <c r="D1812" s="95">
        <f t="shared" si="1224"/>
        <v>250</v>
      </c>
      <c r="E1812" s="95">
        <f t="shared" si="1224"/>
        <v>250</v>
      </c>
      <c r="F1812" s="95">
        <f t="shared" si="1224"/>
        <v>100</v>
      </c>
      <c r="G1812" s="95">
        <f t="shared" si="1224"/>
        <v>100</v>
      </c>
      <c r="H1812" s="95">
        <f t="shared" si="1224"/>
        <v>0</v>
      </c>
      <c r="I1812" s="95">
        <f t="shared" si="1224"/>
        <v>0</v>
      </c>
      <c r="J1812" s="95">
        <f t="shared" si="1224"/>
        <v>50</v>
      </c>
      <c r="K1812" s="95">
        <f t="shared" si="1224"/>
        <v>50</v>
      </c>
      <c r="L1812" s="95">
        <f t="shared" si="1224"/>
        <v>50</v>
      </c>
      <c r="M1812" s="95">
        <f t="shared" si="1224"/>
        <v>50</v>
      </c>
      <c r="N1812" s="95">
        <f t="shared" si="1224"/>
        <v>50</v>
      </c>
      <c r="O1812" s="95">
        <f t="shared" si="1224"/>
        <v>50</v>
      </c>
      <c r="P1812" s="95">
        <f t="shared" si="1224"/>
        <v>0</v>
      </c>
      <c r="Q1812" s="95">
        <f t="shared" si="1224"/>
        <v>0</v>
      </c>
      <c r="R1812" s="95">
        <f t="shared" si="1224"/>
        <v>0</v>
      </c>
      <c r="S1812" s="95">
        <f t="shared" si="1224"/>
        <v>0</v>
      </c>
      <c r="T1812" s="95">
        <f t="shared" si="1224"/>
        <v>0</v>
      </c>
      <c r="U1812" s="95">
        <f t="shared" si="1224"/>
        <v>0</v>
      </c>
      <c r="V1812" s="95">
        <f t="shared" si="1224"/>
        <v>0</v>
      </c>
      <c r="W1812" s="95">
        <f t="shared" si="1224"/>
        <v>0</v>
      </c>
      <c r="X1812" s="95">
        <f t="shared" si="1224"/>
        <v>50</v>
      </c>
      <c r="Y1812" s="95">
        <f t="shared" si="1224"/>
        <v>50</v>
      </c>
      <c r="Z1812" s="95">
        <f t="shared" si="1224"/>
        <v>0</v>
      </c>
      <c r="AA1812" s="95">
        <f t="shared" si="1224"/>
        <v>0</v>
      </c>
      <c r="AB1812" s="95">
        <f t="shared" si="1224"/>
        <v>50</v>
      </c>
      <c r="AC1812" s="95">
        <f t="shared" si="1224"/>
        <v>50</v>
      </c>
      <c r="AD1812" s="100">
        <f t="shared" si="1224"/>
        <v>0</v>
      </c>
      <c r="AE1812" s="100">
        <f t="shared" si="1224"/>
        <v>0</v>
      </c>
      <c r="AF1812" s="348" t="s">
        <v>716</v>
      </c>
    </row>
    <row r="1813" spans="1:32" s="82" customFormat="1" ht="18.75" x14ac:dyDescent="0.25">
      <c r="A1813" s="92" t="s">
        <v>27</v>
      </c>
      <c r="B1813" s="96">
        <f t="shared" ref="B1813:AE1813" si="1225">B1814+B1815+B1816+B1817</f>
        <v>250</v>
      </c>
      <c r="C1813" s="96">
        <f t="shared" si="1225"/>
        <v>250</v>
      </c>
      <c r="D1813" s="96">
        <f t="shared" si="1225"/>
        <v>250</v>
      </c>
      <c r="E1813" s="96">
        <f t="shared" si="1225"/>
        <v>250</v>
      </c>
      <c r="F1813" s="96">
        <f t="shared" si="1225"/>
        <v>100</v>
      </c>
      <c r="G1813" s="96">
        <f t="shared" si="1225"/>
        <v>100</v>
      </c>
      <c r="H1813" s="96">
        <f t="shared" si="1225"/>
        <v>0</v>
      </c>
      <c r="I1813" s="96">
        <f t="shared" si="1225"/>
        <v>0</v>
      </c>
      <c r="J1813" s="96">
        <f t="shared" si="1225"/>
        <v>50</v>
      </c>
      <c r="K1813" s="96">
        <f t="shared" si="1225"/>
        <v>50</v>
      </c>
      <c r="L1813" s="96">
        <f t="shared" si="1225"/>
        <v>50</v>
      </c>
      <c r="M1813" s="96">
        <f t="shared" si="1225"/>
        <v>50</v>
      </c>
      <c r="N1813" s="96">
        <f t="shared" si="1225"/>
        <v>50</v>
      </c>
      <c r="O1813" s="96">
        <f t="shared" si="1225"/>
        <v>50</v>
      </c>
      <c r="P1813" s="96">
        <f t="shared" si="1225"/>
        <v>0</v>
      </c>
      <c r="Q1813" s="96">
        <f t="shared" si="1225"/>
        <v>0</v>
      </c>
      <c r="R1813" s="96">
        <f t="shared" si="1225"/>
        <v>0</v>
      </c>
      <c r="S1813" s="96">
        <f t="shared" si="1225"/>
        <v>0</v>
      </c>
      <c r="T1813" s="96">
        <f t="shared" si="1225"/>
        <v>0</v>
      </c>
      <c r="U1813" s="96">
        <f t="shared" si="1225"/>
        <v>0</v>
      </c>
      <c r="V1813" s="96">
        <f t="shared" si="1225"/>
        <v>0</v>
      </c>
      <c r="W1813" s="96">
        <f t="shared" si="1225"/>
        <v>0</v>
      </c>
      <c r="X1813" s="96">
        <f t="shared" si="1225"/>
        <v>50</v>
      </c>
      <c r="Y1813" s="96">
        <f t="shared" si="1225"/>
        <v>50</v>
      </c>
      <c r="Z1813" s="96">
        <f t="shared" si="1225"/>
        <v>0</v>
      </c>
      <c r="AA1813" s="96">
        <f t="shared" si="1225"/>
        <v>0</v>
      </c>
      <c r="AB1813" s="96">
        <f t="shared" si="1225"/>
        <v>50</v>
      </c>
      <c r="AC1813" s="96">
        <f t="shared" si="1225"/>
        <v>50</v>
      </c>
      <c r="AD1813" s="96">
        <f t="shared" si="1225"/>
        <v>0</v>
      </c>
      <c r="AE1813" s="96">
        <f t="shared" si="1225"/>
        <v>0</v>
      </c>
      <c r="AF1813" s="215"/>
    </row>
    <row r="1814" spans="1:32" s="82" customFormat="1" ht="18.75" x14ac:dyDescent="0.25">
      <c r="A1814" s="103" t="s">
        <v>28</v>
      </c>
      <c r="B1814" s="100"/>
      <c r="C1814" s="125"/>
      <c r="D1814" s="125"/>
      <c r="E1814" s="125"/>
      <c r="F1814" s="125"/>
      <c r="G1814" s="125"/>
      <c r="H1814" s="125"/>
      <c r="I1814" s="125"/>
      <c r="J1814" s="125"/>
      <c r="K1814" s="125"/>
      <c r="L1814" s="125"/>
      <c r="M1814" s="125"/>
      <c r="N1814" s="125"/>
      <c r="O1814" s="125"/>
      <c r="P1814" s="125"/>
      <c r="Q1814" s="125"/>
      <c r="R1814" s="125"/>
      <c r="S1814" s="125"/>
      <c r="T1814" s="125"/>
      <c r="U1814" s="125"/>
      <c r="V1814" s="125"/>
      <c r="W1814" s="125"/>
      <c r="X1814" s="125"/>
      <c r="Y1814" s="125"/>
      <c r="Z1814" s="125"/>
      <c r="AA1814" s="125"/>
      <c r="AB1814" s="125"/>
      <c r="AC1814" s="125"/>
      <c r="AD1814" s="666"/>
      <c r="AE1814" s="667"/>
      <c r="AF1814" s="215"/>
    </row>
    <row r="1815" spans="1:32" s="82" customFormat="1" ht="18.75" x14ac:dyDescent="0.25">
      <c r="A1815" s="103" t="s">
        <v>29</v>
      </c>
      <c r="B1815" s="100">
        <f t="shared" ref="B1815" si="1226">H1815+J1815+N1815+L1815+P1815+R1815+T1815+V1815+X1815+Z1815+AB1815+AD1815</f>
        <v>250</v>
      </c>
      <c r="C1815" s="125">
        <f>H1815+J1815+L1815+N1815+P1815+R1815+T1815+V1815+X1815+Z1815+AB1815</f>
        <v>250</v>
      </c>
      <c r="D1815" s="125">
        <v>250</v>
      </c>
      <c r="E1815" s="125">
        <f t="shared" ref="E1815" si="1227">I1815+K1815+M1815+O1815+Q1815+S1815+U1815+W1815+Y1815+AA1815+AC1815+AE1815</f>
        <v>250</v>
      </c>
      <c r="F1815" s="100">
        <f>E1815/B1815*100</f>
        <v>100</v>
      </c>
      <c r="G1815" s="100">
        <f t="shared" ref="G1815" si="1228">E1815/C1815*100</f>
        <v>100</v>
      </c>
      <c r="H1815" s="125">
        <v>0</v>
      </c>
      <c r="I1815" s="125">
        <v>0</v>
      </c>
      <c r="J1815" s="125" t="s">
        <v>516</v>
      </c>
      <c r="K1815" s="125">
        <v>50</v>
      </c>
      <c r="L1815" s="125" t="s">
        <v>516</v>
      </c>
      <c r="M1815" s="125">
        <v>50</v>
      </c>
      <c r="N1815" s="125" t="s">
        <v>516</v>
      </c>
      <c r="O1815" s="125">
        <v>50</v>
      </c>
      <c r="P1815" s="125"/>
      <c r="Q1815" s="125"/>
      <c r="R1815" s="125"/>
      <c r="S1815" s="125"/>
      <c r="T1815" s="125"/>
      <c r="U1815" s="125"/>
      <c r="V1815" s="125"/>
      <c r="W1815" s="125"/>
      <c r="X1815" s="125" t="s">
        <v>516</v>
      </c>
      <c r="Y1815" s="125">
        <v>50</v>
      </c>
      <c r="Z1815" s="125"/>
      <c r="AA1815" s="125"/>
      <c r="AB1815" s="125" t="s">
        <v>516</v>
      </c>
      <c r="AC1815" s="125">
        <v>50</v>
      </c>
      <c r="AD1815" s="666"/>
      <c r="AE1815" s="667"/>
      <c r="AF1815" s="215"/>
    </row>
    <row r="1816" spans="1:32" s="82" customFormat="1" ht="18.75" x14ac:dyDescent="0.25">
      <c r="A1816" s="103" t="s">
        <v>30</v>
      </c>
      <c r="B1816" s="100"/>
      <c r="C1816" s="125"/>
      <c r="D1816" s="125"/>
      <c r="E1816" s="125"/>
      <c r="F1816" s="125"/>
      <c r="G1816" s="125"/>
      <c r="H1816" s="125"/>
      <c r="I1816" s="125"/>
      <c r="J1816" s="125"/>
      <c r="K1816" s="125"/>
      <c r="L1816" s="125"/>
      <c r="M1816" s="125"/>
      <c r="N1816" s="125"/>
      <c r="O1816" s="125"/>
      <c r="P1816" s="125"/>
      <c r="Q1816" s="125"/>
      <c r="R1816" s="125"/>
      <c r="S1816" s="125"/>
      <c r="T1816" s="125"/>
      <c r="U1816" s="125"/>
      <c r="V1816" s="125"/>
      <c r="W1816" s="125"/>
      <c r="X1816" s="125"/>
      <c r="Y1816" s="125"/>
      <c r="Z1816" s="125"/>
      <c r="AA1816" s="125"/>
      <c r="AB1816" s="125"/>
      <c r="AC1816" s="125"/>
      <c r="AD1816" s="666"/>
      <c r="AE1816" s="667"/>
      <c r="AF1816" s="215"/>
    </row>
    <row r="1817" spans="1:32" s="82" customFormat="1" ht="18.75" x14ac:dyDescent="0.25">
      <c r="A1817" s="103" t="s">
        <v>31</v>
      </c>
      <c r="B1817" s="100"/>
      <c r="C1817" s="125"/>
      <c r="D1817" s="125"/>
      <c r="E1817" s="125"/>
      <c r="F1817" s="125"/>
      <c r="G1817" s="125"/>
      <c r="H1817" s="125"/>
      <c r="I1817" s="125"/>
      <c r="J1817" s="125"/>
      <c r="K1817" s="125"/>
      <c r="L1817" s="125"/>
      <c r="M1817" s="125"/>
      <c r="N1817" s="125"/>
      <c r="O1817" s="125"/>
      <c r="P1817" s="125"/>
      <c r="Q1817" s="125"/>
      <c r="R1817" s="125"/>
      <c r="S1817" s="125"/>
      <c r="T1817" s="125"/>
      <c r="U1817" s="125"/>
      <c r="V1817" s="125"/>
      <c r="W1817" s="125"/>
      <c r="X1817" s="125"/>
      <c r="Y1817" s="125"/>
      <c r="Z1817" s="125"/>
      <c r="AA1817" s="125"/>
      <c r="AB1817" s="125"/>
      <c r="AC1817" s="125"/>
      <c r="AD1817" s="666"/>
      <c r="AE1817" s="667"/>
      <c r="AF1817" s="215"/>
    </row>
    <row r="1818" spans="1:32" s="82" customFormat="1" ht="171.75" customHeight="1" x14ac:dyDescent="0.25">
      <c r="A1818" s="668" t="s">
        <v>517</v>
      </c>
      <c r="B1818" s="95">
        <f t="shared" ref="B1818:AE1818" si="1229">B1819</f>
        <v>230</v>
      </c>
      <c r="C1818" s="95">
        <f t="shared" si="1229"/>
        <v>230</v>
      </c>
      <c r="D1818" s="95">
        <f t="shared" si="1229"/>
        <v>230</v>
      </c>
      <c r="E1818" s="95">
        <f t="shared" si="1229"/>
        <v>230</v>
      </c>
      <c r="F1818" s="95">
        <f t="shared" si="1229"/>
        <v>100</v>
      </c>
      <c r="G1818" s="95">
        <f t="shared" si="1229"/>
        <v>100</v>
      </c>
      <c r="H1818" s="95">
        <f t="shared" si="1229"/>
        <v>163.69999999999999</v>
      </c>
      <c r="I1818" s="95">
        <f t="shared" si="1229"/>
        <v>163.69999999999999</v>
      </c>
      <c r="J1818" s="95">
        <f t="shared" si="1229"/>
        <v>66.3</v>
      </c>
      <c r="K1818" s="95">
        <f t="shared" si="1229"/>
        <v>21.4</v>
      </c>
      <c r="L1818" s="95">
        <f t="shared" si="1229"/>
        <v>0</v>
      </c>
      <c r="M1818" s="95">
        <f t="shared" si="1229"/>
        <v>0</v>
      </c>
      <c r="N1818" s="95">
        <f t="shared" si="1229"/>
        <v>0</v>
      </c>
      <c r="O1818" s="95">
        <f t="shared" si="1229"/>
        <v>44.9</v>
      </c>
      <c r="P1818" s="95">
        <f t="shared" si="1229"/>
        <v>0</v>
      </c>
      <c r="Q1818" s="95">
        <f t="shared" si="1229"/>
        <v>0</v>
      </c>
      <c r="R1818" s="95">
        <f t="shared" si="1229"/>
        <v>0</v>
      </c>
      <c r="S1818" s="95">
        <f t="shared" si="1229"/>
        <v>0</v>
      </c>
      <c r="T1818" s="95">
        <f t="shared" si="1229"/>
        <v>0</v>
      </c>
      <c r="U1818" s="95">
        <f t="shared" si="1229"/>
        <v>0</v>
      </c>
      <c r="V1818" s="95">
        <f t="shared" si="1229"/>
        <v>0</v>
      </c>
      <c r="W1818" s="95">
        <f t="shared" si="1229"/>
        <v>0</v>
      </c>
      <c r="X1818" s="95">
        <f t="shared" si="1229"/>
        <v>0</v>
      </c>
      <c r="Y1818" s="95">
        <f t="shared" si="1229"/>
        <v>0</v>
      </c>
      <c r="Z1818" s="95">
        <f t="shared" si="1229"/>
        <v>0</v>
      </c>
      <c r="AA1818" s="95">
        <f t="shared" si="1229"/>
        <v>0</v>
      </c>
      <c r="AB1818" s="95">
        <f t="shared" si="1229"/>
        <v>0</v>
      </c>
      <c r="AC1818" s="95">
        <f t="shared" si="1229"/>
        <v>0</v>
      </c>
      <c r="AD1818" s="100">
        <f t="shared" si="1229"/>
        <v>0</v>
      </c>
      <c r="AE1818" s="100">
        <f t="shared" si="1229"/>
        <v>0</v>
      </c>
      <c r="AF1818" s="348" t="s">
        <v>717</v>
      </c>
    </row>
    <row r="1819" spans="1:32" s="82" customFormat="1" ht="18.75" x14ac:dyDescent="0.25">
      <c r="A1819" s="92" t="s">
        <v>27</v>
      </c>
      <c r="B1819" s="96">
        <f t="shared" ref="B1819:AE1819" si="1230">B1820+B1821+B1822+B1823</f>
        <v>230</v>
      </c>
      <c r="C1819" s="96">
        <f t="shared" si="1230"/>
        <v>230</v>
      </c>
      <c r="D1819" s="96">
        <f t="shared" si="1230"/>
        <v>230</v>
      </c>
      <c r="E1819" s="96">
        <f t="shared" si="1230"/>
        <v>230</v>
      </c>
      <c r="F1819" s="96">
        <f t="shared" si="1230"/>
        <v>100</v>
      </c>
      <c r="G1819" s="96">
        <f t="shared" si="1230"/>
        <v>100</v>
      </c>
      <c r="H1819" s="96">
        <f t="shared" si="1230"/>
        <v>163.69999999999999</v>
      </c>
      <c r="I1819" s="96">
        <f t="shared" si="1230"/>
        <v>163.69999999999999</v>
      </c>
      <c r="J1819" s="96">
        <f t="shared" si="1230"/>
        <v>66.3</v>
      </c>
      <c r="K1819" s="96">
        <f t="shared" si="1230"/>
        <v>21.4</v>
      </c>
      <c r="L1819" s="96">
        <f t="shared" si="1230"/>
        <v>0</v>
      </c>
      <c r="M1819" s="96">
        <f t="shared" si="1230"/>
        <v>0</v>
      </c>
      <c r="N1819" s="96">
        <f t="shared" si="1230"/>
        <v>0</v>
      </c>
      <c r="O1819" s="96">
        <f t="shared" si="1230"/>
        <v>44.9</v>
      </c>
      <c r="P1819" s="96">
        <f t="shared" si="1230"/>
        <v>0</v>
      </c>
      <c r="Q1819" s="96">
        <f t="shared" si="1230"/>
        <v>0</v>
      </c>
      <c r="R1819" s="96">
        <f t="shared" si="1230"/>
        <v>0</v>
      </c>
      <c r="S1819" s="96">
        <f t="shared" si="1230"/>
        <v>0</v>
      </c>
      <c r="T1819" s="96">
        <f t="shared" si="1230"/>
        <v>0</v>
      </c>
      <c r="U1819" s="96">
        <f t="shared" si="1230"/>
        <v>0</v>
      </c>
      <c r="V1819" s="96">
        <f t="shared" si="1230"/>
        <v>0</v>
      </c>
      <c r="W1819" s="96">
        <f t="shared" si="1230"/>
        <v>0</v>
      </c>
      <c r="X1819" s="96">
        <f t="shared" si="1230"/>
        <v>0</v>
      </c>
      <c r="Y1819" s="96">
        <f t="shared" si="1230"/>
        <v>0</v>
      </c>
      <c r="Z1819" s="96">
        <f t="shared" si="1230"/>
        <v>0</v>
      </c>
      <c r="AA1819" s="96">
        <f t="shared" si="1230"/>
        <v>0</v>
      </c>
      <c r="AB1819" s="96">
        <f t="shared" si="1230"/>
        <v>0</v>
      </c>
      <c r="AC1819" s="96">
        <f t="shared" si="1230"/>
        <v>0</v>
      </c>
      <c r="AD1819" s="96">
        <f t="shared" si="1230"/>
        <v>0</v>
      </c>
      <c r="AE1819" s="96">
        <f t="shared" si="1230"/>
        <v>0</v>
      </c>
      <c r="AF1819" s="215"/>
    </row>
    <row r="1820" spans="1:32" s="82" customFormat="1" ht="18.75" x14ac:dyDescent="0.25">
      <c r="A1820" s="103" t="s">
        <v>28</v>
      </c>
      <c r="B1820" s="100"/>
      <c r="C1820" s="125"/>
      <c r="D1820" s="125"/>
      <c r="E1820" s="125"/>
      <c r="F1820" s="125"/>
      <c r="G1820" s="125"/>
      <c r="H1820" s="125"/>
      <c r="I1820" s="125"/>
      <c r="J1820" s="125"/>
      <c r="K1820" s="125"/>
      <c r="L1820" s="125"/>
      <c r="M1820" s="125"/>
      <c r="N1820" s="125"/>
      <c r="O1820" s="125"/>
      <c r="P1820" s="125"/>
      <c r="Q1820" s="125"/>
      <c r="R1820" s="125"/>
      <c r="S1820" s="125"/>
      <c r="T1820" s="125"/>
      <c r="U1820" s="125"/>
      <c r="V1820" s="125"/>
      <c r="W1820" s="125"/>
      <c r="X1820" s="125"/>
      <c r="Y1820" s="125"/>
      <c r="Z1820" s="125"/>
      <c r="AA1820" s="125"/>
      <c r="AB1820" s="125"/>
      <c r="AC1820" s="125"/>
      <c r="AD1820" s="666"/>
      <c r="AE1820" s="667"/>
      <c r="AF1820" s="215"/>
    </row>
    <row r="1821" spans="1:32" s="82" customFormat="1" ht="18.75" x14ac:dyDescent="0.25">
      <c r="A1821" s="103" t="s">
        <v>29</v>
      </c>
      <c r="B1821" s="100">
        <f t="shared" ref="B1821" si="1231">H1821+J1821+N1821+L1821+P1821+R1821+T1821+V1821+X1821+Z1821+AB1821+AD1821</f>
        <v>230</v>
      </c>
      <c r="C1821" s="125">
        <f>H1821+J1821+L1821+N1821+P1821+R1821+T1821+V1821+X1821</f>
        <v>230</v>
      </c>
      <c r="D1821" s="125">
        <f t="shared" ref="D1821" si="1232">I1821+K1821+M1821+O1821+Q1821+S1821+U1821+W1821+Y1821</f>
        <v>230</v>
      </c>
      <c r="E1821" s="125">
        <f t="shared" ref="E1821" si="1233">I1821+K1821+M1821+O1821+Q1821+S1821+U1821+W1821+Y1821+AA1821+AC1821+AE1821</f>
        <v>230</v>
      </c>
      <c r="F1821" s="100">
        <f>E1821/B1821*100</f>
        <v>100</v>
      </c>
      <c r="G1821" s="100">
        <f t="shared" ref="G1821" si="1234">E1821/C1821*100</f>
        <v>100</v>
      </c>
      <c r="H1821" s="125" t="s">
        <v>518</v>
      </c>
      <c r="I1821" s="125">
        <v>163.69999999999999</v>
      </c>
      <c r="J1821" s="125" t="s">
        <v>519</v>
      </c>
      <c r="K1821" s="125">
        <v>21.4</v>
      </c>
      <c r="L1821" s="125"/>
      <c r="M1821" s="125"/>
      <c r="N1821" s="125"/>
      <c r="O1821" s="125">
        <v>44.9</v>
      </c>
      <c r="P1821" s="125"/>
      <c r="Q1821" s="125"/>
      <c r="R1821" s="125"/>
      <c r="S1821" s="125"/>
      <c r="T1821" s="125"/>
      <c r="U1821" s="125"/>
      <c r="V1821" s="125"/>
      <c r="W1821" s="125"/>
      <c r="X1821" s="125"/>
      <c r="Y1821" s="125"/>
      <c r="Z1821" s="125"/>
      <c r="AA1821" s="125"/>
      <c r="AB1821" s="125"/>
      <c r="AC1821" s="125"/>
      <c r="AD1821" s="666"/>
      <c r="AE1821" s="667"/>
      <c r="AF1821" s="215"/>
    </row>
    <row r="1822" spans="1:32" s="82" customFormat="1" ht="18.75" x14ac:dyDescent="0.25">
      <c r="A1822" s="103" t="s">
        <v>30</v>
      </c>
      <c r="B1822" s="100"/>
      <c r="C1822" s="125"/>
      <c r="D1822" s="125"/>
      <c r="E1822" s="125"/>
      <c r="F1822" s="125"/>
      <c r="G1822" s="125"/>
      <c r="H1822" s="125"/>
      <c r="I1822" s="125"/>
      <c r="J1822" s="125"/>
      <c r="K1822" s="125"/>
      <c r="L1822" s="125"/>
      <c r="M1822" s="125"/>
      <c r="N1822" s="125"/>
      <c r="O1822" s="125"/>
      <c r="P1822" s="125"/>
      <c r="Q1822" s="125"/>
      <c r="R1822" s="125"/>
      <c r="S1822" s="125"/>
      <c r="T1822" s="125"/>
      <c r="U1822" s="125"/>
      <c r="V1822" s="125"/>
      <c r="W1822" s="125"/>
      <c r="X1822" s="125"/>
      <c r="Y1822" s="125"/>
      <c r="Z1822" s="125"/>
      <c r="AA1822" s="125"/>
      <c r="AB1822" s="125"/>
      <c r="AC1822" s="125"/>
      <c r="AD1822" s="666"/>
      <c r="AE1822" s="667"/>
      <c r="AF1822" s="215"/>
    </row>
    <row r="1823" spans="1:32" s="82" customFormat="1" ht="18.75" x14ac:dyDescent="0.25">
      <c r="A1823" s="103" t="s">
        <v>31</v>
      </c>
      <c r="B1823" s="100"/>
      <c r="C1823" s="125"/>
      <c r="D1823" s="125"/>
      <c r="E1823" s="125"/>
      <c r="F1823" s="125"/>
      <c r="G1823" s="125"/>
      <c r="H1823" s="125"/>
      <c r="I1823" s="125"/>
      <c r="J1823" s="125"/>
      <c r="K1823" s="125"/>
      <c r="L1823" s="125"/>
      <c r="M1823" s="125"/>
      <c r="N1823" s="125"/>
      <c r="O1823" s="125"/>
      <c r="P1823" s="125"/>
      <c r="Q1823" s="125"/>
      <c r="R1823" s="125"/>
      <c r="S1823" s="125"/>
      <c r="T1823" s="125"/>
      <c r="U1823" s="125"/>
      <c r="V1823" s="125"/>
      <c r="W1823" s="125"/>
      <c r="X1823" s="125"/>
      <c r="Y1823" s="125"/>
      <c r="Z1823" s="125"/>
      <c r="AA1823" s="125"/>
      <c r="AB1823" s="125"/>
      <c r="AC1823" s="125"/>
      <c r="AD1823" s="666"/>
      <c r="AE1823" s="667"/>
      <c r="AF1823" s="215"/>
    </row>
    <row r="1824" spans="1:32" s="82" customFormat="1" ht="110.25" customHeight="1" x14ac:dyDescent="0.25">
      <c r="A1824" s="668" t="s">
        <v>520</v>
      </c>
      <c r="B1824" s="95">
        <f t="shared" ref="B1824:AE1824" si="1235">B1825</f>
        <v>255</v>
      </c>
      <c r="C1824" s="95">
        <f t="shared" si="1235"/>
        <v>255</v>
      </c>
      <c r="D1824" s="95">
        <f t="shared" si="1235"/>
        <v>255</v>
      </c>
      <c r="E1824" s="95">
        <f t="shared" si="1235"/>
        <v>254.64</v>
      </c>
      <c r="F1824" s="95">
        <f t="shared" si="1235"/>
        <v>99.858823529411751</v>
      </c>
      <c r="G1824" s="95">
        <f t="shared" si="1235"/>
        <v>99.858823529411751</v>
      </c>
      <c r="H1824" s="95">
        <f t="shared" si="1235"/>
        <v>0</v>
      </c>
      <c r="I1824" s="95">
        <f t="shared" si="1235"/>
        <v>0</v>
      </c>
      <c r="J1824" s="95">
        <f t="shared" si="1235"/>
        <v>87.3</v>
      </c>
      <c r="K1824" s="95">
        <f t="shared" si="1235"/>
        <v>0</v>
      </c>
      <c r="L1824" s="95">
        <f t="shared" si="1235"/>
        <v>0</v>
      </c>
      <c r="M1824" s="95">
        <f t="shared" si="1235"/>
        <v>4.01</v>
      </c>
      <c r="N1824" s="95">
        <f t="shared" si="1235"/>
        <v>51.3</v>
      </c>
      <c r="O1824" s="95">
        <f t="shared" si="1235"/>
        <v>5.69</v>
      </c>
      <c r="P1824" s="95">
        <f t="shared" si="1235"/>
        <v>29.1</v>
      </c>
      <c r="Q1824" s="95">
        <f t="shared" si="1235"/>
        <v>54</v>
      </c>
      <c r="R1824" s="95">
        <f t="shared" si="1235"/>
        <v>43.65</v>
      </c>
      <c r="S1824" s="95">
        <f t="shared" si="1235"/>
        <v>0</v>
      </c>
      <c r="T1824" s="95">
        <f t="shared" si="1235"/>
        <v>0</v>
      </c>
      <c r="U1824" s="95">
        <f t="shared" si="1235"/>
        <v>0</v>
      </c>
      <c r="V1824" s="95">
        <f t="shared" si="1235"/>
        <v>0</v>
      </c>
      <c r="W1824" s="95">
        <f t="shared" si="1235"/>
        <v>0</v>
      </c>
      <c r="X1824" s="95">
        <f t="shared" si="1235"/>
        <v>43.65</v>
      </c>
      <c r="Y1824" s="95">
        <f t="shared" si="1235"/>
        <v>13.2</v>
      </c>
      <c r="Z1824" s="95">
        <f t="shared" si="1235"/>
        <v>0</v>
      </c>
      <c r="AA1824" s="95">
        <f t="shared" si="1235"/>
        <v>0</v>
      </c>
      <c r="AB1824" s="95">
        <f t="shared" si="1235"/>
        <v>0</v>
      </c>
      <c r="AC1824" s="95">
        <f t="shared" si="1235"/>
        <v>99.6</v>
      </c>
      <c r="AD1824" s="100">
        <f t="shared" si="1235"/>
        <v>0</v>
      </c>
      <c r="AE1824" s="100">
        <f t="shared" si="1235"/>
        <v>78.14</v>
      </c>
      <c r="AF1824" s="348" t="s">
        <v>521</v>
      </c>
    </row>
    <row r="1825" spans="1:32" s="82" customFormat="1" ht="18.75" x14ac:dyDescent="0.25">
      <c r="A1825" s="92" t="s">
        <v>27</v>
      </c>
      <c r="B1825" s="96">
        <f t="shared" ref="B1825:AE1825" si="1236">B1826+B1827+B1828+B1829</f>
        <v>255</v>
      </c>
      <c r="C1825" s="96">
        <f t="shared" si="1236"/>
        <v>255</v>
      </c>
      <c r="D1825" s="96">
        <f t="shared" si="1236"/>
        <v>255</v>
      </c>
      <c r="E1825" s="96">
        <f t="shared" si="1236"/>
        <v>254.64</v>
      </c>
      <c r="F1825" s="96">
        <f t="shared" si="1236"/>
        <v>99.858823529411751</v>
      </c>
      <c r="G1825" s="96">
        <f t="shared" si="1236"/>
        <v>99.858823529411751</v>
      </c>
      <c r="H1825" s="96">
        <f t="shared" si="1236"/>
        <v>0</v>
      </c>
      <c r="I1825" s="96">
        <f t="shared" si="1236"/>
        <v>0</v>
      </c>
      <c r="J1825" s="96">
        <f t="shared" si="1236"/>
        <v>87.3</v>
      </c>
      <c r="K1825" s="96">
        <f t="shared" si="1236"/>
        <v>0</v>
      </c>
      <c r="L1825" s="96">
        <f t="shared" si="1236"/>
        <v>0</v>
      </c>
      <c r="M1825" s="96">
        <f t="shared" si="1236"/>
        <v>4.01</v>
      </c>
      <c r="N1825" s="96">
        <f t="shared" si="1236"/>
        <v>51.3</v>
      </c>
      <c r="O1825" s="96">
        <f t="shared" si="1236"/>
        <v>5.69</v>
      </c>
      <c r="P1825" s="96">
        <f t="shared" si="1236"/>
        <v>29.1</v>
      </c>
      <c r="Q1825" s="96">
        <f t="shared" si="1236"/>
        <v>54</v>
      </c>
      <c r="R1825" s="96">
        <f t="shared" si="1236"/>
        <v>43.65</v>
      </c>
      <c r="S1825" s="96">
        <f t="shared" si="1236"/>
        <v>0</v>
      </c>
      <c r="T1825" s="96">
        <f t="shared" si="1236"/>
        <v>0</v>
      </c>
      <c r="U1825" s="96">
        <f t="shared" si="1236"/>
        <v>0</v>
      </c>
      <c r="V1825" s="96">
        <f t="shared" si="1236"/>
        <v>0</v>
      </c>
      <c r="W1825" s="96">
        <f t="shared" si="1236"/>
        <v>0</v>
      </c>
      <c r="X1825" s="96">
        <f t="shared" si="1236"/>
        <v>43.65</v>
      </c>
      <c r="Y1825" s="96">
        <f t="shared" si="1236"/>
        <v>13.2</v>
      </c>
      <c r="Z1825" s="96">
        <f t="shared" si="1236"/>
        <v>0</v>
      </c>
      <c r="AA1825" s="96">
        <f t="shared" si="1236"/>
        <v>0</v>
      </c>
      <c r="AB1825" s="96">
        <f t="shared" si="1236"/>
        <v>0</v>
      </c>
      <c r="AC1825" s="96">
        <f t="shared" si="1236"/>
        <v>99.6</v>
      </c>
      <c r="AD1825" s="96">
        <f t="shared" si="1236"/>
        <v>0</v>
      </c>
      <c r="AE1825" s="96">
        <f t="shared" si="1236"/>
        <v>78.14</v>
      </c>
      <c r="AF1825" s="215"/>
    </row>
    <row r="1826" spans="1:32" s="82" customFormat="1" ht="18.75" x14ac:dyDescent="0.25">
      <c r="A1826" s="103" t="s">
        <v>28</v>
      </c>
      <c r="B1826" s="100"/>
      <c r="C1826" s="125"/>
      <c r="D1826" s="125"/>
      <c r="E1826" s="125"/>
      <c r="F1826" s="125"/>
      <c r="G1826" s="125"/>
      <c r="H1826" s="125"/>
      <c r="I1826" s="125"/>
      <c r="J1826" s="125"/>
      <c r="K1826" s="125"/>
      <c r="L1826" s="125"/>
      <c r="M1826" s="125"/>
      <c r="N1826" s="125"/>
      <c r="O1826" s="125"/>
      <c r="P1826" s="125"/>
      <c r="Q1826" s="125"/>
      <c r="R1826" s="125"/>
      <c r="S1826" s="125"/>
      <c r="T1826" s="125"/>
      <c r="U1826" s="125"/>
      <c r="V1826" s="125"/>
      <c r="W1826" s="125"/>
      <c r="X1826" s="125"/>
      <c r="Y1826" s="125"/>
      <c r="Z1826" s="125"/>
      <c r="AA1826" s="125"/>
      <c r="AB1826" s="125"/>
      <c r="AC1826" s="125"/>
      <c r="AD1826" s="666"/>
      <c r="AE1826" s="667"/>
      <c r="AF1826" s="215"/>
    </row>
    <row r="1827" spans="1:32" s="82" customFormat="1" ht="18.75" x14ac:dyDescent="0.25">
      <c r="A1827" s="103" t="s">
        <v>29</v>
      </c>
      <c r="B1827" s="100">
        <f t="shared" ref="B1827" si="1237">H1827+J1827+N1827+L1827+P1827+R1827+T1827+V1827+X1827+Z1827+AB1827+AD1827</f>
        <v>255</v>
      </c>
      <c r="C1827" s="125">
        <f>H1827+J1827+L1827+N1827+P1827+R1827+T1827+V1827+X1827</f>
        <v>255</v>
      </c>
      <c r="D1827" s="125">
        <v>255</v>
      </c>
      <c r="E1827" s="125">
        <f t="shared" ref="E1827" si="1238">I1827+K1827+M1827+O1827+Q1827+S1827+U1827+W1827+Y1827+AA1827+AC1827+AE1827</f>
        <v>254.64</v>
      </c>
      <c r="F1827" s="100">
        <f>E1827/B1827*100</f>
        <v>99.858823529411751</v>
      </c>
      <c r="G1827" s="100">
        <f>E1827/C1827*100</f>
        <v>99.858823529411751</v>
      </c>
      <c r="H1827" s="125"/>
      <c r="I1827" s="125"/>
      <c r="J1827" s="125" t="s">
        <v>522</v>
      </c>
      <c r="K1827" s="125"/>
      <c r="L1827" s="125"/>
      <c r="M1827" s="125">
        <v>4.01</v>
      </c>
      <c r="N1827" s="125" t="s">
        <v>523</v>
      </c>
      <c r="O1827" s="125">
        <v>5.69</v>
      </c>
      <c r="P1827" s="125" t="s">
        <v>524</v>
      </c>
      <c r="Q1827" s="125">
        <v>54</v>
      </c>
      <c r="R1827" s="125" t="s">
        <v>525</v>
      </c>
      <c r="S1827" s="125"/>
      <c r="T1827" s="125"/>
      <c r="U1827" s="125"/>
      <c r="V1827" s="125"/>
      <c r="W1827" s="125"/>
      <c r="X1827" s="125" t="s">
        <v>525</v>
      </c>
      <c r="Y1827" s="125">
        <v>13.2</v>
      </c>
      <c r="Z1827" s="125"/>
      <c r="AA1827" s="125"/>
      <c r="AB1827" s="125"/>
      <c r="AC1827" s="125">
        <v>99.6</v>
      </c>
      <c r="AD1827" s="666"/>
      <c r="AE1827" s="100">
        <v>78.14</v>
      </c>
      <c r="AF1827" s="215"/>
    </row>
    <row r="1828" spans="1:32" s="82" customFormat="1" ht="18.75" x14ac:dyDescent="0.25">
      <c r="A1828" s="103" t="s">
        <v>30</v>
      </c>
      <c r="B1828" s="100"/>
      <c r="C1828" s="125"/>
      <c r="D1828" s="125"/>
      <c r="E1828" s="125"/>
      <c r="F1828" s="125"/>
      <c r="G1828" s="125"/>
      <c r="H1828" s="125"/>
      <c r="I1828" s="125"/>
      <c r="J1828" s="125"/>
      <c r="K1828" s="125"/>
      <c r="L1828" s="125"/>
      <c r="M1828" s="125"/>
      <c r="N1828" s="125"/>
      <c r="O1828" s="125"/>
      <c r="P1828" s="125"/>
      <c r="Q1828" s="125"/>
      <c r="R1828" s="125"/>
      <c r="S1828" s="125"/>
      <c r="T1828" s="125"/>
      <c r="U1828" s="125"/>
      <c r="V1828" s="125"/>
      <c r="W1828" s="125"/>
      <c r="X1828" s="125"/>
      <c r="Y1828" s="125"/>
      <c r="Z1828" s="125"/>
      <c r="AA1828" s="125"/>
      <c r="AB1828" s="125"/>
      <c r="AC1828" s="125"/>
      <c r="AD1828" s="666"/>
      <c r="AE1828" s="667"/>
      <c r="AF1828" s="215"/>
    </row>
    <row r="1829" spans="1:32" s="82" customFormat="1" ht="18.75" x14ac:dyDescent="0.25">
      <c r="A1829" s="103" t="s">
        <v>31</v>
      </c>
      <c r="B1829" s="100"/>
      <c r="C1829" s="125"/>
      <c r="D1829" s="125"/>
      <c r="E1829" s="125"/>
      <c r="F1829" s="125"/>
      <c r="G1829" s="125"/>
      <c r="H1829" s="125"/>
      <c r="I1829" s="125"/>
      <c r="J1829" s="125"/>
      <c r="K1829" s="125"/>
      <c r="L1829" s="125"/>
      <c r="M1829" s="125"/>
      <c r="N1829" s="125"/>
      <c r="O1829" s="125"/>
      <c r="P1829" s="125"/>
      <c r="Q1829" s="125"/>
      <c r="R1829" s="125"/>
      <c r="S1829" s="125"/>
      <c r="T1829" s="125"/>
      <c r="U1829" s="125"/>
      <c r="V1829" s="125"/>
      <c r="W1829" s="125"/>
      <c r="X1829" s="125"/>
      <c r="Y1829" s="125"/>
      <c r="Z1829" s="125"/>
      <c r="AA1829" s="125"/>
      <c r="AB1829" s="125"/>
      <c r="AC1829" s="125"/>
      <c r="AD1829" s="666"/>
      <c r="AE1829" s="667"/>
      <c r="AF1829" s="215"/>
    </row>
    <row r="1830" spans="1:32" s="82" customFormat="1" ht="98.25" customHeight="1" x14ac:dyDescent="0.25">
      <c r="A1830" s="668" t="s">
        <v>526</v>
      </c>
      <c r="B1830" s="95">
        <f t="shared" ref="B1830:AE1830" si="1239">B1831</f>
        <v>75</v>
      </c>
      <c r="C1830" s="95">
        <f t="shared" si="1239"/>
        <v>75</v>
      </c>
      <c r="D1830" s="95">
        <f t="shared" si="1239"/>
        <v>75</v>
      </c>
      <c r="E1830" s="95">
        <f t="shared" si="1239"/>
        <v>73.569999999999993</v>
      </c>
      <c r="F1830" s="95">
        <f t="shared" si="1239"/>
        <v>98.09333333333332</v>
      </c>
      <c r="G1830" s="95">
        <f t="shared" si="1239"/>
        <v>98.09333333333332</v>
      </c>
      <c r="H1830" s="95">
        <f t="shared" si="1239"/>
        <v>0</v>
      </c>
      <c r="I1830" s="95">
        <f t="shared" si="1239"/>
        <v>0</v>
      </c>
      <c r="J1830" s="95">
        <f t="shared" si="1239"/>
        <v>0</v>
      </c>
      <c r="K1830" s="95">
        <f t="shared" si="1239"/>
        <v>0</v>
      </c>
      <c r="L1830" s="95">
        <f t="shared" si="1239"/>
        <v>0</v>
      </c>
      <c r="M1830" s="95">
        <f t="shared" si="1239"/>
        <v>0</v>
      </c>
      <c r="N1830" s="95">
        <f t="shared" si="1239"/>
        <v>0</v>
      </c>
      <c r="O1830" s="95">
        <f t="shared" si="1239"/>
        <v>0</v>
      </c>
      <c r="P1830" s="95">
        <f t="shared" si="1239"/>
        <v>0</v>
      </c>
      <c r="Q1830" s="95">
        <f t="shared" si="1239"/>
        <v>0</v>
      </c>
      <c r="R1830" s="95">
        <f t="shared" si="1239"/>
        <v>0</v>
      </c>
      <c r="S1830" s="95">
        <f t="shared" si="1239"/>
        <v>0</v>
      </c>
      <c r="T1830" s="95">
        <f t="shared" si="1239"/>
        <v>0</v>
      </c>
      <c r="U1830" s="95">
        <f t="shared" si="1239"/>
        <v>0</v>
      </c>
      <c r="V1830" s="95">
        <f t="shared" si="1239"/>
        <v>0</v>
      </c>
      <c r="W1830" s="95">
        <f t="shared" si="1239"/>
        <v>0</v>
      </c>
      <c r="X1830" s="95">
        <f t="shared" si="1239"/>
        <v>0</v>
      </c>
      <c r="Y1830" s="95">
        <f t="shared" si="1239"/>
        <v>0</v>
      </c>
      <c r="Z1830" s="95">
        <f t="shared" si="1239"/>
        <v>0</v>
      </c>
      <c r="AA1830" s="95">
        <f t="shared" si="1239"/>
        <v>0</v>
      </c>
      <c r="AB1830" s="95">
        <f t="shared" si="1239"/>
        <v>54</v>
      </c>
      <c r="AC1830" s="95">
        <f t="shared" si="1239"/>
        <v>0</v>
      </c>
      <c r="AD1830" s="100">
        <f t="shared" si="1239"/>
        <v>21</v>
      </c>
      <c r="AE1830" s="100">
        <f t="shared" si="1239"/>
        <v>73.569999999999993</v>
      </c>
      <c r="AF1830" s="348" t="s">
        <v>527</v>
      </c>
    </row>
    <row r="1831" spans="1:32" s="82" customFormat="1" ht="18.75" x14ac:dyDescent="0.25">
      <c r="A1831" s="92" t="s">
        <v>27</v>
      </c>
      <c r="B1831" s="96">
        <f t="shared" ref="B1831:AE1831" si="1240">B1832+B1833+B1834+B1835</f>
        <v>75</v>
      </c>
      <c r="C1831" s="96">
        <f t="shared" si="1240"/>
        <v>75</v>
      </c>
      <c r="D1831" s="96">
        <f t="shared" si="1240"/>
        <v>75</v>
      </c>
      <c r="E1831" s="96">
        <f t="shared" si="1240"/>
        <v>73.569999999999993</v>
      </c>
      <c r="F1831" s="96">
        <f t="shared" si="1240"/>
        <v>98.09333333333332</v>
      </c>
      <c r="G1831" s="96">
        <f t="shared" si="1240"/>
        <v>98.09333333333332</v>
      </c>
      <c r="H1831" s="96">
        <f t="shared" si="1240"/>
        <v>0</v>
      </c>
      <c r="I1831" s="96">
        <f t="shared" si="1240"/>
        <v>0</v>
      </c>
      <c r="J1831" s="96">
        <f t="shared" si="1240"/>
        <v>0</v>
      </c>
      <c r="K1831" s="96">
        <f t="shared" si="1240"/>
        <v>0</v>
      </c>
      <c r="L1831" s="96">
        <f t="shared" si="1240"/>
        <v>0</v>
      </c>
      <c r="M1831" s="96">
        <f t="shared" si="1240"/>
        <v>0</v>
      </c>
      <c r="N1831" s="96">
        <f t="shared" si="1240"/>
        <v>0</v>
      </c>
      <c r="O1831" s="96">
        <f t="shared" si="1240"/>
        <v>0</v>
      </c>
      <c r="P1831" s="96">
        <f t="shared" si="1240"/>
        <v>0</v>
      </c>
      <c r="Q1831" s="96">
        <f t="shared" si="1240"/>
        <v>0</v>
      </c>
      <c r="R1831" s="96">
        <f t="shared" si="1240"/>
        <v>0</v>
      </c>
      <c r="S1831" s="96">
        <f t="shared" si="1240"/>
        <v>0</v>
      </c>
      <c r="T1831" s="96">
        <f t="shared" si="1240"/>
        <v>0</v>
      </c>
      <c r="U1831" s="96">
        <f t="shared" si="1240"/>
        <v>0</v>
      </c>
      <c r="V1831" s="96">
        <f t="shared" si="1240"/>
        <v>0</v>
      </c>
      <c r="W1831" s="96">
        <f t="shared" si="1240"/>
        <v>0</v>
      </c>
      <c r="X1831" s="96">
        <f t="shared" si="1240"/>
        <v>0</v>
      </c>
      <c r="Y1831" s="96">
        <f t="shared" si="1240"/>
        <v>0</v>
      </c>
      <c r="Z1831" s="96">
        <f t="shared" si="1240"/>
        <v>0</v>
      </c>
      <c r="AA1831" s="96">
        <f t="shared" si="1240"/>
        <v>0</v>
      </c>
      <c r="AB1831" s="96">
        <f t="shared" si="1240"/>
        <v>54</v>
      </c>
      <c r="AC1831" s="96">
        <f t="shared" si="1240"/>
        <v>0</v>
      </c>
      <c r="AD1831" s="96">
        <f t="shared" si="1240"/>
        <v>21</v>
      </c>
      <c r="AE1831" s="96">
        <f t="shared" si="1240"/>
        <v>73.569999999999993</v>
      </c>
      <c r="AF1831" s="215"/>
    </row>
    <row r="1832" spans="1:32" s="82" customFormat="1" ht="18.75" x14ac:dyDescent="0.25">
      <c r="A1832" s="103" t="s">
        <v>28</v>
      </c>
      <c r="B1832" s="100"/>
      <c r="C1832" s="125"/>
      <c r="D1832" s="125"/>
      <c r="E1832" s="125"/>
      <c r="F1832" s="125"/>
      <c r="G1832" s="125"/>
      <c r="H1832" s="125"/>
      <c r="I1832" s="125"/>
      <c r="J1832" s="125"/>
      <c r="K1832" s="125"/>
      <c r="L1832" s="125"/>
      <c r="M1832" s="125"/>
      <c r="N1832" s="125"/>
      <c r="O1832" s="125"/>
      <c r="P1832" s="125"/>
      <c r="Q1832" s="125"/>
      <c r="R1832" s="125"/>
      <c r="S1832" s="125"/>
      <c r="T1832" s="125"/>
      <c r="U1832" s="125"/>
      <c r="V1832" s="125"/>
      <c r="W1832" s="125"/>
      <c r="X1832" s="125"/>
      <c r="Y1832" s="125"/>
      <c r="Z1832" s="125"/>
      <c r="AA1832" s="125"/>
      <c r="AB1832" s="125"/>
      <c r="AC1832" s="125"/>
      <c r="AD1832" s="666"/>
      <c r="AE1832" s="667"/>
      <c r="AF1832" s="215"/>
    </row>
    <row r="1833" spans="1:32" s="82" customFormat="1" ht="18.75" x14ac:dyDescent="0.25">
      <c r="A1833" s="103" t="s">
        <v>29</v>
      </c>
      <c r="B1833" s="100">
        <f t="shared" ref="B1833" si="1241">H1833+J1833+N1833+L1833+P1833+R1833+T1833+V1833+X1833+Z1833+AB1833+AD1833</f>
        <v>75</v>
      </c>
      <c r="C1833" s="125">
        <f>H1833+J1833+L1833+N1833+P1833+R1833+T1833+V1833+X1833+Z1833+AB1833+AD1833</f>
        <v>75</v>
      </c>
      <c r="D1833" s="125">
        <v>75</v>
      </c>
      <c r="E1833" s="125">
        <f t="shared" ref="E1833" si="1242">I1833+K1833+M1833+O1833+Q1833+S1833+U1833+W1833+Y1833+AA1833+AC1833+AE1833</f>
        <v>73.569999999999993</v>
      </c>
      <c r="F1833" s="100">
        <f>E1833/B1833*100</f>
        <v>98.09333333333332</v>
      </c>
      <c r="G1833" s="100">
        <f t="shared" ref="G1833" si="1243">E1833/C1833*100</f>
        <v>98.09333333333332</v>
      </c>
      <c r="H1833" s="125"/>
      <c r="I1833" s="125"/>
      <c r="J1833" s="125"/>
      <c r="K1833" s="125"/>
      <c r="L1833" s="125"/>
      <c r="M1833" s="125"/>
      <c r="N1833" s="125"/>
      <c r="O1833" s="125"/>
      <c r="P1833" s="125"/>
      <c r="Q1833" s="125"/>
      <c r="R1833" s="125"/>
      <c r="S1833" s="125"/>
      <c r="T1833" s="125"/>
      <c r="U1833" s="125"/>
      <c r="V1833" s="125"/>
      <c r="W1833" s="125"/>
      <c r="X1833" s="125"/>
      <c r="Y1833" s="125"/>
      <c r="Z1833" s="125"/>
      <c r="AA1833" s="125"/>
      <c r="AB1833" s="125" t="s">
        <v>528</v>
      </c>
      <c r="AC1833" s="125"/>
      <c r="AD1833" s="666" t="s">
        <v>529</v>
      </c>
      <c r="AE1833" s="676">
        <v>73.569999999999993</v>
      </c>
      <c r="AF1833" s="215"/>
    </row>
    <row r="1834" spans="1:32" s="82" customFormat="1" ht="18.75" x14ac:dyDescent="0.25">
      <c r="A1834" s="103" t="s">
        <v>30</v>
      </c>
      <c r="B1834" s="100"/>
      <c r="C1834" s="125"/>
      <c r="D1834" s="125"/>
      <c r="E1834" s="125"/>
      <c r="F1834" s="125"/>
      <c r="G1834" s="125"/>
      <c r="H1834" s="125"/>
      <c r="I1834" s="125"/>
      <c r="J1834" s="125"/>
      <c r="K1834" s="125"/>
      <c r="L1834" s="125"/>
      <c r="M1834" s="125"/>
      <c r="N1834" s="125"/>
      <c r="O1834" s="125"/>
      <c r="P1834" s="125"/>
      <c r="Q1834" s="125"/>
      <c r="R1834" s="125"/>
      <c r="S1834" s="125"/>
      <c r="T1834" s="125"/>
      <c r="U1834" s="125"/>
      <c r="V1834" s="125"/>
      <c r="W1834" s="125"/>
      <c r="X1834" s="125"/>
      <c r="Y1834" s="125"/>
      <c r="Z1834" s="125"/>
      <c r="AA1834" s="125"/>
      <c r="AB1834" s="125"/>
      <c r="AC1834" s="125"/>
      <c r="AD1834" s="666"/>
      <c r="AE1834" s="667"/>
      <c r="AF1834" s="215"/>
    </row>
    <row r="1835" spans="1:32" s="82" customFormat="1" ht="18.75" x14ac:dyDescent="0.25">
      <c r="A1835" s="103" t="s">
        <v>31</v>
      </c>
      <c r="B1835" s="100"/>
      <c r="C1835" s="125"/>
      <c r="D1835" s="125"/>
      <c r="E1835" s="125"/>
      <c r="F1835" s="125"/>
      <c r="G1835" s="125"/>
      <c r="H1835" s="125"/>
      <c r="I1835" s="125"/>
      <c r="J1835" s="125"/>
      <c r="K1835" s="125"/>
      <c r="L1835" s="125"/>
      <c r="M1835" s="125"/>
      <c r="N1835" s="125"/>
      <c r="O1835" s="125"/>
      <c r="P1835" s="125"/>
      <c r="Q1835" s="125"/>
      <c r="R1835" s="125"/>
      <c r="S1835" s="125"/>
      <c r="T1835" s="125"/>
      <c r="U1835" s="125"/>
      <c r="V1835" s="125"/>
      <c r="W1835" s="125"/>
      <c r="X1835" s="125"/>
      <c r="Y1835" s="125"/>
      <c r="Z1835" s="125"/>
      <c r="AA1835" s="125"/>
      <c r="AB1835" s="125"/>
      <c r="AC1835" s="125"/>
      <c r="AD1835" s="666"/>
      <c r="AE1835" s="667"/>
      <c r="AF1835" s="215"/>
    </row>
    <row r="1836" spans="1:32" s="82" customFormat="1" ht="112.5" x14ac:dyDescent="0.25">
      <c r="A1836" s="668" t="s">
        <v>530</v>
      </c>
      <c r="B1836" s="95">
        <f t="shared" ref="B1836:AC1836" si="1244">B1837</f>
        <v>150</v>
      </c>
      <c r="C1836" s="95">
        <f t="shared" si="1244"/>
        <v>150</v>
      </c>
      <c r="D1836" s="95">
        <f t="shared" si="1244"/>
        <v>150</v>
      </c>
      <c r="E1836" s="95">
        <f t="shared" si="1244"/>
        <v>149.99</v>
      </c>
      <c r="F1836" s="95">
        <f t="shared" si="1244"/>
        <v>99.993333333333339</v>
      </c>
      <c r="G1836" s="95">
        <f t="shared" si="1244"/>
        <v>99.993333333333339</v>
      </c>
      <c r="H1836" s="95">
        <f t="shared" si="1244"/>
        <v>0</v>
      </c>
      <c r="I1836" s="95">
        <f t="shared" si="1244"/>
        <v>0</v>
      </c>
      <c r="J1836" s="95">
        <f t="shared" si="1244"/>
        <v>0</v>
      </c>
      <c r="K1836" s="95">
        <f t="shared" si="1244"/>
        <v>0</v>
      </c>
      <c r="L1836" s="95">
        <f t="shared" si="1244"/>
        <v>150</v>
      </c>
      <c r="M1836" s="95">
        <f t="shared" si="1244"/>
        <v>67.760000000000005</v>
      </c>
      <c r="N1836" s="95">
        <f t="shared" si="1244"/>
        <v>0</v>
      </c>
      <c r="O1836" s="95">
        <f t="shared" si="1244"/>
        <v>0</v>
      </c>
      <c r="P1836" s="95">
        <f t="shared" si="1244"/>
        <v>0</v>
      </c>
      <c r="Q1836" s="95">
        <f t="shared" si="1244"/>
        <v>82.23</v>
      </c>
      <c r="R1836" s="95">
        <f t="shared" si="1244"/>
        <v>0</v>
      </c>
      <c r="S1836" s="95">
        <f t="shared" si="1244"/>
        <v>0</v>
      </c>
      <c r="T1836" s="95">
        <f t="shared" si="1244"/>
        <v>0</v>
      </c>
      <c r="U1836" s="95">
        <f t="shared" si="1244"/>
        <v>0</v>
      </c>
      <c r="V1836" s="95">
        <f t="shared" si="1244"/>
        <v>0</v>
      </c>
      <c r="W1836" s="95">
        <f t="shared" si="1244"/>
        <v>0</v>
      </c>
      <c r="X1836" s="95">
        <f t="shared" si="1244"/>
        <v>0</v>
      </c>
      <c r="Y1836" s="95">
        <f t="shared" si="1244"/>
        <v>0</v>
      </c>
      <c r="Z1836" s="95">
        <f t="shared" si="1244"/>
        <v>0</v>
      </c>
      <c r="AA1836" s="95">
        <f t="shared" si="1244"/>
        <v>0</v>
      </c>
      <c r="AB1836" s="95">
        <f t="shared" si="1244"/>
        <v>0</v>
      </c>
      <c r="AC1836" s="95">
        <f t="shared" si="1244"/>
        <v>0</v>
      </c>
      <c r="AD1836" s="95">
        <f>AD1837</f>
        <v>0</v>
      </c>
      <c r="AE1836" s="95">
        <f>AE1837</f>
        <v>0</v>
      </c>
      <c r="AF1836" s="348" t="s">
        <v>531</v>
      </c>
    </row>
    <row r="1837" spans="1:32" s="82" customFormat="1" ht="18.75" x14ac:dyDescent="0.25">
      <c r="A1837" s="92" t="s">
        <v>27</v>
      </c>
      <c r="B1837" s="96">
        <f t="shared" ref="B1837:AE1837" si="1245">B1838+B1839+B1840+B1841</f>
        <v>150</v>
      </c>
      <c r="C1837" s="96">
        <f t="shared" si="1245"/>
        <v>150</v>
      </c>
      <c r="D1837" s="96">
        <f>D1838+D1839+D1840+D1841</f>
        <v>150</v>
      </c>
      <c r="E1837" s="96">
        <f>E1839</f>
        <v>149.99</v>
      </c>
      <c r="F1837" s="96">
        <f t="shared" si="1245"/>
        <v>99.993333333333339</v>
      </c>
      <c r="G1837" s="96">
        <f t="shared" si="1245"/>
        <v>99.993333333333339</v>
      </c>
      <c r="H1837" s="96">
        <f t="shared" si="1245"/>
        <v>0</v>
      </c>
      <c r="I1837" s="96">
        <f t="shared" si="1245"/>
        <v>0</v>
      </c>
      <c r="J1837" s="96">
        <f t="shared" si="1245"/>
        <v>0</v>
      </c>
      <c r="K1837" s="96">
        <f t="shared" si="1245"/>
        <v>0</v>
      </c>
      <c r="L1837" s="96">
        <f t="shared" si="1245"/>
        <v>150</v>
      </c>
      <c r="M1837" s="96">
        <f t="shared" si="1245"/>
        <v>67.760000000000005</v>
      </c>
      <c r="N1837" s="96">
        <f t="shared" si="1245"/>
        <v>0</v>
      </c>
      <c r="O1837" s="96">
        <f t="shared" si="1245"/>
        <v>0</v>
      </c>
      <c r="P1837" s="96">
        <f t="shared" si="1245"/>
        <v>0</v>
      </c>
      <c r="Q1837" s="96">
        <f t="shared" si="1245"/>
        <v>82.23</v>
      </c>
      <c r="R1837" s="96">
        <f t="shared" si="1245"/>
        <v>0</v>
      </c>
      <c r="S1837" s="96">
        <f t="shared" si="1245"/>
        <v>0</v>
      </c>
      <c r="T1837" s="96">
        <f t="shared" si="1245"/>
        <v>0</v>
      </c>
      <c r="U1837" s="96">
        <f t="shared" si="1245"/>
        <v>0</v>
      </c>
      <c r="V1837" s="96">
        <f t="shared" si="1245"/>
        <v>0</v>
      </c>
      <c r="W1837" s="96">
        <f t="shared" si="1245"/>
        <v>0</v>
      </c>
      <c r="X1837" s="96">
        <f t="shared" si="1245"/>
        <v>0</v>
      </c>
      <c r="Y1837" s="96">
        <f t="shared" si="1245"/>
        <v>0</v>
      </c>
      <c r="Z1837" s="96">
        <f t="shared" si="1245"/>
        <v>0</v>
      </c>
      <c r="AA1837" s="96">
        <f t="shared" si="1245"/>
        <v>0</v>
      </c>
      <c r="AB1837" s="96">
        <f t="shared" si="1245"/>
        <v>0</v>
      </c>
      <c r="AC1837" s="96">
        <f t="shared" si="1245"/>
        <v>0</v>
      </c>
      <c r="AD1837" s="96">
        <f t="shared" si="1245"/>
        <v>0</v>
      </c>
      <c r="AE1837" s="96">
        <f t="shared" si="1245"/>
        <v>0</v>
      </c>
      <c r="AF1837" s="215"/>
    </row>
    <row r="1838" spans="1:32" s="82" customFormat="1" ht="18.75" x14ac:dyDescent="0.25">
      <c r="A1838" s="103" t="s">
        <v>28</v>
      </c>
      <c r="B1838" s="100"/>
      <c r="C1838" s="125"/>
      <c r="D1838" s="125"/>
      <c r="E1838" s="125"/>
      <c r="F1838" s="125"/>
      <c r="G1838" s="125"/>
      <c r="H1838" s="125"/>
      <c r="I1838" s="125"/>
      <c r="J1838" s="125"/>
      <c r="K1838" s="125"/>
      <c r="L1838" s="125"/>
      <c r="M1838" s="125"/>
      <c r="N1838" s="125"/>
      <c r="O1838" s="125"/>
      <c r="P1838" s="125"/>
      <c r="Q1838" s="125"/>
      <c r="R1838" s="125"/>
      <c r="S1838" s="125"/>
      <c r="T1838" s="125"/>
      <c r="U1838" s="125"/>
      <c r="V1838" s="125"/>
      <c r="W1838" s="125"/>
      <c r="X1838" s="125"/>
      <c r="Y1838" s="125"/>
      <c r="Z1838" s="125"/>
      <c r="AA1838" s="125"/>
      <c r="AB1838" s="125"/>
      <c r="AC1838" s="125"/>
      <c r="AD1838" s="666"/>
      <c r="AE1838" s="667"/>
      <c r="AF1838" s="215"/>
    </row>
    <row r="1839" spans="1:32" s="82" customFormat="1" ht="18.75" x14ac:dyDescent="0.25">
      <c r="A1839" s="103" t="s">
        <v>29</v>
      </c>
      <c r="B1839" s="100">
        <f t="shared" ref="B1839" si="1246">H1839+J1839+N1839+L1839+P1839+R1839+T1839+V1839+X1839+Z1839+AB1839+AD1839</f>
        <v>150</v>
      </c>
      <c r="C1839" s="125">
        <f>H1839+J1839+L1839+N1839+P1839+R1839+T1839+V1839+X1839</f>
        <v>150</v>
      </c>
      <c r="D1839" s="104">
        <v>150</v>
      </c>
      <c r="E1839" s="104">
        <f>I1839+K1839+M1839+O1839+Q1839+S1839+U1839+W1839+Y1839+AA1839+AC1839+AE1839</f>
        <v>149.99</v>
      </c>
      <c r="F1839" s="116">
        <f>E1839/B1839*100</f>
        <v>99.993333333333339</v>
      </c>
      <c r="G1839" s="116">
        <f t="shared" ref="G1839" si="1247">E1839/C1839*100</f>
        <v>99.993333333333339</v>
      </c>
      <c r="H1839" s="125"/>
      <c r="I1839" s="125"/>
      <c r="J1839" s="125"/>
      <c r="K1839" s="125"/>
      <c r="L1839" s="125" t="s">
        <v>532</v>
      </c>
      <c r="M1839" s="125">
        <v>67.760000000000005</v>
      </c>
      <c r="N1839" s="125"/>
      <c r="O1839" s="125"/>
      <c r="P1839" s="125"/>
      <c r="Q1839" s="125">
        <v>82.23</v>
      </c>
      <c r="R1839" s="125"/>
      <c r="S1839" s="125"/>
      <c r="T1839" s="125"/>
      <c r="U1839" s="125"/>
      <c r="V1839" s="125"/>
      <c r="W1839" s="125"/>
      <c r="X1839" s="125"/>
      <c r="Y1839" s="125"/>
      <c r="Z1839" s="125"/>
      <c r="AA1839" s="125"/>
      <c r="AB1839" s="125"/>
      <c r="AC1839" s="125"/>
      <c r="AD1839" s="666"/>
      <c r="AE1839" s="667"/>
      <c r="AF1839" s="215"/>
    </row>
    <row r="1840" spans="1:32" s="82" customFormat="1" ht="18.75" x14ac:dyDescent="0.25">
      <c r="A1840" s="103" t="s">
        <v>30</v>
      </c>
      <c r="B1840" s="100"/>
      <c r="C1840" s="125"/>
      <c r="D1840" s="125"/>
      <c r="E1840" s="125"/>
      <c r="F1840" s="125"/>
      <c r="G1840" s="125"/>
      <c r="H1840" s="125"/>
      <c r="I1840" s="125"/>
      <c r="J1840" s="125"/>
      <c r="K1840" s="125"/>
      <c r="L1840" s="125"/>
      <c r="M1840" s="125"/>
      <c r="N1840" s="125"/>
      <c r="O1840" s="125"/>
      <c r="P1840" s="125"/>
      <c r="Q1840" s="125"/>
      <c r="R1840" s="125"/>
      <c r="S1840" s="125"/>
      <c r="T1840" s="125"/>
      <c r="U1840" s="125"/>
      <c r="V1840" s="125"/>
      <c r="W1840" s="125"/>
      <c r="X1840" s="125"/>
      <c r="Y1840" s="125"/>
      <c r="Z1840" s="125"/>
      <c r="AA1840" s="125"/>
      <c r="AB1840" s="125"/>
      <c r="AC1840" s="125"/>
      <c r="AD1840" s="666"/>
      <c r="AE1840" s="667"/>
      <c r="AF1840" s="215"/>
    </row>
    <row r="1841" spans="1:34" s="82" customFormat="1" ht="18.75" x14ac:dyDescent="0.25">
      <c r="A1841" s="103" t="s">
        <v>31</v>
      </c>
      <c r="B1841" s="100"/>
      <c r="C1841" s="125"/>
      <c r="D1841" s="125"/>
      <c r="E1841" s="125"/>
      <c r="F1841" s="125"/>
      <c r="G1841" s="125"/>
      <c r="H1841" s="125"/>
      <c r="I1841" s="125"/>
      <c r="J1841" s="125"/>
      <c r="K1841" s="125"/>
      <c r="L1841" s="125"/>
      <c r="M1841" s="125"/>
      <c r="N1841" s="125"/>
      <c r="O1841" s="125"/>
      <c r="P1841" s="125"/>
      <c r="Q1841" s="125"/>
      <c r="R1841" s="125"/>
      <c r="S1841" s="125"/>
      <c r="T1841" s="125"/>
      <c r="U1841" s="125"/>
      <c r="V1841" s="125"/>
      <c r="W1841" s="125"/>
      <c r="X1841" s="125"/>
      <c r="Y1841" s="125"/>
      <c r="Z1841" s="125"/>
      <c r="AA1841" s="125"/>
      <c r="AB1841" s="125"/>
      <c r="AC1841" s="125"/>
      <c r="AD1841" s="666"/>
      <c r="AE1841" s="667"/>
      <c r="AF1841" s="215"/>
    </row>
    <row r="1842" spans="1:34" s="82" customFormat="1" ht="18.75" x14ac:dyDescent="0.25">
      <c r="A1842" s="92" t="s">
        <v>533</v>
      </c>
      <c r="B1842" s="127">
        <f>B1805+B1748</f>
        <v>5149.59</v>
      </c>
      <c r="C1842" s="127">
        <f>C1805+C1748</f>
        <v>5149.59</v>
      </c>
      <c r="D1842" s="127">
        <f>D1805+D1748</f>
        <v>5149.59</v>
      </c>
      <c r="E1842" s="89">
        <f>E1805+E1748</f>
        <v>5147.79</v>
      </c>
      <c r="F1842" s="89">
        <f>E1842/B1842*100</f>
        <v>99.965045760924653</v>
      </c>
      <c r="G1842" s="89">
        <f>E1842/C1842*100</f>
        <v>99.965045760924653</v>
      </c>
      <c r="H1842" s="89">
        <f t="shared" ref="H1842:AE1842" si="1248">H1805+H1748</f>
        <v>163.69999999999999</v>
      </c>
      <c r="I1842" s="89">
        <f t="shared" si="1248"/>
        <v>163.69999999999999</v>
      </c>
      <c r="J1842" s="89">
        <f t="shared" si="1248"/>
        <v>246.8</v>
      </c>
      <c r="K1842" s="89">
        <f t="shared" si="1248"/>
        <v>114.60000000000001</v>
      </c>
      <c r="L1842" s="89">
        <f t="shared" si="1248"/>
        <v>212.8</v>
      </c>
      <c r="M1842" s="89">
        <f t="shared" si="1248"/>
        <v>134.57000000000002</v>
      </c>
      <c r="N1842" s="89">
        <f t="shared" si="1248"/>
        <v>201.3</v>
      </c>
      <c r="O1842" s="89">
        <f t="shared" si="1248"/>
        <v>200.59</v>
      </c>
      <c r="P1842" s="89">
        <f t="shared" si="1248"/>
        <v>555.4</v>
      </c>
      <c r="Q1842" s="89">
        <f t="shared" si="1248"/>
        <v>136.23000000000002</v>
      </c>
      <c r="R1842" s="89">
        <f t="shared" si="1248"/>
        <v>736.01</v>
      </c>
      <c r="S1842" s="89">
        <f t="shared" si="1248"/>
        <v>692.36</v>
      </c>
      <c r="T1842" s="89">
        <f t="shared" si="1248"/>
        <v>0</v>
      </c>
      <c r="U1842" s="89">
        <f t="shared" si="1248"/>
        <v>0</v>
      </c>
      <c r="V1842" s="89">
        <f t="shared" si="1248"/>
        <v>1589.79</v>
      </c>
      <c r="W1842" s="89">
        <f t="shared" si="1248"/>
        <v>512.39</v>
      </c>
      <c r="X1842" s="89">
        <f t="shared" si="1248"/>
        <v>1185.0900000000001</v>
      </c>
      <c r="Y1842" s="89">
        <f t="shared" si="1248"/>
        <v>2518.04</v>
      </c>
      <c r="Z1842" s="89">
        <f t="shared" si="1248"/>
        <v>0</v>
      </c>
      <c r="AA1842" s="89">
        <f t="shared" si="1248"/>
        <v>240.3</v>
      </c>
      <c r="AB1842" s="89">
        <f t="shared" si="1248"/>
        <v>237.7</v>
      </c>
      <c r="AC1842" s="89">
        <f t="shared" si="1248"/>
        <v>149.6</v>
      </c>
      <c r="AD1842" s="664">
        <f t="shared" si="1248"/>
        <v>21</v>
      </c>
      <c r="AE1842" s="664">
        <f t="shared" si="1248"/>
        <v>285.40999999999997</v>
      </c>
      <c r="AF1842" s="215"/>
      <c r="AG1842" s="54">
        <f>H1842+J1842+L1842+N1842+P1842+R1842+T1842+V1842+X1842+Z1842+AB1842+AD1842</f>
        <v>5149.59</v>
      </c>
    </row>
    <row r="1843" spans="1:34" s="82" customFormat="1" ht="18.75" x14ac:dyDescent="0.25">
      <c r="A1843" s="103" t="s">
        <v>28</v>
      </c>
      <c r="B1843" s="100"/>
      <c r="C1843" s="125"/>
      <c r="D1843" s="125"/>
      <c r="E1843" s="125"/>
      <c r="F1843" s="89"/>
      <c r="G1843" s="89"/>
      <c r="H1843" s="125"/>
      <c r="I1843" s="125"/>
      <c r="J1843" s="125"/>
      <c r="K1843" s="125"/>
      <c r="L1843" s="125"/>
      <c r="M1843" s="125"/>
      <c r="N1843" s="125"/>
      <c r="O1843" s="125"/>
      <c r="P1843" s="125"/>
      <c r="Q1843" s="125"/>
      <c r="R1843" s="125"/>
      <c r="S1843" s="125"/>
      <c r="T1843" s="125"/>
      <c r="U1843" s="125"/>
      <c r="V1843" s="125"/>
      <c r="W1843" s="125"/>
      <c r="X1843" s="125"/>
      <c r="Y1843" s="125"/>
      <c r="Z1843" s="125"/>
      <c r="AA1843" s="125"/>
      <c r="AB1843" s="125"/>
      <c r="AC1843" s="125"/>
      <c r="AD1843" s="666"/>
      <c r="AE1843" s="667"/>
      <c r="AF1843" s="215"/>
      <c r="AH1843" s="55">
        <f>AG1842-E1842</f>
        <v>1.8000000000001819</v>
      </c>
    </row>
    <row r="1844" spans="1:34" s="82" customFormat="1" ht="18.75" x14ac:dyDescent="0.25">
      <c r="A1844" s="103" t="s">
        <v>29</v>
      </c>
      <c r="B1844" s="100">
        <f>B1753+B1759+B1766+B1772+B1778+B1784+B1790+B1796+B1802+B1809+B1815+B1821+B1827+B1833+B1839</f>
        <v>4993.2</v>
      </c>
      <c r="C1844" s="100">
        <f>C1753+C1759+C1766+C1772+C1778+C1784+C1790+C1796+C1802+C1809+C1815+C1821+C1827+C1833+C1839</f>
        <v>4993.2</v>
      </c>
      <c r="D1844" s="100">
        <f>D1753+D1759+D1766+D1772+D1778+D1784+D1790+D1796+D1802+D1809+D1815+D1821+D1827+D1833+D1839</f>
        <v>4993.2</v>
      </c>
      <c r="E1844" s="100">
        <f t="shared" ref="E1844" si="1249">E1753+E1759+E1766+E1772+E1778+E1784+E1790+E1796+E1802+E1809+E1815+E1821+E1827+E1833+E1839</f>
        <v>4991.3999999999996</v>
      </c>
      <c r="F1844" s="100">
        <f>E1844/B1844*100</f>
        <v>99.963950973323705</v>
      </c>
      <c r="G1844" s="100">
        <f>E1844/C1844*100</f>
        <v>99.963950973323705</v>
      </c>
      <c r="H1844" s="100">
        <f t="shared" ref="H1844:AD1844" si="1250">H1839+H1833+H1827+H1821+H1815+H1809+H1784+H1778+H1772+H1766+H1759+H1753</f>
        <v>163.69999999999999</v>
      </c>
      <c r="I1844" s="100">
        <f t="shared" si="1250"/>
        <v>163.69999999999999</v>
      </c>
      <c r="J1844" s="100">
        <f t="shared" si="1250"/>
        <v>246.8</v>
      </c>
      <c r="K1844" s="100">
        <f t="shared" si="1250"/>
        <v>114.60000000000001</v>
      </c>
      <c r="L1844" s="100">
        <f t="shared" si="1250"/>
        <v>212.8</v>
      </c>
      <c r="M1844" s="100">
        <f t="shared" si="1250"/>
        <v>134.57000000000002</v>
      </c>
      <c r="N1844" s="100">
        <f t="shared" si="1250"/>
        <v>201.3</v>
      </c>
      <c r="O1844" s="100">
        <f t="shared" si="1250"/>
        <v>200.59</v>
      </c>
      <c r="P1844" s="100">
        <f t="shared" si="1250"/>
        <v>555.4</v>
      </c>
      <c r="Q1844" s="100">
        <f t="shared" si="1250"/>
        <v>136.23000000000002</v>
      </c>
      <c r="R1844" s="100">
        <f t="shared" si="1250"/>
        <v>736.01</v>
      </c>
      <c r="S1844" s="100">
        <f t="shared" si="1250"/>
        <v>692.36</v>
      </c>
      <c r="T1844" s="100">
        <f t="shared" si="1250"/>
        <v>0</v>
      </c>
      <c r="U1844" s="100">
        <f t="shared" si="1250"/>
        <v>0</v>
      </c>
      <c r="V1844" s="100">
        <f t="shared" si="1250"/>
        <v>1433.4</v>
      </c>
      <c r="W1844" s="100">
        <f t="shared" si="1250"/>
        <v>356</v>
      </c>
      <c r="X1844" s="100">
        <f t="shared" si="1250"/>
        <v>1185.0900000000001</v>
      </c>
      <c r="Y1844" s="100">
        <f t="shared" si="1250"/>
        <v>2518.04</v>
      </c>
      <c r="Z1844" s="100">
        <f t="shared" si="1250"/>
        <v>0</v>
      </c>
      <c r="AA1844" s="100">
        <f t="shared" si="1250"/>
        <v>240.3</v>
      </c>
      <c r="AB1844" s="100">
        <f t="shared" si="1250"/>
        <v>104</v>
      </c>
      <c r="AC1844" s="100">
        <f t="shared" si="1250"/>
        <v>149.6</v>
      </c>
      <c r="AD1844" s="669">
        <f t="shared" si="1250"/>
        <v>21</v>
      </c>
      <c r="AE1844" s="669">
        <f>AE1839+AE1833+AE1827+AE1821+AE1815+AE1809+AE1784+AE1778+AE1772+AE1766+AE1759+AE1753+AE1796+AE1790</f>
        <v>285.40999999999997</v>
      </c>
      <c r="AF1844" s="215"/>
    </row>
    <row r="1845" spans="1:34" s="82" customFormat="1" ht="18.75" x14ac:dyDescent="0.25">
      <c r="A1845" s="103" t="s">
        <v>30</v>
      </c>
      <c r="B1845" s="100"/>
      <c r="C1845" s="125"/>
      <c r="D1845" s="125"/>
      <c r="E1845" s="125"/>
      <c r="F1845" s="100"/>
      <c r="G1845" s="100"/>
      <c r="H1845" s="125"/>
      <c r="I1845" s="125"/>
      <c r="J1845" s="125"/>
      <c r="K1845" s="125"/>
      <c r="L1845" s="125"/>
      <c r="M1845" s="125"/>
      <c r="N1845" s="125"/>
      <c r="O1845" s="125"/>
      <c r="P1845" s="125"/>
      <c r="Q1845" s="125"/>
      <c r="R1845" s="125"/>
      <c r="S1845" s="125"/>
      <c r="T1845" s="125"/>
      <c r="U1845" s="125"/>
      <c r="V1845" s="125"/>
      <c r="W1845" s="125"/>
      <c r="X1845" s="125"/>
      <c r="Y1845" s="125"/>
      <c r="Z1845" s="125"/>
      <c r="AA1845" s="125"/>
      <c r="AB1845" s="125"/>
      <c r="AC1845" s="125"/>
      <c r="AD1845" s="666"/>
      <c r="AE1845" s="667"/>
      <c r="AF1845" s="215"/>
    </row>
    <row r="1846" spans="1:34" s="82" customFormat="1" ht="18.75" x14ac:dyDescent="0.25">
      <c r="A1846" s="103" t="s">
        <v>31</v>
      </c>
      <c r="B1846" s="100">
        <f>B1841+B1835+B1829+B1823+B1817+B1811+B1786+B1780+B1774+B1768+B1761+B1755+B1804</f>
        <v>156.38999999999999</v>
      </c>
      <c r="C1846" s="125">
        <f>H1846+J1846+L1846+N1846+P1846+R1846+T1846+V1846+X1846+Z1846+AB1846</f>
        <v>156.38999999999999</v>
      </c>
      <c r="D1846" s="125">
        <f>D1841+D1835+D1829+D1823+D1817+D1811+D1786+D1780+D1774+D1768+D1761+D1755+D1804</f>
        <v>156.38999999999999</v>
      </c>
      <c r="E1846" s="125">
        <f>I1846+K1846+M1846+O1846+Q1846+S1846+U1846+W1846+Y1846+AA1846+AC1846+AE1846</f>
        <v>156.38999999999999</v>
      </c>
      <c r="F1846" s="100">
        <f t="shared" ref="F1846" si="1251">E1846/B1846*100</f>
        <v>100</v>
      </c>
      <c r="G1846" s="100">
        <f t="shared" ref="G1846" si="1252">E1846/C1846*100</f>
        <v>100</v>
      </c>
      <c r="H1846" s="125"/>
      <c r="I1846" s="125"/>
      <c r="J1846" s="125"/>
      <c r="K1846" s="125"/>
      <c r="L1846" s="125"/>
      <c r="M1846" s="125"/>
      <c r="N1846" s="125"/>
      <c r="O1846" s="125"/>
      <c r="P1846" s="125"/>
      <c r="Q1846" s="125"/>
      <c r="R1846" s="125"/>
      <c r="S1846" s="125"/>
      <c r="T1846" s="125"/>
      <c r="U1846" s="125"/>
      <c r="V1846" s="100">
        <f>V1841+V1835+V1829+V1823+V1817+V1811+V1786+V1780+V1774+V1768+V1761+V1755+V1804</f>
        <v>156.38999999999999</v>
      </c>
      <c r="W1846" s="125">
        <f>W1841+W1835+W1829+W1823+W1817+W1811+W1786+W1780+W1774+W1768+W1761+W1755+W1804</f>
        <v>156.38999999999999</v>
      </c>
      <c r="X1846" s="125"/>
      <c r="Y1846" s="125"/>
      <c r="Z1846" s="125"/>
      <c r="AA1846" s="125"/>
      <c r="AB1846" s="125"/>
      <c r="AC1846" s="125"/>
      <c r="AD1846" s="666"/>
      <c r="AE1846" s="667"/>
      <c r="AF1846" s="215"/>
    </row>
    <row r="1847" spans="1:34" s="82" customFormat="1" ht="18.75" x14ac:dyDescent="0.25">
      <c r="A1847" s="958" t="s">
        <v>566</v>
      </c>
      <c r="B1847" s="959"/>
      <c r="C1847" s="959"/>
      <c r="D1847" s="959"/>
      <c r="E1847" s="959"/>
      <c r="F1847" s="959"/>
      <c r="G1847" s="959"/>
      <c r="H1847" s="959"/>
      <c r="I1847" s="959"/>
      <c r="J1847" s="959"/>
      <c r="K1847" s="959"/>
      <c r="L1847" s="959"/>
      <c r="M1847" s="959"/>
      <c r="N1847" s="959"/>
      <c r="O1847" s="959"/>
      <c r="P1847" s="959"/>
      <c r="Q1847" s="959"/>
      <c r="R1847" s="959"/>
      <c r="S1847" s="959"/>
      <c r="T1847" s="959"/>
      <c r="U1847" s="959"/>
      <c r="V1847" s="959"/>
      <c r="W1847" s="959"/>
      <c r="X1847" s="959"/>
      <c r="Y1847" s="959"/>
      <c r="Z1847" s="959"/>
      <c r="AA1847" s="959"/>
      <c r="AB1847" s="959"/>
      <c r="AC1847" s="959"/>
      <c r="AD1847" s="959"/>
      <c r="AE1847" s="959"/>
      <c r="AF1847" s="960"/>
    </row>
    <row r="1848" spans="1:34" s="82" customFormat="1" ht="75" x14ac:dyDescent="0.25">
      <c r="A1848" s="57" t="s">
        <v>534</v>
      </c>
      <c r="B1848" s="32">
        <f t="shared" ref="B1848:Q1851" si="1253">B1849</f>
        <v>8079.3</v>
      </c>
      <c r="C1848" s="58">
        <f>C1849</f>
        <v>8079.3</v>
      </c>
      <c r="D1848" s="58">
        <f t="shared" si="1253"/>
        <v>2423.79</v>
      </c>
      <c r="E1848" s="58">
        <f t="shared" si="1253"/>
        <v>2423.79</v>
      </c>
      <c r="F1848" s="58">
        <f t="shared" si="1253"/>
        <v>30</v>
      </c>
      <c r="G1848" s="58">
        <f t="shared" si="1253"/>
        <v>30</v>
      </c>
      <c r="H1848" s="58">
        <f t="shared" si="1253"/>
        <v>0</v>
      </c>
      <c r="I1848" s="58">
        <f t="shared" si="1253"/>
        <v>0</v>
      </c>
      <c r="J1848" s="58">
        <f t="shared" si="1253"/>
        <v>0</v>
      </c>
      <c r="K1848" s="58">
        <f t="shared" si="1253"/>
        <v>0</v>
      </c>
      <c r="L1848" s="58">
        <f t="shared" si="1253"/>
        <v>0</v>
      </c>
      <c r="M1848" s="58">
        <f t="shared" si="1253"/>
        <v>0</v>
      </c>
      <c r="N1848" s="59">
        <f t="shared" si="1253"/>
        <v>0</v>
      </c>
      <c r="O1848" s="59">
        <f t="shared" si="1253"/>
        <v>0</v>
      </c>
      <c r="P1848" s="58">
        <f t="shared" si="1253"/>
        <v>0</v>
      </c>
      <c r="Q1848" s="58">
        <f t="shared" si="1253"/>
        <v>0</v>
      </c>
      <c r="R1848" s="58">
        <f t="shared" ref="R1848:AE1851" si="1254">R1849</f>
        <v>0</v>
      </c>
      <c r="S1848" s="58">
        <f t="shared" si="1254"/>
        <v>0</v>
      </c>
      <c r="T1848" s="58">
        <f t="shared" si="1254"/>
        <v>2423.79</v>
      </c>
      <c r="U1848" s="58">
        <f t="shared" si="1254"/>
        <v>2423.79</v>
      </c>
      <c r="V1848" s="58">
        <f t="shared" si="1254"/>
        <v>0</v>
      </c>
      <c r="W1848" s="58">
        <f t="shared" si="1254"/>
        <v>0</v>
      </c>
      <c r="X1848" s="58">
        <f t="shared" si="1254"/>
        <v>0</v>
      </c>
      <c r="Y1848" s="58">
        <f t="shared" si="1254"/>
        <v>0</v>
      </c>
      <c r="Z1848" s="58">
        <f t="shared" si="1254"/>
        <v>0</v>
      </c>
      <c r="AA1848" s="58">
        <f t="shared" si="1254"/>
        <v>0</v>
      </c>
      <c r="AB1848" s="58">
        <f t="shared" si="1254"/>
        <v>0</v>
      </c>
      <c r="AC1848" s="58">
        <f t="shared" si="1254"/>
        <v>0</v>
      </c>
      <c r="AD1848" s="58">
        <f t="shared" si="1254"/>
        <v>5655.51</v>
      </c>
      <c r="AE1848" s="32">
        <f t="shared" si="1254"/>
        <v>0</v>
      </c>
      <c r="AF1848" s="42"/>
    </row>
    <row r="1849" spans="1:34" s="82" customFormat="1" ht="168.75" x14ac:dyDescent="0.25">
      <c r="A1849" s="57" t="s">
        <v>567</v>
      </c>
      <c r="B1849" s="32">
        <f t="shared" si="1253"/>
        <v>8079.3</v>
      </c>
      <c r="C1849" s="58">
        <f>C1850</f>
        <v>8079.3</v>
      </c>
      <c r="D1849" s="58">
        <f t="shared" si="1253"/>
        <v>2423.79</v>
      </c>
      <c r="E1849" s="58">
        <f t="shared" si="1253"/>
        <v>2423.79</v>
      </c>
      <c r="F1849" s="58">
        <f t="shared" si="1253"/>
        <v>30</v>
      </c>
      <c r="G1849" s="58">
        <f t="shared" si="1253"/>
        <v>30</v>
      </c>
      <c r="H1849" s="58">
        <f t="shared" si="1253"/>
        <v>0</v>
      </c>
      <c r="I1849" s="58">
        <f t="shared" si="1253"/>
        <v>0</v>
      </c>
      <c r="J1849" s="58">
        <f t="shared" si="1253"/>
        <v>0</v>
      </c>
      <c r="K1849" s="58">
        <f t="shared" si="1253"/>
        <v>0</v>
      </c>
      <c r="L1849" s="58">
        <f t="shared" si="1253"/>
        <v>0</v>
      </c>
      <c r="M1849" s="58">
        <f t="shared" si="1253"/>
        <v>0</v>
      </c>
      <c r="N1849" s="59">
        <f t="shared" si="1253"/>
        <v>0</v>
      </c>
      <c r="O1849" s="59">
        <f t="shared" si="1253"/>
        <v>0</v>
      </c>
      <c r="P1849" s="58">
        <f t="shared" si="1253"/>
        <v>0</v>
      </c>
      <c r="Q1849" s="58">
        <f t="shared" si="1253"/>
        <v>0</v>
      </c>
      <c r="R1849" s="58">
        <f t="shared" si="1254"/>
        <v>0</v>
      </c>
      <c r="S1849" s="58">
        <f t="shared" si="1254"/>
        <v>0</v>
      </c>
      <c r="T1849" s="58">
        <f t="shared" si="1254"/>
        <v>2423.79</v>
      </c>
      <c r="U1849" s="58">
        <f t="shared" si="1254"/>
        <v>2423.79</v>
      </c>
      <c r="V1849" s="58">
        <f t="shared" si="1254"/>
        <v>0</v>
      </c>
      <c r="W1849" s="58">
        <f t="shared" si="1254"/>
        <v>0</v>
      </c>
      <c r="X1849" s="58">
        <f t="shared" si="1254"/>
        <v>0</v>
      </c>
      <c r="Y1849" s="58">
        <f t="shared" si="1254"/>
        <v>0</v>
      </c>
      <c r="Z1849" s="58">
        <f t="shared" si="1254"/>
        <v>0</v>
      </c>
      <c r="AA1849" s="58">
        <f t="shared" si="1254"/>
        <v>0</v>
      </c>
      <c r="AB1849" s="58">
        <f t="shared" si="1254"/>
        <v>0</v>
      </c>
      <c r="AC1849" s="58">
        <f t="shared" si="1254"/>
        <v>0</v>
      </c>
      <c r="AD1849" s="58">
        <f t="shared" si="1254"/>
        <v>5655.51</v>
      </c>
      <c r="AE1849" s="32">
        <f t="shared" si="1254"/>
        <v>0</v>
      </c>
      <c r="AF1849" s="42"/>
    </row>
    <row r="1850" spans="1:34" s="82" customFormat="1" ht="37.5" x14ac:dyDescent="0.25">
      <c r="A1850" s="60" t="s">
        <v>535</v>
      </c>
      <c r="B1850" s="32">
        <f t="shared" si="1253"/>
        <v>8079.3</v>
      </c>
      <c r="C1850" s="58">
        <f>C1851</f>
        <v>8079.3</v>
      </c>
      <c r="D1850" s="58">
        <f t="shared" si="1253"/>
        <v>2423.79</v>
      </c>
      <c r="E1850" s="58">
        <f t="shared" si="1253"/>
        <v>2423.79</v>
      </c>
      <c r="F1850" s="58">
        <f t="shared" si="1253"/>
        <v>30</v>
      </c>
      <c r="G1850" s="58">
        <f t="shared" si="1253"/>
        <v>30</v>
      </c>
      <c r="H1850" s="26">
        <f t="shared" si="1253"/>
        <v>0</v>
      </c>
      <c r="I1850" s="26">
        <f t="shared" si="1253"/>
        <v>0</v>
      </c>
      <c r="J1850" s="26">
        <f t="shared" si="1253"/>
        <v>0</v>
      </c>
      <c r="K1850" s="26">
        <f t="shared" si="1253"/>
        <v>0</v>
      </c>
      <c r="L1850" s="26">
        <f t="shared" si="1253"/>
        <v>0</v>
      </c>
      <c r="M1850" s="26">
        <f t="shared" si="1253"/>
        <v>0</v>
      </c>
      <c r="N1850" s="19">
        <f t="shared" si="1253"/>
        <v>0</v>
      </c>
      <c r="O1850" s="19">
        <f t="shared" si="1253"/>
        <v>0</v>
      </c>
      <c r="P1850" s="26">
        <f t="shared" si="1253"/>
        <v>0</v>
      </c>
      <c r="Q1850" s="26">
        <f t="shared" si="1253"/>
        <v>0</v>
      </c>
      <c r="R1850" s="26">
        <f t="shared" si="1254"/>
        <v>0</v>
      </c>
      <c r="S1850" s="26">
        <f t="shared" si="1254"/>
        <v>0</v>
      </c>
      <c r="T1850" s="26">
        <f t="shared" si="1254"/>
        <v>2423.79</v>
      </c>
      <c r="U1850" s="26">
        <f t="shared" si="1254"/>
        <v>2423.79</v>
      </c>
      <c r="V1850" s="26">
        <f t="shared" si="1254"/>
        <v>0</v>
      </c>
      <c r="W1850" s="26">
        <f t="shared" si="1254"/>
        <v>0</v>
      </c>
      <c r="X1850" s="26">
        <f t="shared" si="1254"/>
        <v>0</v>
      </c>
      <c r="Y1850" s="26">
        <f t="shared" si="1254"/>
        <v>0</v>
      </c>
      <c r="Z1850" s="26">
        <f t="shared" si="1254"/>
        <v>0</v>
      </c>
      <c r="AA1850" s="26">
        <f t="shared" si="1254"/>
        <v>0</v>
      </c>
      <c r="AB1850" s="26">
        <f t="shared" si="1254"/>
        <v>0</v>
      </c>
      <c r="AC1850" s="26">
        <f t="shared" si="1254"/>
        <v>0</v>
      </c>
      <c r="AD1850" s="26">
        <f t="shared" si="1254"/>
        <v>5655.51</v>
      </c>
      <c r="AE1850" s="24">
        <f t="shared" si="1254"/>
        <v>0</v>
      </c>
      <c r="AF1850" s="42"/>
    </row>
    <row r="1851" spans="1:34" s="82" customFormat="1" ht="204" customHeight="1" x14ac:dyDescent="0.25">
      <c r="A1851" s="48" t="s">
        <v>536</v>
      </c>
      <c r="B1851" s="22">
        <f t="shared" si="1253"/>
        <v>8079.3</v>
      </c>
      <c r="C1851" s="61">
        <f>C1852</f>
        <v>8079.3</v>
      </c>
      <c r="D1851" s="61">
        <f t="shared" si="1253"/>
        <v>2423.79</v>
      </c>
      <c r="E1851" s="61">
        <f t="shared" si="1253"/>
        <v>2423.79</v>
      </c>
      <c r="F1851" s="61">
        <f t="shared" si="1253"/>
        <v>30</v>
      </c>
      <c r="G1851" s="61">
        <f t="shared" si="1253"/>
        <v>30</v>
      </c>
      <c r="H1851" s="61">
        <f t="shared" si="1253"/>
        <v>0</v>
      </c>
      <c r="I1851" s="61">
        <f t="shared" si="1253"/>
        <v>0</v>
      </c>
      <c r="J1851" s="61">
        <f t="shared" si="1253"/>
        <v>0</v>
      </c>
      <c r="K1851" s="61">
        <f t="shared" si="1253"/>
        <v>0</v>
      </c>
      <c r="L1851" s="61">
        <f t="shared" si="1253"/>
        <v>0</v>
      </c>
      <c r="M1851" s="61">
        <f t="shared" si="1253"/>
        <v>0</v>
      </c>
      <c r="N1851" s="61">
        <f t="shared" si="1253"/>
        <v>0</v>
      </c>
      <c r="O1851" s="61">
        <f t="shared" si="1253"/>
        <v>0</v>
      </c>
      <c r="P1851" s="61">
        <f t="shared" si="1253"/>
        <v>0</v>
      </c>
      <c r="Q1851" s="61">
        <f t="shared" si="1253"/>
        <v>0</v>
      </c>
      <c r="R1851" s="61">
        <f t="shared" si="1254"/>
        <v>0</v>
      </c>
      <c r="S1851" s="61">
        <f t="shared" si="1254"/>
        <v>0</v>
      </c>
      <c r="T1851" s="61">
        <f t="shared" si="1254"/>
        <v>2423.79</v>
      </c>
      <c r="U1851" s="61">
        <f t="shared" si="1254"/>
        <v>2423.79</v>
      </c>
      <c r="V1851" s="61">
        <f t="shared" si="1254"/>
        <v>0</v>
      </c>
      <c r="W1851" s="61">
        <f t="shared" si="1254"/>
        <v>0</v>
      </c>
      <c r="X1851" s="61">
        <f t="shared" si="1254"/>
        <v>0</v>
      </c>
      <c r="Y1851" s="61">
        <f t="shared" si="1254"/>
        <v>0</v>
      </c>
      <c r="Z1851" s="61">
        <f t="shared" si="1254"/>
        <v>0</v>
      </c>
      <c r="AA1851" s="61">
        <f t="shared" si="1254"/>
        <v>0</v>
      </c>
      <c r="AB1851" s="61">
        <f t="shared" si="1254"/>
        <v>0</v>
      </c>
      <c r="AC1851" s="61">
        <f t="shared" si="1254"/>
        <v>0</v>
      </c>
      <c r="AD1851" s="26">
        <f t="shared" si="1254"/>
        <v>5655.51</v>
      </c>
      <c r="AE1851" s="41">
        <f t="shared" si="1254"/>
        <v>0</v>
      </c>
      <c r="AF1851" s="677" t="s">
        <v>568</v>
      </c>
    </row>
    <row r="1852" spans="1:34" ht="18.75" x14ac:dyDescent="0.3">
      <c r="A1852" s="23" t="s">
        <v>27</v>
      </c>
      <c r="B1852" s="32">
        <f>B1853+B1854+B1855+B1856</f>
        <v>8079.3</v>
      </c>
      <c r="C1852" s="58">
        <f>C1853+C1854+C1855+C1856</f>
        <v>8079.3</v>
      </c>
      <c r="D1852" s="58">
        <f t="shared" ref="D1852:E1852" si="1255">D1853+D1854+D1855+D1856</f>
        <v>2423.79</v>
      </c>
      <c r="E1852" s="58">
        <f t="shared" si="1255"/>
        <v>2423.79</v>
      </c>
      <c r="F1852" s="24">
        <f>E1852/B1852*100</f>
        <v>30</v>
      </c>
      <c r="G1852" s="24">
        <f>E1852/C1852*100</f>
        <v>30</v>
      </c>
      <c r="H1852" s="27">
        <f t="shared" ref="H1852:AE1852" si="1256">H1853+H1854+H1855+H1856</f>
        <v>0</v>
      </c>
      <c r="I1852" s="27">
        <f t="shared" si="1256"/>
        <v>0</v>
      </c>
      <c r="J1852" s="27">
        <f t="shared" si="1256"/>
        <v>0</v>
      </c>
      <c r="K1852" s="27">
        <f t="shared" si="1256"/>
        <v>0</v>
      </c>
      <c r="L1852" s="27">
        <f t="shared" si="1256"/>
        <v>0</v>
      </c>
      <c r="M1852" s="27">
        <f t="shared" si="1256"/>
        <v>0</v>
      </c>
      <c r="N1852" s="62">
        <f t="shared" si="1256"/>
        <v>0</v>
      </c>
      <c r="O1852" s="62">
        <f t="shared" si="1256"/>
        <v>0</v>
      </c>
      <c r="P1852" s="27">
        <f t="shared" si="1256"/>
        <v>0</v>
      </c>
      <c r="Q1852" s="27">
        <f t="shared" si="1256"/>
        <v>0</v>
      </c>
      <c r="R1852" s="27">
        <f t="shared" si="1256"/>
        <v>0</v>
      </c>
      <c r="S1852" s="27">
        <f t="shared" si="1256"/>
        <v>0</v>
      </c>
      <c r="T1852" s="27">
        <f t="shared" si="1256"/>
        <v>2423.79</v>
      </c>
      <c r="U1852" s="27">
        <f t="shared" si="1256"/>
        <v>2423.79</v>
      </c>
      <c r="V1852" s="27">
        <f t="shared" si="1256"/>
        <v>0</v>
      </c>
      <c r="W1852" s="27">
        <f t="shared" si="1256"/>
        <v>0</v>
      </c>
      <c r="X1852" s="27">
        <f t="shared" si="1256"/>
        <v>0</v>
      </c>
      <c r="Y1852" s="27">
        <f t="shared" si="1256"/>
        <v>0</v>
      </c>
      <c r="Z1852" s="27">
        <f t="shared" si="1256"/>
        <v>0</v>
      </c>
      <c r="AA1852" s="27">
        <f t="shared" si="1256"/>
        <v>0</v>
      </c>
      <c r="AB1852" s="27">
        <f t="shared" si="1256"/>
        <v>0</v>
      </c>
      <c r="AC1852" s="27">
        <f t="shared" si="1256"/>
        <v>0</v>
      </c>
      <c r="AD1852" s="26">
        <f t="shared" si="1256"/>
        <v>5655.51</v>
      </c>
      <c r="AE1852" s="41">
        <f t="shared" si="1256"/>
        <v>0</v>
      </c>
      <c r="AF1852" s="42"/>
    </row>
    <row r="1853" spans="1:34" ht="21" customHeight="1" x14ac:dyDescent="0.3">
      <c r="A1853" s="25" t="s">
        <v>28</v>
      </c>
      <c r="B1853" s="32"/>
      <c r="C1853" s="58"/>
      <c r="D1853" s="58"/>
      <c r="E1853" s="58"/>
      <c r="F1853" s="58"/>
      <c r="G1853" s="58"/>
      <c r="H1853" s="27"/>
      <c r="I1853" s="58"/>
      <c r="J1853" s="58"/>
      <c r="K1853" s="58"/>
      <c r="L1853" s="58"/>
      <c r="M1853" s="58"/>
      <c r="N1853" s="59"/>
      <c r="O1853" s="59"/>
      <c r="P1853" s="58"/>
      <c r="Q1853" s="58"/>
      <c r="R1853" s="58"/>
      <c r="S1853" s="58"/>
      <c r="T1853" s="58"/>
      <c r="U1853" s="58"/>
      <c r="V1853" s="58"/>
      <c r="W1853" s="58"/>
      <c r="X1853" s="58"/>
      <c r="Y1853" s="58"/>
      <c r="Z1853" s="58"/>
      <c r="AA1853" s="58"/>
      <c r="AB1853" s="58"/>
      <c r="AC1853" s="58"/>
      <c r="AD1853" s="63"/>
      <c r="AE1853" s="64"/>
      <c r="AF1853" s="42"/>
    </row>
    <row r="1854" spans="1:34" ht="21" customHeight="1" x14ac:dyDescent="0.3">
      <c r="A1854" s="25" t="s">
        <v>29</v>
      </c>
      <c r="B1854" s="24">
        <f>H1854+J1854+L1854+N1854+P1854+R1854+T1854+V1854+X1854+Z1854+AB1854+AD1854</f>
        <v>8079.3</v>
      </c>
      <c r="C1854" s="58">
        <f>H1854+J1854+L1854+N1854+P1854+R1854+T1854+V1854+X1854+Z1854+AB1854+AD1854</f>
        <v>8079.3</v>
      </c>
      <c r="D1854" s="58">
        <f>E1854</f>
        <v>2423.79</v>
      </c>
      <c r="E1854" s="24">
        <f>I1854+K1854+M1854+O1854+Q1854+S1854+U1854+W1854+Y1854+AA1854+AC1854+AE1854+AG1854</f>
        <v>2423.79</v>
      </c>
      <c r="F1854" s="24">
        <f>E1854/B1854*100</f>
        <v>30</v>
      </c>
      <c r="G1854" s="24">
        <f>E1854/C1854*100</f>
        <v>30</v>
      </c>
      <c r="H1854" s="58">
        <v>0</v>
      </c>
      <c r="I1854" s="58">
        <v>0</v>
      </c>
      <c r="J1854" s="58">
        <v>0</v>
      </c>
      <c r="K1854" s="58">
        <v>0</v>
      </c>
      <c r="L1854" s="58">
        <v>0</v>
      </c>
      <c r="M1854" s="58">
        <v>0</v>
      </c>
      <c r="N1854" s="59">
        <v>0</v>
      </c>
      <c r="O1854" s="59">
        <v>0</v>
      </c>
      <c r="P1854" s="58">
        <v>0</v>
      </c>
      <c r="Q1854" s="58">
        <v>0</v>
      </c>
      <c r="R1854" s="58">
        <v>0</v>
      </c>
      <c r="S1854" s="58">
        <v>0</v>
      </c>
      <c r="T1854" s="58">
        <v>2423.79</v>
      </c>
      <c r="U1854" s="58">
        <v>2423.79</v>
      </c>
      <c r="V1854" s="58">
        <v>0</v>
      </c>
      <c r="W1854" s="58">
        <v>0</v>
      </c>
      <c r="X1854" s="58">
        <v>0</v>
      </c>
      <c r="Y1854" s="58">
        <v>0</v>
      </c>
      <c r="Z1854" s="58">
        <v>0</v>
      </c>
      <c r="AA1854" s="58">
        <v>0</v>
      </c>
      <c r="AB1854" s="58">
        <v>0</v>
      </c>
      <c r="AC1854" s="58">
        <v>0</v>
      </c>
      <c r="AD1854" s="63">
        <v>5655.51</v>
      </c>
      <c r="AE1854" s="65">
        <v>0</v>
      </c>
      <c r="AF1854" s="42"/>
    </row>
    <row r="1855" spans="1:34" ht="21" customHeight="1" x14ac:dyDescent="0.3">
      <c r="A1855" s="25" t="s">
        <v>30</v>
      </c>
      <c r="B1855" s="32"/>
      <c r="C1855" s="58"/>
      <c r="D1855" s="58"/>
      <c r="E1855" s="58"/>
      <c r="F1855" s="58"/>
      <c r="G1855" s="58"/>
      <c r="H1855" s="58"/>
      <c r="I1855" s="58"/>
      <c r="J1855" s="58"/>
      <c r="K1855" s="58"/>
      <c r="L1855" s="58"/>
      <c r="M1855" s="58"/>
      <c r="N1855" s="59"/>
      <c r="O1855" s="59"/>
      <c r="P1855" s="58"/>
      <c r="Q1855" s="58"/>
      <c r="R1855" s="58"/>
      <c r="S1855" s="58"/>
      <c r="T1855" s="58"/>
      <c r="U1855" s="58"/>
      <c r="V1855" s="58"/>
      <c r="W1855" s="58"/>
      <c r="X1855" s="58"/>
      <c r="Y1855" s="58"/>
      <c r="Z1855" s="58"/>
      <c r="AA1855" s="58"/>
      <c r="AB1855" s="58"/>
      <c r="AC1855" s="58"/>
      <c r="AD1855" s="63"/>
      <c r="AE1855" s="64"/>
      <c r="AF1855" s="42"/>
    </row>
    <row r="1856" spans="1:34" ht="21" customHeight="1" x14ac:dyDescent="0.3">
      <c r="A1856" s="25" t="s">
        <v>31</v>
      </c>
      <c r="B1856" s="32"/>
      <c r="C1856" s="58"/>
      <c r="D1856" s="58"/>
      <c r="E1856" s="58"/>
      <c r="F1856" s="58"/>
      <c r="G1856" s="58"/>
      <c r="H1856" s="58"/>
      <c r="I1856" s="58"/>
      <c r="J1856" s="58"/>
      <c r="K1856" s="58"/>
      <c r="L1856" s="58"/>
      <c r="M1856" s="58"/>
      <c r="N1856" s="59"/>
      <c r="O1856" s="59"/>
      <c r="P1856" s="58"/>
      <c r="Q1856" s="58"/>
      <c r="R1856" s="58"/>
      <c r="S1856" s="58"/>
      <c r="T1856" s="58"/>
      <c r="U1856" s="58"/>
      <c r="V1856" s="58"/>
      <c r="W1856" s="58"/>
      <c r="X1856" s="58"/>
      <c r="Y1856" s="58"/>
      <c r="Z1856" s="58"/>
      <c r="AA1856" s="58"/>
      <c r="AB1856" s="58"/>
      <c r="AC1856" s="58"/>
      <c r="AD1856" s="63"/>
      <c r="AE1856" s="64"/>
      <c r="AF1856" s="42"/>
    </row>
    <row r="1857" spans="1:33" ht="21" customHeight="1" x14ac:dyDescent="0.3">
      <c r="A1857" s="23" t="s">
        <v>533</v>
      </c>
      <c r="B1857" s="32">
        <f>B1858+B1859+B1860+B1861</f>
        <v>8079.3</v>
      </c>
      <c r="C1857" s="58">
        <f>C1848</f>
        <v>8079.3</v>
      </c>
      <c r="D1857" s="58">
        <f t="shared" ref="D1857:E1857" si="1257">D1848</f>
        <v>2423.79</v>
      </c>
      <c r="E1857" s="58">
        <f t="shared" si="1257"/>
        <v>2423.79</v>
      </c>
      <c r="F1857" s="24">
        <f>E1857/B1857*100</f>
        <v>30</v>
      </c>
      <c r="G1857" s="24">
        <f>E1857/C1857*100</f>
        <v>30</v>
      </c>
      <c r="H1857" s="58">
        <v>0</v>
      </c>
      <c r="I1857" s="58">
        <v>0</v>
      </c>
      <c r="J1857" s="58">
        <v>0</v>
      </c>
      <c r="K1857" s="58">
        <v>0</v>
      </c>
      <c r="L1857" s="58">
        <v>0</v>
      </c>
      <c r="M1857" s="58">
        <v>0</v>
      </c>
      <c r="N1857" s="59">
        <v>0</v>
      </c>
      <c r="O1857" s="59">
        <v>0</v>
      </c>
      <c r="P1857" s="58">
        <v>0</v>
      </c>
      <c r="Q1857" s="58">
        <v>0</v>
      </c>
      <c r="R1857" s="58">
        <v>0</v>
      </c>
      <c r="S1857" s="58">
        <v>0</v>
      </c>
      <c r="T1857" s="58">
        <f>T1848</f>
        <v>2423.79</v>
      </c>
      <c r="U1857" s="58">
        <f>U1848</f>
        <v>2423.79</v>
      </c>
      <c r="V1857" s="58">
        <v>0</v>
      </c>
      <c r="W1857" s="58">
        <v>0</v>
      </c>
      <c r="X1857" s="58">
        <v>0</v>
      </c>
      <c r="Y1857" s="58">
        <v>0</v>
      </c>
      <c r="Z1857" s="58">
        <v>0</v>
      </c>
      <c r="AA1857" s="58">
        <v>0</v>
      </c>
      <c r="AB1857" s="58">
        <v>0</v>
      </c>
      <c r="AC1857" s="58">
        <v>0</v>
      </c>
      <c r="AD1857" s="58">
        <f>AD1858+AD1859+AD1860+AD1861</f>
        <v>5655.51</v>
      </c>
      <c r="AE1857" s="32">
        <v>0</v>
      </c>
      <c r="AF1857" s="42"/>
    </row>
    <row r="1858" spans="1:33" ht="21" customHeight="1" x14ac:dyDescent="0.3">
      <c r="A1858" s="25" t="s">
        <v>28</v>
      </c>
      <c r="B1858" s="32"/>
      <c r="C1858" s="58"/>
      <c r="D1858" s="58"/>
      <c r="E1858" s="58"/>
      <c r="F1858" s="58"/>
      <c r="G1858" s="58"/>
      <c r="H1858" s="58"/>
      <c r="I1858" s="58"/>
      <c r="J1858" s="58"/>
      <c r="K1858" s="58"/>
      <c r="L1858" s="58"/>
      <c r="M1858" s="58"/>
      <c r="N1858" s="59"/>
      <c r="O1858" s="59"/>
      <c r="P1858" s="58"/>
      <c r="Q1858" s="58"/>
      <c r="R1858" s="58"/>
      <c r="S1858" s="58"/>
      <c r="T1858" s="58"/>
      <c r="U1858" s="58"/>
      <c r="V1858" s="58"/>
      <c r="W1858" s="58"/>
      <c r="X1858" s="58"/>
      <c r="Y1858" s="58"/>
      <c r="Z1858" s="58"/>
      <c r="AA1858" s="58"/>
      <c r="AB1858" s="58"/>
      <c r="AC1858" s="58"/>
      <c r="AD1858" s="63"/>
      <c r="AE1858" s="64"/>
      <c r="AF1858" s="42"/>
    </row>
    <row r="1859" spans="1:33" ht="21" customHeight="1" x14ac:dyDescent="0.3">
      <c r="A1859" s="25" t="s">
        <v>29</v>
      </c>
      <c r="B1859" s="24">
        <f>H1859+J1859+L1859+N1859+P1859+R1859+T1859+V1859+X1859+Z1859+AB1859+AD1859</f>
        <v>8079.3</v>
      </c>
      <c r="C1859" s="58">
        <f>H1859+J1859+L1859+N1859+P1859+R1859+T1859+V1859+X1859+Z1859+AB1859+AD1859</f>
        <v>8079.3</v>
      </c>
      <c r="D1859" s="58">
        <f t="shared" ref="D1859:E1859" si="1258">I1859+K1859+M1859+O1859+Q1859+S1859+U1859</f>
        <v>2423.79</v>
      </c>
      <c r="E1859" s="58">
        <f t="shared" si="1258"/>
        <v>2423.79</v>
      </c>
      <c r="F1859" s="24">
        <f>E1859/B1859*100</f>
        <v>30</v>
      </c>
      <c r="G1859" s="24">
        <f>E1859/C1859*100</f>
        <v>30</v>
      </c>
      <c r="H1859" s="58">
        <v>0</v>
      </c>
      <c r="I1859" s="58">
        <v>0</v>
      </c>
      <c r="J1859" s="58">
        <v>0</v>
      </c>
      <c r="K1859" s="58">
        <v>0</v>
      </c>
      <c r="L1859" s="58">
        <v>0</v>
      </c>
      <c r="M1859" s="58">
        <v>0</v>
      </c>
      <c r="N1859" s="59">
        <v>0</v>
      </c>
      <c r="O1859" s="59">
        <v>0</v>
      </c>
      <c r="P1859" s="58">
        <v>0</v>
      </c>
      <c r="Q1859" s="58">
        <v>0</v>
      </c>
      <c r="R1859" s="58">
        <v>0</v>
      </c>
      <c r="S1859" s="58">
        <v>0</v>
      </c>
      <c r="T1859" s="58">
        <f>T1854</f>
        <v>2423.79</v>
      </c>
      <c r="U1859" s="58">
        <f>U1854</f>
        <v>2423.79</v>
      </c>
      <c r="V1859" s="58">
        <v>0</v>
      </c>
      <c r="W1859" s="58">
        <v>0</v>
      </c>
      <c r="X1859" s="58">
        <v>0</v>
      </c>
      <c r="Y1859" s="58">
        <v>0</v>
      </c>
      <c r="Z1859" s="58">
        <v>0</v>
      </c>
      <c r="AA1859" s="58">
        <v>0</v>
      </c>
      <c r="AB1859" s="58">
        <v>0</v>
      </c>
      <c r="AC1859" s="58">
        <v>0</v>
      </c>
      <c r="AD1859" s="63">
        <f>AD1854</f>
        <v>5655.51</v>
      </c>
      <c r="AE1859" s="65">
        <v>0</v>
      </c>
      <c r="AF1859" s="42"/>
    </row>
    <row r="1860" spans="1:33" ht="21" customHeight="1" x14ac:dyDescent="0.3">
      <c r="A1860" s="25" t="s">
        <v>30</v>
      </c>
      <c r="B1860" s="32"/>
      <c r="C1860" s="58"/>
      <c r="D1860" s="58"/>
      <c r="E1860" s="58"/>
      <c r="F1860" s="58"/>
      <c r="G1860" s="58"/>
      <c r="H1860" s="58"/>
      <c r="I1860" s="58"/>
      <c r="J1860" s="58"/>
      <c r="K1860" s="58"/>
      <c r="L1860" s="58"/>
      <c r="M1860" s="58"/>
      <c r="N1860" s="59"/>
      <c r="O1860" s="59"/>
      <c r="P1860" s="58"/>
      <c r="Q1860" s="58"/>
      <c r="R1860" s="58"/>
      <c r="S1860" s="58"/>
      <c r="T1860" s="58"/>
      <c r="U1860" s="58"/>
      <c r="V1860" s="58"/>
      <c r="W1860" s="58"/>
      <c r="X1860" s="58"/>
      <c r="Y1860" s="58"/>
      <c r="Z1860" s="58"/>
      <c r="AA1860" s="58"/>
      <c r="AB1860" s="58"/>
      <c r="AC1860" s="58"/>
      <c r="AD1860" s="63"/>
      <c r="AE1860" s="64"/>
      <c r="AF1860" s="42"/>
    </row>
    <row r="1861" spans="1:33" ht="21" customHeight="1" x14ac:dyDescent="0.3">
      <c r="A1861" s="25" t="s">
        <v>31</v>
      </c>
      <c r="B1861" s="32"/>
      <c r="C1861" s="58"/>
      <c r="D1861" s="58"/>
      <c r="E1861" s="58"/>
      <c r="F1861" s="58"/>
      <c r="G1861" s="58"/>
      <c r="H1861" s="58"/>
      <c r="I1861" s="58"/>
      <c r="J1861" s="58"/>
      <c r="K1861" s="58"/>
      <c r="L1861" s="58"/>
      <c r="M1861" s="58"/>
      <c r="N1861" s="59"/>
      <c r="O1861" s="59"/>
      <c r="P1861" s="58"/>
      <c r="Q1861" s="58"/>
      <c r="R1861" s="58"/>
      <c r="S1861" s="58"/>
      <c r="T1861" s="58"/>
      <c r="U1861" s="58"/>
      <c r="V1861" s="58"/>
      <c r="W1861" s="58"/>
      <c r="X1861" s="58"/>
      <c r="Y1861" s="58"/>
      <c r="Z1861" s="58"/>
      <c r="AA1861" s="58"/>
      <c r="AB1861" s="58"/>
      <c r="AC1861" s="58"/>
      <c r="AD1861" s="63"/>
      <c r="AE1861" s="64"/>
      <c r="AF1861" s="42"/>
    </row>
    <row r="1862" spans="1:33" ht="25.5" customHeight="1" x14ac:dyDescent="0.25">
      <c r="A1862" s="66" t="s">
        <v>537</v>
      </c>
      <c r="B1862" s="67">
        <f>B171+B254+B306+B410+B553+B694+B769+B818+B904++B967+B1001+B1023+B1106+B1177+B1224+B1331+B1379+B1597+B1646+B1742+B1842+B1857</f>
        <v>4105138.3859999995</v>
      </c>
      <c r="C1862" s="67">
        <f>C171+C254+C306+C410+C553+C694+C769+C818+C904++C967+C1001+C1023+C1106+C1177+C1224+C1331+C1379+C1597+C1646+C1742+C1842+C1857</f>
        <v>4105138.365999999</v>
      </c>
      <c r="D1862" s="67">
        <f>D171+D254+D306+D410+D553+D694+D769+D818+D904++D967+D1001+D1023+D1106+D1177+D1224+D1331+D1379+D1597+D1646+D1742+D1842+D1857</f>
        <v>3942413.0466799997</v>
      </c>
      <c r="E1862" s="67">
        <f>E171+E254+E306+E410+E553+E694+E769+E818+E904++E967+E1001+E1023+E1106+E1177+E1224+E1331+E1379+E1597+E1646+E1742+E1842+E1857</f>
        <v>3941188.13368</v>
      </c>
      <c r="F1862" s="68">
        <f>E1862/B1862</f>
        <v>0.96006218623977968</v>
      </c>
      <c r="G1862" s="68">
        <f>E1862/C1862</f>
        <v>0.96006219091714795</v>
      </c>
      <c r="H1862" s="67">
        <f>H171+H254+H306+H410+H553+H694+H769+H818+H904++H967+H1001+H1023+H1106+H1177+H1224+H1331+H1379+H1597+H1646+H1742+H1842+H1857</f>
        <v>208144.25799999997</v>
      </c>
      <c r="I1862" s="67">
        <f>I171+I254+I306+I410+I553+I694+I769+I818+I904++I967+I1001+I1023+I1106+I1177+I1224+I1331+I1379+I1597+I1646+I1742+I1842+I1857</f>
        <v>131577.59543000002</v>
      </c>
      <c r="J1862" s="67">
        <f>J171+J254+J306+J410+J553+J694+J769+J818+J904++J967+J1001+J1023+J1106+J1177+J1224+J1331+J1379+J1597+J1646+J1742+J1842+J1857</f>
        <v>239649.12900000004</v>
      </c>
      <c r="K1862" s="67">
        <f>K171+K254+K306+K410+K553+K694+K769+K818+K904++K967+K1001+K1023+K1106+K1177+K1224+K1331+K1379+K1597+K1646+K1742+K1842+K1857</f>
        <v>231993.69061000005</v>
      </c>
      <c r="L1862" s="67">
        <f>L171+L254+L306+L410+L553+L694+L769+L818+L904++L967+L1001+L1023+L1106+L1177+L1224+L1331+L1379+L1597+L1646+L1742+L1842+L1857</f>
        <v>457191.50899999996</v>
      </c>
      <c r="M1862" s="67">
        <f>M1857+M1842+M1742+M1646+M1597+M1379+M1331+M1224+M1177+M1106+M1023+M1001+M967+M904+M818+M769+M694+M553+M410+M306+M254+M171</f>
        <v>449409.29700999992</v>
      </c>
      <c r="N1862" s="67">
        <f t="shared" ref="N1862:AE1862" si="1259">N171+N254+N306+N410+N553+N694+N769+N818+N904++N967+N1001+N1023+N1106+N1177+N1224+N1331+N1379+N1597+N1646+N1742+N1842+N1857</f>
        <v>309176.55899999989</v>
      </c>
      <c r="O1862" s="67">
        <f t="shared" si="1259"/>
        <v>244092.61262</v>
      </c>
      <c r="P1862" s="67">
        <f t="shared" si="1259"/>
        <v>492693.3</v>
      </c>
      <c r="Q1862" s="67">
        <f t="shared" si="1259"/>
        <v>315143.27824999997</v>
      </c>
      <c r="R1862" s="67">
        <f t="shared" si="1259"/>
        <v>379129.03699999995</v>
      </c>
      <c r="S1862" s="67">
        <f t="shared" si="1259"/>
        <v>408187.89296999999</v>
      </c>
      <c r="T1862" s="67">
        <f t="shared" si="1259"/>
        <v>339257.87799999997</v>
      </c>
      <c r="U1862" s="67">
        <f t="shared" si="1259"/>
        <v>346033.75215999997</v>
      </c>
      <c r="V1862" s="67">
        <f t="shared" si="1259"/>
        <v>323976.8220000001</v>
      </c>
      <c r="W1862" s="67">
        <f t="shared" si="1259"/>
        <v>290492.60845</v>
      </c>
      <c r="X1862" s="67">
        <f t="shared" si="1259"/>
        <v>319001.92100000009</v>
      </c>
      <c r="Y1862" s="67">
        <f t="shared" si="1259"/>
        <v>268725.62177999999</v>
      </c>
      <c r="Z1862" s="67">
        <f t="shared" si="1259"/>
        <v>284930.99400000001</v>
      </c>
      <c r="AA1862" s="67">
        <f t="shared" si="1259"/>
        <v>351865.70530000003</v>
      </c>
      <c r="AB1862" s="67">
        <f t="shared" si="1259"/>
        <v>218516.35800000004</v>
      </c>
      <c r="AC1862" s="67">
        <f t="shared" si="1259"/>
        <v>258205.31404999999</v>
      </c>
      <c r="AD1862" s="67">
        <f t="shared" si="1259"/>
        <v>533470.63100000017</v>
      </c>
      <c r="AE1862" s="67">
        <f t="shared" si="1259"/>
        <v>645561.11505000002</v>
      </c>
      <c r="AF1862" s="67"/>
      <c r="AG1862" s="54">
        <f>H1862+J1862+L1862+N1862+P1862+R1862+T1862+V1862+X1862+Z1862+AB1862+AD1862</f>
        <v>4105138.3960000002</v>
      </c>
    </row>
    <row r="1863" spans="1:33" ht="25.5" customHeight="1" x14ac:dyDescent="0.3">
      <c r="A1863" s="25" t="s">
        <v>28</v>
      </c>
      <c r="B1863" s="69">
        <f t="shared" ref="B1863:E1864" si="1260">B1858+B1843+B1743+B1647+B1598+B1380+B1332+B1225+B1178+B1107+B1024+B1002+B968+B905+B819+B770+B695+B554+B411+B307+B255+B172</f>
        <v>1718522.179</v>
      </c>
      <c r="C1863" s="69">
        <f t="shared" si="1260"/>
        <v>1718522.179</v>
      </c>
      <c r="D1863" s="69">
        <f t="shared" si="1260"/>
        <v>1676850.23092</v>
      </c>
      <c r="E1863" s="69">
        <f t="shared" si="1260"/>
        <v>1676264.42992</v>
      </c>
      <c r="F1863" s="70">
        <f>E1863/B1863</f>
        <v>0.97541041390307248</v>
      </c>
      <c r="G1863" s="70">
        <f>E1863/C1863</f>
        <v>0.97541041390307248</v>
      </c>
      <c r="H1863" s="69">
        <f t="shared" ref="H1863:AE1863" si="1261">H1858+H1843+H1743+H1647+H1598+H1380+H1332+H1225+H1178+H1107+H1024+H968+H905+H819+H770+H695+H554+H411+H307+H255+H172</f>
        <v>66628.28</v>
      </c>
      <c r="I1863" s="69">
        <f t="shared" si="1261"/>
        <v>21336.277290000002</v>
      </c>
      <c r="J1863" s="69">
        <f t="shared" si="1261"/>
        <v>94282.13</v>
      </c>
      <c r="K1863" s="69">
        <f t="shared" si="1261"/>
        <v>95876.268860000011</v>
      </c>
      <c r="L1863" s="69">
        <f t="shared" si="1261"/>
        <v>156900.40000000002</v>
      </c>
      <c r="M1863" s="69">
        <f t="shared" si="1261"/>
        <v>148238.57172000001</v>
      </c>
      <c r="N1863" s="69">
        <f t="shared" si="1261"/>
        <v>127188.05</v>
      </c>
      <c r="O1863" s="69">
        <f t="shared" si="1261"/>
        <v>103857.22438999999</v>
      </c>
      <c r="P1863" s="69">
        <f t="shared" si="1261"/>
        <v>295247.56399999995</v>
      </c>
      <c r="Q1863" s="69">
        <f t="shared" si="1261"/>
        <v>162056.13833000002</v>
      </c>
      <c r="R1863" s="69">
        <f t="shared" si="1261"/>
        <v>163208.60300000003</v>
      </c>
      <c r="S1863" s="69">
        <f t="shared" si="1261"/>
        <v>195816.20209999999</v>
      </c>
      <c r="T1863" s="69">
        <f t="shared" si="1261"/>
        <v>106372.59399999998</v>
      </c>
      <c r="U1863" s="69">
        <f t="shared" si="1261"/>
        <v>73625.356240000023</v>
      </c>
      <c r="V1863" s="69">
        <f t="shared" si="1261"/>
        <v>139783.09900000002</v>
      </c>
      <c r="W1863" s="69">
        <f t="shared" si="1261"/>
        <v>119013.47568</v>
      </c>
      <c r="X1863" s="69">
        <f t="shared" si="1261"/>
        <v>112046.73799999998</v>
      </c>
      <c r="Y1863" s="69">
        <f t="shared" si="1261"/>
        <v>105574.60818999998</v>
      </c>
      <c r="Z1863" s="69">
        <f t="shared" si="1261"/>
        <v>120661.86</v>
      </c>
      <c r="AA1863" s="69">
        <f t="shared" si="1261"/>
        <v>158326.51757999999</v>
      </c>
      <c r="AB1863" s="69">
        <f t="shared" si="1261"/>
        <v>94848.502000000008</v>
      </c>
      <c r="AC1863" s="69">
        <f t="shared" si="1261"/>
        <v>136884.45178999999</v>
      </c>
      <c r="AD1863" s="69">
        <f t="shared" si="1261"/>
        <v>241354.359</v>
      </c>
      <c r="AE1863" s="69">
        <f t="shared" si="1261"/>
        <v>355659.33774999995</v>
      </c>
      <c r="AF1863" s="69"/>
      <c r="AG1863" s="54">
        <f>H1863+J1863+L1863+N1863+P1863+R1863+T1863+V1863+X1863+Z1863+AB1863+AD1863</f>
        <v>1718522.179</v>
      </c>
    </row>
    <row r="1864" spans="1:33" ht="25.5" customHeight="1" x14ac:dyDescent="0.3">
      <c r="A1864" s="25" t="s">
        <v>29</v>
      </c>
      <c r="B1864" s="69">
        <f t="shared" si="1260"/>
        <v>1800538.558</v>
      </c>
      <c r="C1864" s="69">
        <f t="shared" si="1260"/>
        <v>1800538.5379999999</v>
      </c>
      <c r="D1864" s="69">
        <f t="shared" si="1260"/>
        <v>1709675.7802500003</v>
      </c>
      <c r="E1864" s="69">
        <f t="shared" si="1260"/>
        <v>1709036.6682500001</v>
      </c>
      <c r="F1864" s="70">
        <f>E1864/B1864</f>
        <v>0.94918082184719321</v>
      </c>
      <c r="G1864" s="70">
        <f>E1864/C1864</f>
        <v>0.94918083239049234</v>
      </c>
      <c r="H1864" s="69">
        <f t="shared" ref="H1864:AE1864" si="1262">H1859+H1844+H1744+H1648+H1599+H1381+H1333+H1226+H1179+H1108+H1025+H1003+H969+H906+H820+H771+H696+H555+H412+H308+H256+H173</f>
        <v>140022.13800000004</v>
      </c>
      <c r="I1864" s="69">
        <f t="shared" si="1262"/>
        <v>110241.31814</v>
      </c>
      <c r="J1864" s="69">
        <f t="shared" si="1262"/>
        <v>140060.519</v>
      </c>
      <c r="K1864" s="69">
        <f t="shared" si="1262"/>
        <v>129766.07677999999</v>
      </c>
      <c r="L1864" s="69">
        <f t="shared" si="1262"/>
        <v>121202.15900000001</v>
      </c>
      <c r="M1864" s="69">
        <f t="shared" si="1262"/>
        <v>125454.39485</v>
      </c>
      <c r="N1864" s="69">
        <f t="shared" si="1262"/>
        <v>162301.37899999996</v>
      </c>
      <c r="O1864" s="69">
        <f t="shared" si="1262"/>
        <v>131376.65225000001</v>
      </c>
      <c r="P1864" s="69">
        <f t="shared" si="1262"/>
        <v>186959.36600000001</v>
      </c>
      <c r="Q1864" s="69">
        <f t="shared" si="1262"/>
        <v>148857.37620999996</v>
      </c>
      <c r="R1864" s="69">
        <f t="shared" si="1262"/>
        <v>156626.40400000001</v>
      </c>
      <c r="S1864" s="69">
        <f t="shared" si="1262"/>
        <v>162431.91237000001</v>
      </c>
      <c r="T1864" s="69">
        <f t="shared" si="1262"/>
        <v>168262.00399999996</v>
      </c>
      <c r="U1864" s="69">
        <f t="shared" si="1262"/>
        <v>213891.36747</v>
      </c>
      <c r="V1864" s="69">
        <f t="shared" si="1262"/>
        <v>132582.43299999999</v>
      </c>
      <c r="W1864" s="69">
        <f t="shared" si="1262"/>
        <v>104813.06482000003</v>
      </c>
      <c r="X1864" s="69">
        <f t="shared" si="1262"/>
        <v>131322.48299999998</v>
      </c>
      <c r="Y1864" s="69">
        <f t="shared" si="1262"/>
        <v>105596.08366999999</v>
      </c>
      <c r="Z1864" s="69">
        <f t="shared" si="1262"/>
        <v>137545.09400000001</v>
      </c>
      <c r="AA1864" s="69">
        <f t="shared" si="1262"/>
        <v>141448.95304999998</v>
      </c>
      <c r="AB1864" s="69">
        <f t="shared" si="1262"/>
        <v>103665.67599999999</v>
      </c>
      <c r="AC1864" s="69">
        <f t="shared" si="1262"/>
        <v>111771.12352999998</v>
      </c>
      <c r="AD1864" s="69">
        <f t="shared" si="1262"/>
        <v>219855.21300000005</v>
      </c>
      <c r="AE1864" s="69">
        <f t="shared" si="1262"/>
        <v>223388.34511000002</v>
      </c>
      <c r="AF1864" s="45"/>
      <c r="AG1864" s="54">
        <f t="shared" ref="AG1864:AG1866" si="1263">H1864+J1864+L1864+N1864+P1864+R1864+T1864+V1864+X1864+Z1864+AB1864+AD1864</f>
        <v>1800404.868</v>
      </c>
    </row>
    <row r="1865" spans="1:33" ht="25.5" customHeight="1" x14ac:dyDescent="0.3">
      <c r="A1865" s="25" t="s">
        <v>30</v>
      </c>
      <c r="B1865" s="69">
        <f>B1860+B1845+B1745+B1649+B1600+B1382+B1334+B1227+B1180+B1109+B1026+B1004+B970+B907+B697+B556+B309+B257+B174+B413</f>
        <v>10418.84</v>
      </c>
      <c r="C1865" s="69">
        <f>C1860+C1845+C1745+C1649+C1600+C1382+C1334+C1227+C1180+C1109+C1026+C1004+C970+C907+C697+C556+C309+C257+C174+C413</f>
        <v>10418.84</v>
      </c>
      <c r="D1865" s="69">
        <f>D1860+D1845+D1745+D1649+D1600+D1382+D1334+D1227+D1180+D1109+D1026+D1004+D970+D907+D697+D556+D309+D257+D174+D413</f>
        <v>10268.119920000001</v>
      </c>
      <c r="E1865" s="69">
        <f>E1860+E1845+E1745+E1649+E1600+E1382+E1334+E1227+E1180+E1109+E1026+E1004+E970+E907+E697+E556+E309+E257+E174+E413</f>
        <v>10268.119920000001</v>
      </c>
      <c r="F1865" s="70">
        <f>E1865/B1865</f>
        <v>0.98553389052908014</v>
      </c>
      <c r="G1865" s="70">
        <f>E1865/C1865</f>
        <v>0.98553389052908014</v>
      </c>
      <c r="H1865" s="69">
        <f t="shared" ref="H1865:AE1865" si="1264">H1860+H1845+H1745+H1649+H1600+H1382+H1334+H1227+H1180+H1109+H1026+H1004+H970+H907+H697+H556+H309+H257+H174+H413</f>
        <v>1493.84</v>
      </c>
      <c r="I1865" s="69">
        <f t="shared" si="1264"/>
        <v>0</v>
      </c>
      <c r="J1865" s="69">
        <f t="shared" si="1264"/>
        <v>233.48000000000002</v>
      </c>
      <c r="K1865" s="69">
        <f t="shared" si="1264"/>
        <v>1351.3449700000001</v>
      </c>
      <c r="L1865" s="69">
        <f t="shared" si="1264"/>
        <v>436.1</v>
      </c>
      <c r="M1865" s="69">
        <f t="shared" si="1264"/>
        <v>96.540440000000004</v>
      </c>
      <c r="N1865" s="69">
        <f t="shared" si="1264"/>
        <v>3421.65</v>
      </c>
      <c r="O1865" s="69">
        <f t="shared" si="1264"/>
        <v>725.30597999999998</v>
      </c>
      <c r="P1865" s="69">
        <f t="shared" si="1264"/>
        <v>643.82000000000005</v>
      </c>
      <c r="Q1865" s="69">
        <f t="shared" si="1264"/>
        <v>803.95371</v>
      </c>
      <c r="R1865" s="69">
        <f t="shared" si="1264"/>
        <v>688.78</v>
      </c>
      <c r="S1865" s="69">
        <f t="shared" si="1264"/>
        <v>603.39850000000001</v>
      </c>
      <c r="T1865" s="69">
        <f t="shared" si="1264"/>
        <v>606.52</v>
      </c>
      <c r="U1865" s="69">
        <f t="shared" si="1264"/>
        <v>3650.2684500000005</v>
      </c>
      <c r="V1865" s="69">
        <f t="shared" si="1264"/>
        <v>328.5</v>
      </c>
      <c r="W1865" s="69">
        <f t="shared" si="1264"/>
        <v>178.13794999999999</v>
      </c>
      <c r="X1865" s="69">
        <f t="shared" si="1264"/>
        <v>175.65</v>
      </c>
      <c r="Y1865" s="69">
        <f t="shared" si="1264"/>
        <v>8.8999199999999998</v>
      </c>
      <c r="Z1865" s="69">
        <f t="shared" si="1264"/>
        <v>1256.8800000000001</v>
      </c>
      <c r="AA1865" s="69">
        <f t="shared" si="1264"/>
        <v>355.84466999999995</v>
      </c>
      <c r="AB1865" s="69">
        <f t="shared" si="1264"/>
        <v>528.48</v>
      </c>
      <c r="AC1865" s="69">
        <f t="shared" si="1264"/>
        <v>207.25873000000001</v>
      </c>
      <c r="AD1865" s="69">
        <f t="shared" si="1264"/>
        <v>605.1400000000001</v>
      </c>
      <c r="AE1865" s="69">
        <f t="shared" si="1264"/>
        <v>2287.1666</v>
      </c>
      <c r="AF1865" s="45"/>
      <c r="AG1865" s="54">
        <f t="shared" si="1263"/>
        <v>10418.839999999997</v>
      </c>
    </row>
    <row r="1866" spans="1:33" ht="25.5" customHeight="1" x14ac:dyDescent="0.3">
      <c r="A1866" s="25" t="s">
        <v>31</v>
      </c>
      <c r="B1866" s="56">
        <f>B1861+B1846+B1746+B1650+B1601+B1383+B1335+B1228+B1181+B1110+B1027+B1005+B971+B908+B821+B772+B698+B557+B310+B258+B175</f>
        <v>575658.80899999989</v>
      </c>
      <c r="C1866" s="56">
        <f>C1861+C1846+C1746+C1650+C1601+C1383+C1335+C1228+C1181+C1110+C1027+C1005+C971+C908+C821+C772+C698+C557+C310+C258+C175</f>
        <v>575658.80899999989</v>
      </c>
      <c r="D1866" s="56">
        <f>D1861+D1846+D1746+D1650+D1601+D1383+D1335+D1228+D1181+D1110+D1027+D1005+D971+D908+D821+D772+D698+D557+D310+D258+D175</f>
        <v>545618.91559000011</v>
      </c>
      <c r="E1866" s="56">
        <f>E1861+E1846+E1746+E1650+E1601+E1383+E1335+E1228+E1181+E1110+E1027+E1005+E971+E908+E821+E772+E698+E557+E310+E258+E175</f>
        <v>545618.91559000011</v>
      </c>
      <c r="F1866" s="70">
        <f>E1866/B1866</f>
        <v>0.94781649661162437</v>
      </c>
      <c r="G1866" s="70">
        <f>E1866/C1866</f>
        <v>0.94781649661162437</v>
      </c>
      <c r="H1866" s="56">
        <f t="shared" ref="H1866:AE1866" si="1265">H1861+H1846+H1746+H1650+H1601+H1383+H1335+H1228+H1181+H1110+H1027+H1005+H971+H908+H821+H772+H698+H557+H310+H258+H175</f>
        <v>0</v>
      </c>
      <c r="I1866" s="56">
        <f t="shared" si="1265"/>
        <v>0</v>
      </c>
      <c r="J1866" s="56">
        <f t="shared" si="1265"/>
        <v>5073</v>
      </c>
      <c r="K1866" s="56">
        <f t="shared" si="1265"/>
        <v>5000</v>
      </c>
      <c r="L1866" s="56">
        <f t="shared" si="1265"/>
        <v>178652.85</v>
      </c>
      <c r="M1866" s="56">
        <f t="shared" si="1265"/>
        <v>175619.78999999998</v>
      </c>
      <c r="N1866" s="56">
        <f t="shared" si="1265"/>
        <v>16265.480000000001</v>
      </c>
      <c r="O1866" s="56">
        <f t="shared" si="1265"/>
        <v>8133.43</v>
      </c>
      <c r="P1866" s="56">
        <f t="shared" si="1265"/>
        <v>9842.5500000000011</v>
      </c>
      <c r="Q1866" s="56">
        <f t="shared" si="1265"/>
        <v>3425.91</v>
      </c>
      <c r="R1866" s="56">
        <f t="shared" si="1265"/>
        <v>58605.25</v>
      </c>
      <c r="S1866" s="56">
        <f t="shared" si="1265"/>
        <v>49336.38</v>
      </c>
      <c r="T1866" s="56">
        <f t="shared" si="1265"/>
        <v>64016.759999999995</v>
      </c>
      <c r="U1866" s="56">
        <f t="shared" si="1265"/>
        <v>54866.759999999995</v>
      </c>
      <c r="V1866" s="56">
        <f t="shared" si="1265"/>
        <v>51282.79</v>
      </c>
      <c r="W1866" s="56">
        <f t="shared" si="1265"/>
        <v>66487.929999999993</v>
      </c>
      <c r="X1866" s="56">
        <f t="shared" si="1265"/>
        <v>75457.049999999988</v>
      </c>
      <c r="Y1866" s="56">
        <f t="shared" si="1265"/>
        <v>57546.03</v>
      </c>
      <c r="Z1866" s="56">
        <f t="shared" si="1265"/>
        <v>25467.16</v>
      </c>
      <c r="AA1866" s="56">
        <f t="shared" si="1265"/>
        <v>51734.389999999992</v>
      </c>
      <c r="AB1866" s="56">
        <f t="shared" si="1265"/>
        <v>19340</v>
      </c>
      <c r="AC1866" s="56">
        <f t="shared" si="1265"/>
        <v>9342.48</v>
      </c>
      <c r="AD1866" s="56">
        <f t="shared" si="1265"/>
        <v>71655.918999999994</v>
      </c>
      <c r="AE1866" s="56">
        <f t="shared" si="1265"/>
        <v>64125.815589999998</v>
      </c>
      <c r="AF1866" s="45"/>
      <c r="AG1866" s="54">
        <f t="shared" si="1263"/>
        <v>575658.80899999989</v>
      </c>
    </row>
    <row r="1867" spans="1:33" ht="15.75" x14ac:dyDescent="0.25">
      <c r="AD1867" s="37"/>
      <c r="AE1867" s="37"/>
    </row>
    <row r="1868" spans="1:33" ht="15.75" x14ac:dyDescent="0.25">
      <c r="B1868" s="71">
        <f>B1863+B1864+B1865+B1866</f>
        <v>4105138.3859999995</v>
      </c>
      <c r="C1868" s="72">
        <f>C1863+C1864+C1865+C1866</f>
        <v>4105138.3659999999</v>
      </c>
      <c r="D1868" s="72">
        <f>D1863+D1864+D1865+D1866</f>
        <v>3942413.0466800006</v>
      </c>
      <c r="E1868" s="72">
        <f t="shared" ref="E1868:AE1868" si="1266">E1863+E1864+E1865+E1866</f>
        <v>3941188.13368</v>
      </c>
      <c r="F1868" s="72"/>
      <c r="G1868" s="72"/>
      <c r="H1868" s="73">
        <f t="shared" si="1266"/>
        <v>208144.25800000003</v>
      </c>
      <c r="I1868" s="73">
        <f>I1863+I1864+I1865+I1866</f>
        <v>131577.59543000002</v>
      </c>
      <c r="J1868" s="73">
        <f t="shared" si="1266"/>
        <v>239649.12900000002</v>
      </c>
      <c r="K1868" s="73">
        <f t="shared" si="1266"/>
        <v>231993.69061000002</v>
      </c>
      <c r="L1868" s="73">
        <f>L1863+L1864+L1865+L1866</f>
        <v>457191.50899999996</v>
      </c>
      <c r="M1868" s="73">
        <f>M1863+M1864+M1865+M1866</f>
        <v>449409.29700999998</v>
      </c>
      <c r="N1868" s="73">
        <f>N1863+N1864+N1865+N1866</f>
        <v>309176.55899999995</v>
      </c>
      <c r="O1868" s="74">
        <f t="shared" si="1266"/>
        <v>244092.61262</v>
      </c>
      <c r="P1868" s="74">
        <f t="shared" si="1266"/>
        <v>492693.29999999993</v>
      </c>
      <c r="Q1868" s="73">
        <f>Q1863+Q1864+Q1865+Q1866</f>
        <v>315143.37824999995</v>
      </c>
      <c r="R1868" s="74">
        <f t="shared" si="1266"/>
        <v>379129.03700000007</v>
      </c>
      <c r="S1868" s="73">
        <f>S1863+S1864+S1865+S1866</f>
        <v>408187.89297000004</v>
      </c>
      <c r="T1868" s="74">
        <f t="shared" si="1266"/>
        <v>339257.87799999997</v>
      </c>
      <c r="U1868" s="71">
        <f t="shared" si="1266"/>
        <v>346033.75216000003</v>
      </c>
      <c r="V1868" s="71">
        <f t="shared" si="1266"/>
        <v>323976.82199999999</v>
      </c>
      <c r="W1868" s="71">
        <f t="shared" si="1266"/>
        <v>290492.60845000006</v>
      </c>
      <c r="X1868" s="71">
        <f t="shared" si="1266"/>
        <v>319001.92099999997</v>
      </c>
      <c r="Y1868" s="71">
        <f t="shared" si="1266"/>
        <v>268725.62177999993</v>
      </c>
      <c r="Z1868" s="71">
        <f t="shared" si="1266"/>
        <v>284930.99400000001</v>
      </c>
      <c r="AA1868" s="71">
        <f t="shared" si="1266"/>
        <v>351865.70530000003</v>
      </c>
      <c r="AB1868" s="37">
        <f>AB1863+AB1864+AB1865+AB1866</f>
        <v>218382.65800000002</v>
      </c>
      <c r="AC1868" s="37">
        <f>AC1863+AC1864+AC1865+AC1866</f>
        <v>258205.31404999999</v>
      </c>
      <c r="AD1868" s="71">
        <f>AD1863+AD1864+AD1865+AD1866</f>
        <v>533470.63100000005</v>
      </c>
      <c r="AE1868" s="71">
        <f t="shared" si="1266"/>
        <v>645460.66504999995</v>
      </c>
      <c r="AF1868" s="71"/>
      <c r="AG1868" s="71"/>
    </row>
    <row r="1869" spans="1:33" ht="15.75" x14ac:dyDescent="0.25">
      <c r="AD1869" s="37"/>
      <c r="AE1869" s="37"/>
    </row>
    <row r="1870" spans="1:33" ht="18.75" x14ac:dyDescent="0.25">
      <c r="B1870" s="75" t="s">
        <v>538</v>
      </c>
      <c r="C1870" s="76">
        <v>4105138.39</v>
      </c>
      <c r="D1870" s="77"/>
      <c r="E1870" s="78">
        <v>3941188.8</v>
      </c>
      <c r="AD1870" s="37"/>
      <c r="AE1870" s="37"/>
    </row>
    <row r="1871" spans="1:33" ht="15.75" x14ac:dyDescent="0.25">
      <c r="B1871" s="50" t="s">
        <v>539</v>
      </c>
      <c r="C1871" s="79">
        <v>2376197.34</v>
      </c>
      <c r="E1871" s="79">
        <v>2254656.2999999998</v>
      </c>
      <c r="R1871" s="80" t="s">
        <v>540</v>
      </c>
      <c r="AD1871" s="37"/>
      <c r="AE1871" s="37"/>
    </row>
    <row r="1872" spans="1:33" ht="15.75" x14ac:dyDescent="0.25">
      <c r="B1872" s="50" t="s">
        <v>541</v>
      </c>
      <c r="C1872" s="79">
        <v>1718522.206</v>
      </c>
      <c r="E1872" s="79">
        <v>1676264.4</v>
      </c>
      <c r="N1872" s="81"/>
      <c r="S1872" s="56"/>
      <c r="AD1872" s="37"/>
      <c r="AE1872" s="37"/>
    </row>
    <row r="1873" spans="2:31" ht="15.75" x14ac:dyDescent="0.25">
      <c r="B1873" s="50" t="s">
        <v>542</v>
      </c>
      <c r="C1873" s="79">
        <v>10418.839</v>
      </c>
      <c r="E1873" s="79">
        <v>10268.1</v>
      </c>
      <c r="AD1873" s="37"/>
      <c r="AE1873" s="37"/>
    </row>
    <row r="1874" spans="2:31" ht="15.75" x14ac:dyDescent="0.25">
      <c r="AD1874" s="37"/>
      <c r="AE1874" s="37"/>
    </row>
  </sheetData>
  <mergeCells count="27">
    <mergeCell ref="T3:U3"/>
    <mergeCell ref="V3:W3"/>
    <mergeCell ref="X3:Y3"/>
    <mergeCell ref="A1182:AF1182"/>
    <mergeCell ref="A1229:AF1229"/>
    <mergeCell ref="AD3:AE3"/>
    <mergeCell ref="AF21:AF25"/>
    <mergeCell ref="AF998:AF1000"/>
    <mergeCell ref="AF405:AF407"/>
    <mergeCell ref="AF466:AF471"/>
    <mergeCell ref="AF927:AF929"/>
    <mergeCell ref="A1747:AF1747"/>
    <mergeCell ref="A1847:AF1847"/>
    <mergeCell ref="H3:I3"/>
    <mergeCell ref="J3:K3"/>
    <mergeCell ref="L3:M3"/>
    <mergeCell ref="N3:O3"/>
    <mergeCell ref="P3:Q3"/>
    <mergeCell ref="F3:G3"/>
    <mergeCell ref="A259:AF259"/>
    <mergeCell ref="A558:AF558"/>
    <mergeCell ref="AF640:AF644"/>
    <mergeCell ref="A699:AF699"/>
    <mergeCell ref="A773:AF773"/>
    <mergeCell ref="R3:S3"/>
    <mergeCell ref="Z3:AA3"/>
    <mergeCell ref="AB3:AC3"/>
  </mergeCells>
  <pageMargins left="0.23622047244094491" right="0.23622047244094491" top="0.74803149606299213" bottom="0.74803149606299213" header="0.31496062992125984" footer="0.31496062992125984"/>
  <pageSetup paperSize="9" scale="42" orientation="portrait" r:id="rId1"/>
  <headerFooter>
    <oddFooter>Страница &amp;P</oddFooter>
  </headerFooter>
  <rowBreaks count="2" manualBreakCount="2">
    <brk id="821" max="31" man="1"/>
    <brk id="9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0"/>
  <sheetViews>
    <sheetView tabSelected="1" view="pageBreakPreview" zoomScale="80" zoomScaleNormal="80" zoomScaleSheetLayoutView="80" zoomScalePageLayoutView="44" workbookViewId="0">
      <pane ySplit="3" topLeftCell="A596" activePane="bottomLeft" state="frozen"/>
      <selection pane="bottomLeft" activeCell="F536" sqref="F536"/>
    </sheetView>
  </sheetViews>
  <sheetFormatPr defaultRowHeight="18.75" x14ac:dyDescent="0.3"/>
  <cols>
    <col min="1" max="1" width="7" style="950" customWidth="1"/>
    <col min="2" max="2" width="65.28515625" customWidth="1"/>
    <col min="3" max="3" width="17.7109375" customWidth="1"/>
    <col min="4" max="4" width="18.140625" customWidth="1"/>
    <col min="5" max="5" width="18.5703125" customWidth="1"/>
    <col min="6" max="6" width="71.7109375" customWidth="1"/>
  </cols>
  <sheetData>
    <row r="1" spans="1:6" ht="76.5" customHeight="1" x14ac:dyDescent="0.3">
      <c r="B1" s="992" t="s">
        <v>543</v>
      </c>
      <c r="C1" s="992"/>
      <c r="D1" s="992"/>
      <c r="E1" s="992"/>
      <c r="F1" s="992"/>
    </row>
    <row r="2" spans="1:6" ht="25.5" x14ac:dyDescent="0.35">
      <c r="B2" s="1"/>
      <c r="C2" s="6"/>
      <c r="D2" s="6"/>
      <c r="E2" s="6"/>
      <c r="F2" s="13" t="s">
        <v>742</v>
      </c>
    </row>
    <row r="3" spans="1:6" ht="84.75" customHeight="1" x14ac:dyDescent="0.25">
      <c r="A3" s="949" t="s">
        <v>744</v>
      </c>
      <c r="B3" s="887" t="s">
        <v>1</v>
      </c>
      <c r="C3" s="678" t="s">
        <v>2</v>
      </c>
      <c r="D3" s="678" t="s">
        <v>5</v>
      </c>
      <c r="E3" s="678" t="s">
        <v>743</v>
      </c>
      <c r="F3" s="14" t="s">
        <v>19</v>
      </c>
    </row>
    <row r="4" spans="1:6" x14ac:dyDescent="0.25">
      <c r="A4" s="949">
        <v>1</v>
      </c>
      <c r="B4" s="888">
        <v>2</v>
      </c>
      <c r="C4" s="20">
        <v>3</v>
      </c>
      <c r="D4" s="20">
        <v>4</v>
      </c>
      <c r="E4" s="20">
        <v>5</v>
      </c>
      <c r="F4" s="20">
        <v>6</v>
      </c>
    </row>
    <row r="5" spans="1:6" ht="44.25" customHeight="1" x14ac:dyDescent="0.25">
      <c r="A5" s="951">
        <v>1</v>
      </c>
      <c r="B5" s="990" t="s">
        <v>24</v>
      </c>
      <c r="C5" s="990"/>
      <c r="D5" s="990"/>
      <c r="E5" s="990"/>
      <c r="F5" s="991"/>
    </row>
    <row r="6" spans="1:6" ht="78" customHeight="1" x14ac:dyDescent="0.3">
      <c r="A6" s="987"/>
      <c r="B6" s="889" t="s">
        <v>25</v>
      </c>
      <c r="C6" s="695">
        <f>C7+C11+C15+C20</f>
        <v>24206.61</v>
      </c>
      <c r="D6" s="695">
        <f>D7+D11+D15+D20</f>
        <v>23792.329999999998</v>
      </c>
      <c r="E6" s="703">
        <f t="shared" ref="E6:E44" si="0">D6/C6*100</f>
        <v>98.288566635311582</v>
      </c>
      <c r="F6" s="696"/>
    </row>
    <row r="7" spans="1:6" ht="79.5" customHeight="1" x14ac:dyDescent="0.25">
      <c r="A7" s="988"/>
      <c r="B7" s="890" t="s">
        <v>26</v>
      </c>
      <c r="C7" s="683">
        <f>C8+C9+C10</f>
        <v>11538.82</v>
      </c>
      <c r="D7" s="683">
        <f>D8+D9+D10</f>
        <v>11350.189999999999</v>
      </c>
      <c r="E7" s="683">
        <f t="shared" si="0"/>
        <v>98.365257452668459</v>
      </c>
      <c r="F7" s="701"/>
    </row>
    <row r="8" spans="1:6" ht="145.5" customHeight="1" x14ac:dyDescent="0.25">
      <c r="A8" s="988"/>
      <c r="B8" s="891" t="s">
        <v>569</v>
      </c>
      <c r="C8" s="688">
        <v>933.5</v>
      </c>
      <c r="D8" s="688">
        <v>748.81</v>
      </c>
      <c r="E8" s="688">
        <f t="shared" si="0"/>
        <v>80.215318693090509</v>
      </c>
      <c r="F8" s="694" t="s">
        <v>843</v>
      </c>
    </row>
    <row r="9" spans="1:6" ht="296.25" customHeight="1" x14ac:dyDescent="0.25">
      <c r="A9" s="988"/>
      <c r="B9" s="891" t="s">
        <v>570</v>
      </c>
      <c r="C9" s="688">
        <v>9476.52</v>
      </c>
      <c r="D9" s="688">
        <v>9472.58</v>
      </c>
      <c r="E9" s="24">
        <f t="shared" si="0"/>
        <v>99.958423556326579</v>
      </c>
      <c r="F9" s="694" t="s">
        <v>844</v>
      </c>
    </row>
    <row r="10" spans="1:6" ht="357" customHeight="1" x14ac:dyDescent="0.25">
      <c r="A10" s="988"/>
      <c r="B10" s="891" t="s">
        <v>32</v>
      </c>
      <c r="C10" s="688">
        <v>1128.8</v>
      </c>
      <c r="D10" s="688">
        <v>1128.8</v>
      </c>
      <c r="E10" s="688">
        <f t="shared" si="0"/>
        <v>100</v>
      </c>
      <c r="F10" s="877" t="s">
        <v>640</v>
      </c>
    </row>
    <row r="11" spans="1:6" ht="40.5" customHeight="1" x14ac:dyDescent="0.3">
      <c r="A11" s="988"/>
      <c r="B11" s="892" t="s">
        <v>33</v>
      </c>
      <c r="C11" s="683">
        <f>C12+C13+C14</f>
        <v>10992.69</v>
      </c>
      <c r="D11" s="683">
        <f>D12+D13+D14</f>
        <v>10780.97</v>
      </c>
      <c r="E11" s="683">
        <f t="shared" si="0"/>
        <v>98.073992807947818</v>
      </c>
      <c r="F11" s="701"/>
    </row>
    <row r="12" spans="1:6" ht="78.75" customHeight="1" x14ac:dyDescent="0.25">
      <c r="A12" s="988"/>
      <c r="B12" s="893" t="s">
        <v>34</v>
      </c>
      <c r="C12" s="689">
        <v>7666.1</v>
      </c>
      <c r="D12" s="689">
        <v>7656.41</v>
      </c>
      <c r="E12" s="689">
        <f t="shared" si="0"/>
        <v>99.87359935299564</v>
      </c>
      <c r="F12" s="701"/>
    </row>
    <row r="13" spans="1:6" ht="56.25" x14ac:dyDescent="0.25">
      <c r="A13" s="988"/>
      <c r="B13" s="891" t="s">
        <v>35</v>
      </c>
      <c r="C13" s="688">
        <v>3317.69</v>
      </c>
      <c r="D13" s="688">
        <v>3115.66</v>
      </c>
      <c r="E13" s="688">
        <f t="shared" si="0"/>
        <v>93.910522080122007</v>
      </c>
      <c r="F13" s="694" t="s">
        <v>36</v>
      </c>
    </row>
    <row r="14" spans="1:6" ht="75" x14ac:dyDescent="0.25">
      <c r="A14" s="988"/>
      <c r="B14" s="891" t="s">
        <v>571</v>
      </c>
      <c r="C14" s="688">
        <v>8.9</v>
      </c>
      <c r="D14" s="688">
        <v>8.9</v>
      </c>
      <c r="E14" s="688">
        <f t="shared" si="0"/>
        <v>100</v>
      </c>
      <c r="F14" s="694" t="s">
        <v>37</v>
      </c>
    </row>
    <row r="15" spans="1:6" ht="75" x14ac:dyDescent="0.25">
      <c r="A15" s="988"/>
      <c r="B15" s="890" t="s">
        <v>38</v>
      </c>
      <c r="C15" s="683">
        <f>C16+C17+C18+C19</f>
        <v>670.3</v>
      </c>
      <c r="D15" s="683">
        <f>D16+D17+D18+D19</f>
        <v>667.36</v>
      </c>
      <c r="E15" s="683">
        <f t="shared" si="0"/>
        <v>99.561390422199025</v>
      </c>
      <c r="F15" s="701"/>
    </row>
    <row r="16" spans="1:6" ht="75.75" customHeight="1" x14ac:dyDescent="0.25">
      <c r="A16" s="989"/>
      <c r="B16" s="891" t="s">
        <v>39</v>
      </c>
      <c r="C16" s="688">
        <v>105.4</v>
      </c>
      <c r="D16" s="688">
        <v>102.51</v>
      </c>
      <c r="E16" s="688">
        <f t="shared" si="0"/>
        <v>97.258064516129025</v>
      </c>
      <c r="F16" s="694" t="s">
        <v>774</v>
      </c>
    </row>
    <row r="17" spans="1:6" ht="59.25" customHeight="1" x14ac:dyDescent="0.25">
      <c r="A17" s="987"/>
      <c r="B17" s="893" t="s">
        <v>40</v>
      </c>
      <c r="C17" s="688">
        <v>144.9</v>
      </c>
      <c r="D17" s="688">
        <v>144.85</v>
      </c>
      <c r="E17" s="688">
        <f t="shared" si="0"/>
        <v>99.965493443754312</v>
      </c>
      <c r="F17" s="694" t="s">
        <v>773</v>
      </c>
    </row>
    <row r="18" spans="1:6" ht="37.5" x14ac:dyDescent="0.25">
      <c r="A18" s="988"/>
      <c r="B18" s="891" t="s">
        <v>643</v>
      </c>
      <c r="C18" s="688">
        <v>120</v>
      </c>
      <c r="D18" s="688">
        <v>120</v>
      </c>
      <c r="E18" s="688">
        <f t="shared" si="0"/>
        <v>100</v>
      </c>
      <c r="F18" s="694" t="s">
        <v>772</v>
      </c>
    </row>
    <row r="19" spans="1:6" ht="74.25" customHeight="1" x14ac:dyDescent="0.25">
      <c r="A19" s="988"/>
      <c r="B19" s="891" t="s">
        <v>41</v>
      </c>
      <c r="C19" s="688">
        <v>300</v>
      </c>
      <c r="D19" s="688">
        <v>300</v>
      </c>
      <c r="E19" s="688">
        <f t="shared" si="0"/>
        <v>100</v>
      </c>
      <c r="F19" s="694" t="s">
        <v>845</v>
      </c>
    </row>
    <row r="20" spans="1:6" ht="74.25" customHeight="1" x14ac:dyDescent="0.25">
      <c r="A20" s="988"/>
      <c r="B20" s="890" t="s">
        <v>718</v>
      </c>
      <c r="C20" s="683">
        <f>C21+C22+C23+C24+C25+C26+C27+C28</f>
        <v>1004.8</v>
      </c>
      <c r="D20" s="683">
        <f>D21+D22+D23+D24+D25+D26+D27+D28</f>
        <v>993.80999999999983</v>
      </c>
      <c r="E20" s="683">
        <f t="shared" si="0"/>
        <v>98.906249999999986</v>
      </c>
      <c r="F20" s="701"/>
    </row>
    <row r="21" spans="1:6" ht="127.5" customHeight="1" x14ac:dyDescent="0.25">
      <c r="A21" s="988"/>
      <c r="B21" s="891" t="s">
        <v>43</v>
      </c>
      <c r="C21" s="688">
        <v>127.5</v>
      </c>
      <c r="D21" s="688">
        <v>127.46</v>
      </c>
      <c r="E21" s="688">
        <f t="shared" si="0"/>
        <v>99.968627450980392</v>
      </c>
      <c r="F21" s="694" t="s">
        <v>770</v>
      </c>
    </row>
    <row r="22" spans="1:6" ht="236.25" customHeight="1" x14ac:dyDescent="0.25">
      <c r="A22" s="988"/>
      <c r="B22" s="891" t="s">
        <v>44</v>
      </c>
      <c r="C22" s="688">
        <v>180.5</v>
      </c>
      <c r="D22" s="688">
        <v>180.5</v>
      </c>
      <c r="E22" s="688">
        <f t="shared" si="0"/>
        <v>100</v>
      </c>
      <c r="F22" s="876" t="s">
        <v>775</v>
      </c>
    </row>
    <row r="23" spans="1:6" ht="129" customHeight="1" x14ac:dyDescent="0.25">
      <c r="A23" s="988"/>
      <c r="B23" s="891" t="s">
        <v>45</v>
      </c>
      <c r="C23" s="688">
        <v>134.1</v>
      </c>
      <c r="D23" s="688">
        <v>134.1</v>
      </c>
      <c r="E23" s="688">
        <f t="shared" si="0"/>
        <v>100</v>
      </c>
      <c r="F23" s="694" t="s">
        <v>647</v>
      </c>
    </row>
    <row r="24" spans="1:6" ht="104.25" customHeight="1" x14ac:dyDescent="0.25">
      <c r="A24" s="988"/>
      <c r="B24" s="891" t="s">
        <v>46</v>
      </c>
      <c r="C24" s="688">
        <v>106.5</v>
      </c>
      <c r="D24" s="688">
        <v>106.3</v>
      </c>
      <c r="E24" s="688">
        <f t="shared" si="0"/>
        <v>99.812206572769952</v>
      </c>
      <c r="F24" s="694" t="s">
        <v>648</v>
      </c>
    </row>
    <row r="25" spans="1:6" ht="210" customHeight="1" x14ac:dyDescent="0.25">
      <c r="A25" s="988"/>
      <c r="B25" s="891" t="s">
        <v>47</v>
      </c>
      <c r="C25" s="688">
        <v>150</v>
      </c>
      <c r="D25" s="688">
        <v>150</v>
      </c>
      <c r="E25" s="688">
        <f t="shared" si="0"/>
        <v>100</v>
      </c>
      <c r="F25" s="876" t="s">
        <v>771</v>
      </c>
    </row>
    <row r="26" spans="1:6" ht="158.25" customHeight="1" x14ac:dyDescent="0.25">
      <c r="A26" s="988"/>
      <c r="B26" s="891" t="s">
        <v>48</v>
      </c>
      <c r="C26" s="688">
        <v>21</v>
      </c>
      <c r="D26" s="688">
        <v>10.3</v>
      </c>
      <c r="E26" s="688">
        <f t="shared" si="0"/>
        <v>49.047619047619051</v>
      </c>
      <c r="F26" s="876" t="s">
        <v>800</v>
      </c>
    </row>
    <row r="27" spans="1:6" ht="112.5" x14ac:dyDescent="0.25">
      <c r="A27" s="988"/>
      <c r="B27" s="891" t="s">
        <v>49</v>
      </c>
      <c r="C27" s="688">
        <v>73.5</v>
      </c>
      <c r="D27" s="688">
        <v>73.5</v>
      </c>
      <c r="E27" s="688">
        <f t="shared" si="0"/>
        <v>100</v>
      </c>
      <c r="F27" s="694" t="s">
        <v>776</v>
      </c>
    </row>
    <row r="28" spans="1:6" ht="159.75" customHeight="1" x14ac:dyDescent="0.25">
      <c r="A28" s="989"/>
      <c r="B28" s="894" t="s">
        <v>51</v>
      </c>
      <c r="C28" s="688">
        <v>211.7</v>
      </c>
      <c r="D28" s="688">
        <v>211.65</v>
      </c>
      <c r="E28" s="688">
        <f t="shared" si="0"/>
        <v>99.97638167217761</v>
      </c>
      <c r="F28" s="694" t="s">
        <v>651</v>
      </c>
    </row>
    <row r="29" spans="1:6" ht="56.25" x14ac:dyDescent="0.25">
      <c r="A29" s="987"/>
      <c r="B29" s="895" t="s">
        <v>52</v>
      </c>
      <c r="C29" s="703">
        <f>C30+C35</f>
        <v>3457</v>
      </c>
      <c r="D29" s="703">
        <f>D30+D35</f>
        <v>3383.1800000000003</v>
      </c>
      <c r="E29" s="703">
        <f t="shared" si="0"/>
        <v>97.864622505062201</v>
      </c>
      <c r="F29" s="845"/>
    </row>
    <row r="30" spans="1:6" ht="66" customHeight="1" x14ac:dyDescent="0.25">
      <c r="A30" s="988"/>
      <c r="B30" s="890" t="s">
        <v>53</v>
      </c>
      <c r="C30" s="683">
        <f>C31+C32+C33+C34</f>
        <v>3018</v>
      </c>
      <c r="D30" s="683">
        <f>D31+D32+D33+D34</f>
        <v>2944.2300000000005</v>
      </c>
      <c r="E30" s="683">
        <f t="shared" si="0"/>
        <v>97.555666003976157</v>
      </c>
      <c r="F30" s="701"/>
    </row>
    <row r="31" spans="1:6" ht="70.5" customHeight="1" x14ac:dyDescent="0.25">
      <c r="A31" s="988"/>
      <c r="B31" s="891" t="s">
        <v>54</v>
      </c>
      <c r="C31" s="688">
        <v>2607.6</v>
      </c>
      <c r="D31" s="688">
        <v>2555.86</v>
      </c>
      <c r="E31" s="688">
        <f t="shared" si="0"/>
        <v>98.015799969320454</v>
      </c>
      <c r="F31" s="694"/>
    </row>
    <row r="32" spans="1:6" ht="195.75" customHeight="1" x14ac:dyDescent="0.25">
      <c r="A32" s="988"/>
      <c r="B32" s="891" t="s">
        <v>573</v>
      </c>
      <c r="C32" s="688">
        <v>191</v>
      </c>
      <c r="D32" s="688">
        <v>188.07</v>
      </c>
      <c r="E32" s="688">
        <f t="shared" si="0"/>
        <v>98.465968586387433</v>
      </c>
      <c r="F32" s="694" t="s">
        <v>777</v>
      </c>
    </row>
    <row r="33" spans="1:6" ht="113.25" customHeight="1" x14ac:dyDescent="0.25">
      <c r="A33" s="988"/>
      <c r="B33" s="891" t="s">
        <v>55</v>
      </c>
      <c r="C33" s="688">
        <v>135.5</v>
      </c>
      <c r="D33" s="688">
        <v>116.4</v>
      </c>
      <c r="E33" s="688">
        <f t="shared" si="0"/>
        <v>85.904059040590411</v>
      </c>
      <c r="F33" s="694" t="s">
        <v>653</v>
      </c>
    </row>
    <row r="34" spans="1:6" ht="103.5" customHeight="1" x14ac:dyDescent="0.25">
      <c r="A34" s="988"/>
      <c r="B34" s="891" t="s">
        <v>56</v>
      </c>
      <c r="C34" s="688">
        <v>83.9</v>
      </c>
      <c r="D34" s="688">
        <v>83.9</v>
      </c>
      <c r="E34" s="688">
        <f t="shared" si="0"/>
        <v>100</v>
      </c>
      <c r="F34" s="694" t="s">
        <v>778</v>
      </c>
    </row>
    <row r="35" spans="1:6" ht="37.5" x14ac:dyDescent="0.25">
      <c r="A35" s="988"/>
      <c r="B35" s="890" t="s">
        <v>57</v>
      </c>
      <c r="C35" s="683">
        <f>C36+C37+C38+C39</f>
        <v>439</v>
      </c>
      <c r="D35" s="683">
        <f>D36+D37+D38+D39</f>
        <v>438.95000000000005</v>
      </c>
      <c r="E35" s="683">
        <f t="shared" si="0"/>
        <v>99.988610478359917</v>
      </c>
      <c r="F35" s="701"/>
    </row>
    <row r="36" spans="1:6" ht="66.75" customHeight="1" x14ac:dyDescent="0.25">
      <c r="A36" s="988"/>
      <c r="B36" s="891" t="s">
        <v>58</v>
      </c>
      <c r="C36" s="688">
        <v>64.2</v>
      </c>
      <c r="D36" s="688">
        <v>64.2</v>
      </c>
      <c r="E36" s="688">
        <f t="shared" si="0"/>
        <v>100</v>
      </c>
      <c r="F36" s="694"/>
    </row>
    <row r="37" spans="1:6" ht="42.75" customHeight="1" x14ac:dyDescent="0.25">
      <c r="A37" s="988"/>
      <c r="B37" s="891" t="s">
        <v>574</v>
      </c>
      <c r="C37" s="688">
        <v>73.900000000000006</v>
      </c>
      <c r="D37" s="688">
        <v>73.849999999999994</v>
      </c>
      <c r="E37" s="688">
        <f t="shared" si="0"/>
        <v>99.932341001353166</v>
      </c>
      <c r="F37" s="694" t="s">
        <v>779</v>
      </c>
    </row>
    <row r="38" spans="1:6" ht="54.75" customHeight="1" x14ac:dyDescent="0.25">
      <c r="A38" s="988"/>
      <c r="B38" s="894" t="s">
        <v>60</v>
      </c>
      <c r="C38" s="688">
        <v>150.9</v>
      </c>
      <c r="D38" s="688">
        <v>150.9</v>
      </c>
      <c r="E38" s="688">
        <f t="shared" si="0"/>
        <v>100</v>
      </c>
      <c r="F38" s="694" t="s">
        <v>780</v>
      </c>
    </row>
    <row r="39" spans="1:6" ht="37.5" x14ac:dyDescent="0.25">
      <c r="A39" s="988"/>
      <c r="B39" s="891" t="s">
        <v>61</v>
      </c>
      <c r="C39" s="688">
        <v>150</v>
      </c>
      <c r="D39" s="688">
        <v>150</v>
      </c>
      <c r="E39" s="688">
        <f t="shared" si="0"/>
        <v>100</v>
      </c>
      <c r="F39" s="701"/>
    </row>
    <row r="40" spans="1:6" x14ac:dyDescent="0.25">
      <c r="A40" s="988"/>
      <c r="B40" s="895" t="s">
        <v>62</v>
      </c>
      <c r="C40" s="703">
        <f>C6+C29</f>
        <v>27663.61</v>
      </c>
      <c r="D40" s="703">
        <f>D6+D29</f>
        <v>27175.51</v>
      </c>
      <c r="E40" s="703">
        <f t="shared" si="0"/>
        <v>98.235588196912829</v>
      </c>
      <c r="F40" s="845"/>
    </row>
    <row r="41" spans="1:6" x14ac:dyDescent="0.3">
      <c r="A41" s="988"/>
      <c r="B41" s="896" t="s">
        <v>28</v>
      </c>
      <c r="C41" s="688">
        <v>9104.56</v>
      </c>
      <c r="D41" s="688">
        <v>8889.23</v>
      </c>
      <c r="E41" s="688">
        <f t="shared" si="0"/>
        <v>97.634921402022727</v>
      </c>
      <c r="F41" s="701"/>
    </row>
    <row r="42" spans="1:6" x14ac:dyDescent="0.25">
      <c r="A42" s="988"/>
      <c r="B42" s="891" t="s">
        <v>29</v>
      </c>
      <c r="C42" s="688">
        <v>6678.7</v>
      </c>
      <c r="D42" s="688">
        <v>6406.29</v>
      </c>
      <c r="E42" s="688">
        <f t="shared" si="0"/>
        <v>95.921212211957425</v>
      </c>
      <c r="F42" s="701"/>
    </row>
    <row r="43" spans="1:6" x14ac:dyDescent="0.25">
      <c r="A43" s="988"/>
      <c r="B43" s="891" t="s">
        <v>30</v>
      </c>
      <c r="C43" s="688">
        <v>4846.1000000000004</v>
      </c>
      <c r="D43" s="688">
        <v>4846.1000000000004</v>
      </c>
      <c r="E43" s="688">
        <f t="shared" si="0"/>
        <v>100</v>
      </c>
      <c r="F43" s="701"/>
    </row>
    <row r="44" spans="1:6" x14ac:dyDescent="0.25">
      <c r="A44" s="989"/>
      <c r="B44" s="891" t="s">
        <v>31</v>
      </c>
      <c r="C44" s="688">
        <v>7034.2</v>
      </c>
      <c r="D44" s="688">
        <v>7033.9</v>
      </c>
      <c r="E44" s="688">
        <f t="shared" si="0"/>
        <v>99.995735122686298</v>
      </c>
      <c r="F44" s="682"/>
    </row>
    <row r="45" spans="1:6" ht="24.75" customHeight="1" x14ac:dyDescent="0.25">
      <c r="A45" s="951">
        <v>3</v>
      </c>
      <c r="B45" s="897" t="s">
        <v>63</v>
      </c>
      <c r="C45" s="698"/>
      <c r="D45" s="699"/>
      <c r="E45" s="699"/>
      <c r="F45" s="699"/>
    </row>
    <row r="46" spans="1:6" ht="49.5" customHeight="1" x14ac:dyDescent="0.3">
      <c r="A46" s="987"/>
      <c r="B46" s="889" t="s">
        <v>64</v>
      </c>
      <c r="C46" s="695">
        <f>C47+C55</f>
        <v>20395.03</v>
      </c>
      <c r="D46" s="695">
        <f>D47+D55</f>
        <v>20014.25</v>
      </c>
      <c r="E46" s="695">
        <f>D46/C46*100</f>
        <v>98.132976514376296</v>
      </c>
      <c r="F46" s="696"/>
    </row>
    <row r="47" spans="1:6" ht="49.5" customHeight="1" x14ac:dyDescent="0.25">
      <c r="A47" s="988"/>
      <c r="B47" s="890" t="s">
        <v>65</v>
      </c>
      <c r="C47" s="683">
        <f>C49+C50+C51+C52+C53+C54</f>
        <v>11870.730000000001</v>
      </c>
      <c r="D47" s="683">
        <f>D49+D50+D51+D52+D53+D54</f>
        <v>11642.05</v>
      </c>
      <c r="E47" s="679">
        <f>D47/C47*100</f>
        <v>98.073580984488714</v>
      </c>
      <c r="F47" s="682"/>
    </row>
    <row r="48" spans="1:6" ht="30" customHeight="1" x14ac:dyDescent="0.3">
      <c r="A48" s="988"/>
      <c r="B48" s="896" t="s">
        <v>66</v>
      </c>
      <c r="C48" s="685"/>
      <c r="D48" s="686"/>
      <c r="E48" s="686"/>
      <c r="F48" s="682"/>
    </row>
    <row r="49" spans="1:6" ht="125.25" customHeight="1" x14ac:dyDescent="0.25">
      <c r="A49" s="988"/>
      <c r="B49" s="891" t="s">
        <v>67</v>
      </c>
      <c r="C49" s="688">
        <v>9416.99</v>
      </c>
      <c r="D49" s="688">
        <v>9258.11</v>
      </c>
      <c r="E49" s="688">
        <f t="shared" ref="E49:E54" si="1">D49/C49*100</f>
        <v>98.312836691979072</v>
      </c>
      <c r="F49" s="694" t="s">
        <v>781</v>
      </c>
    </row>
    <row r="50" spans="1:6" ht="92.25" customHeight="1" x14ac:dyDescent="0.25">
      <c r="A50" s="988"/>
      <c r="B50" s="893" t="s">
        <v>68</v>
      </c>
      <c r="C50" s="688">
        <v>328.94</v>
      </c>
      <c r="D50" s="688">
        <v>294.70999999999998</v>
      </c>
      <c r="E50" s="688">
        <f t="shared" si="1"/>
        <v>89.593846902170611</v>
      </c>
      <c r="F50" s="700" t="s">
        <v>782</v>
      </c>
    </row>
    <row r="51" spans="1:6" ht="105" customHeight="1" x14ac:dyDescent="0.25">
      <c r="A51" s="988"/>
      <c r="B51" s="891" t="s">
        <v>69</v>
      </c>
      <c r="C51" s="688">
        <v>530.6</v>
      </c>
      <c r="D51" s="688">
        <v>512.55999999999995</v>
      </c>
      <c r="E51" s="688">
        <f t="shared" si="1"/>
        <v>96.600075386355059</v>
      </c>
      <c r="F51" s="700" t="s">
        <v>783</v>
      </c>
    </row>
    <row r="52" spans="1:6" ht="153" customHeight="1" x14ac:dyDescent="0.25">
      <c r="A52" s="988"/>
      <c r="B52" s="891" t="s">
        <v>70</v>
      </c>
      <c r="C52" s="688">
        <v>505.1</v>
      </c>
      <c r="D52" s="688">
        <v>487.57</v>
      </c>
      <c r="E52" s="688">
        <f t="shared" si="1"/>
        <v>96.529400118788359</v>
      </c>
      <c r="F52" s="700" t="s">
        <v>784</v>
      </c>
    </row>
    <row r="53" spans="1:6" ht="39" customHeight="1" x14ac:dyDescent="0.25">
      <c r="A53" s="989"/>
      <c r="B53" s="891" t="s">
        <v>71</v>
      </c>
      <c r="C53" s="688">
        <v>1054.0999999999999</v>
      </c>
      <c r="D53" s="688">
        <v>1054.0999999999999</v>
      </c>
      <c r="E53" s="688">
        <f t="shared" si="1"/>
        <v>100</v>
      </c>
      <c r="F53" s="694" t="s">
        <v>785</v>
      </c>
    </row>
    <row r="54" spans="1:6" x14ac:dyDescent="0.25">
      <c r="A54" s="987"/>
      <c r="B54" s="891" t="s">
        <v>72</v>
      </c>
      <c r="C54" s="688">
        <v>35</v>
      </c>
      <c r="D54" s="688">
        <v>35</v>
      </c>
      <c r="E54" s="688">
        <f t="shared" si="1"/>
        <v>100</v>
      </c>
      <c r="F54" s="682"/>
    </row>
    <row r="55" spans="1:6" ht="37.5" x14ac:dyDescent="0.25">
      <c r="A55" s="988"/>
      <c r="B55" s="890" t="s">
        <v>73</v>
      </c>
      <c r="C55" s="683">
        <f>C57</f>
        <v>8524.2999999999993</v>
      </c>
      <c r="D55" s="683">
        <f>D57</f>
        <v>8372.2000000000007</v>
      </c>
      <c r="E55" s="683">
        <f t="shared" ref="E55" si="2">E57</f>
        <v>98.215689264807679</v>
      </c>
      <c r="F55" s="682"/>
    </row>
    <row r="56" spans="1:6" ht="23.25" customHeight="1" x14ac:dyDescent="0.3">
      <c r="A56" s="988"/>
      <c r="B56" s="896" t="s">
        <v>66</v>
      </c>
      <c r="C56" s="24"/>
      <c r="D56" s="26"/>
      <c r="E56" s="26"/>
      <c r="F56" s="682"/>
    </row>
    <row r="57" spans="1:6" ht="75.75" customHeight="1" x14ac:dyDescent="0.25">
      <c r="A57" s="988"/>
      <c r="B57" s="891" t="s">
        <v>74</v>
      </c>
      <c r="C57" s="688">
        <v>8524.2999999999993</v>
      </c>
      <c r="D57" s="688">
        <v>8372.2000000000007</v>
      </c>
      <c r="E57" s="688">
        <f>D57/C57*100</f>
        <v>98.215689264807679</v>
      </c>
      <c r="F57" s="694" t="s">
        <v>786</v>
      </c>
    </row>
    <row r="58" spans="1:6" ht="37.5" x14ac:dyDescent="0.25">
      <c r="A58" s="988"/>
      <c r="B58" s="889" t="s">
        <v>75</v>
      </c>
      <c r="C58" s="695">
        <f>C59</f>
        <v>138.6</v>
      </c>
      <c r="D58" s="695">
        <f t="shared" ref="D58:E58" si="3">D59</f>
        <v>138.6</v>
      </c>
      <c r="E58" s="695">
        <f t="shared" si="3"/>
        <v>100</v>
      </c>
      <c r="F58" s="702"/>
    </row>
    <row r="59" spans="1:6" ht="71.25" customHeight="1" x14ac:dyDescent="0.25">
      <c r="A59" s="988"/>
      <c r="B59" s="890" t="s">
        <v>76</v>
      </c>
      <c r="C59" s="683">
        <f>C62+C61</f>
        <v>138.6</v>
      </c>
      <c r="D59" s="683">
        <f>D62+D61</f>
        <v>138.6</v>
      </c>
      <c r="E59" s="683">
        <f>D59/C59*100</f>
        <v>100</v>
      </c>
      <c r="F59" s="701"/>
    </row>
    <row r="60" spans="1:6" ht="25.5" customHeight="1" x14ac:dyDescent="0.3">
      <c r="A60" s="988"/>
      <c r="B60" s="896" t="s">
        <v>66</v>
      </c>
      <c r="C60" s="688"/>
      <c r="D60" s="689"/>
      <c r="E60" s="689"/>
      <c r="F60" s="701"/>
    </row>
    <row r="61" spans="1:6" ht="81" customHeight="1" x14ac:dyDescent="0.25">
      <c r="A61" s="988"/>
      <c r="B61" s="891" t="s">
        <v>77</v>
      </c>
      <c r="C61" s="688">
        <v>138.6</v>
      </c>
      <c r="D61" s="688">
        <v>138.6</v>
      </c>
      <c r="E61" s="688">
        <f>D61/C61*100</f>
        <v>100</v>
      </c>
      <c r="F61" s="694" t="s">
        <v>799</v>
      </c>
    </row>
    <row r="62" spans="1:6" ht="56.25" x14ac:dyDescent="0.25">
      <c r="A62" s="988"/>
      <c r="B62" s="891" t="s">
        <v>78</v>
      </c>
      <c r="C62" s="688">
        <v>0</v>
      </c>
      <c r="D62" s="688">
        <v>0</v>
      </c>
      <c r="E62" s="688">
        <v>0</v>
      </c>
      <c r="F62" s="694"/>
    </row>
    <row r="63" spans="1:6" ht="37.5" x14ac:dyDescent="0.3">
      <c r="A63" s="988"/>
      <c r="B63" s="898" t="s">
        <v>79</v>
      </c>
      <c r="C63" s="695">
        <f>C64</f>
        <v>2524.5</v>
      </c>
      <c r="D63" s="695">
        <f t="shared" ref="D63" si="4">D64</f>
        <v>2279.0500000000002</v>
      </c>
      <c r="E63" s="695">
        <f>D63/C63*100</f>
        <v>90.277282630223809</v>
      </c>
      <c r="F63" s="702"/>
    </row>
    <row r="64" spans="1:6" ht="64.5" customHeight="1" x14ac:dyDescent="0.25">
      <c r="A64" s="988"/>
      <c r="B64" s="890" t="s">
        <v>80</v>
      </c>
      <c r="C64" s="683">
        <f>C66+C67</f>
        <v>2524.5</v>
      </c>
      <c r="D64" s="683">
        <f>D66+D67</f>
        <v>2279.0500000000002</v>
      </c>
      <c r="E64" s="679">
        <f>D64/C64*100</f>
        <v>90.277282630223809</v>
      </c>
      <c r="F64" s="701"/>
    </row>
    <row r="65" spans="1:6" x14ac:dyDescent="0.3">
      <c r="A65" s="988"/>
      <c r="B65" s="896" t="s">
        <v>66</v>
      </c>
      <c r="C65" s="688"/>
      <c r="D65" s="689"/>
      <c r="E65" s="689"/>
      <c r="F65" s="701"/>
    </row>
    <row r="66" spans="1:6" ht="181.5" customHeight="1" x14ac:dyDescent="0.25">
      <c r="A66" s="988"/>
      <c r="B66" s="891" t="s">
        <v>81</v>
      </c>
      <c r="C66" s="688">
        <v>10</v>
      </c>
      <c r="D66" s="688">
        <v>9.65</v>
      </c>
      <c r="E66" s="688">
        <f t="shared" ref="E66:E71" si="5">D66/C66*100</f>
        <v>96.500000000000014</v>
      </c>
      <c r="F66" s="694" t="s">
        <v>846</v>
      </c>
    </row>
    <row r="67" spans="1:6" ht="147" customHeight="1" x14ac:dyDescent="0.25">
      <c r="A67" s="988"/>
      <c r="B67" s="891" t="s">
        <v>82</v>
      </c>
      <c r="C67" s="688">
        <v>2514.5</v>
      </c>
      <c r="D67" s="688">
        <v>2269.4</v>
      </c>
      <c r="E67" s="688">
        <f t="shared" si="5"/>
        <v>90.252535295287345</v>
      </c>
      <c r="F67" s="694" t="s">
        <v>847</v>
      </c>
    </row>
    <row r="68" spans="1:6" ht="21.75" customHeight="1" x14ac:dyDescent="0.3">
      <c r="A68" s="988"/>
      <c r="B68" s="899" t="s">
        <v>62</v>
      </c>
      <c r="C68" s="703">
        <f>C46+C58+C63</f>
        <v>23058.129999999997</v>
      </c>
      <c r="D68" s="703">
        <f>D46+D58+D63</f>
        <v>22431.899999999998</v>
      </c>
      <c r="E68" s="695">
        <f t="shared" si="5"/>
        <v>97.284124948553938</v>
      </c>
      <c r="F68" s="705"/>
    </row>
    <row r="69" spans="1:6" x14ac:dyDescent="0.25">
      <c r="A69" s="988"/>
      <c r="B69" s="891" t="s">
        <v>28</v>
      </c>
      <c r="C69" s="688">
        <v>3710.79</v>
      </c>
      <c r="D69" s="688">
        <v>3447.66</v>
      </c>
      <c r="E69" s="689">
        <f t="shared" si="5"/>
        <v>92.90905710104856</v>
      </c>
      <c r="F69" s="682"/>
    </row>
    <row r="70" spans="1:6" x14ac:dyDescent="0.25">
      <c r="A70" s="988"/>
      <c r="B70" s="891" t="s">
        <v>29</v>
      </c>
      <c r="C70" s="688">
        <v>19208.73</v>
      </c>
      <c r="D70" s="688">
        <v>18845.64</v>
      </c>
      <c r="E70" s="689">
        <f t="shared" si="5"/>
        <v>98.109765715901048</v>
      </c>
      <c r="F70" s="682"/>
    </row>
    <row r="71" spans="1:6" x14ac:dyDescent="0.25">
      <c r="A71" s="988"/>
      <c r="B71" s="891" t="s">
        <v>30</v>
      </c>
      <c r="C71" s="688">
        <v>138.6</v>
      </c>
      <c r="D71" s="688">
        <v>138.6</v>
      </c>
      <c r="E71" s="689">
        <f t="shared" si="5"/>
        <v>100</v>
      </c>
      <c r="F71" s="682"/>
    </row>
    <row r="72" spans="1:6" x14ac:dyDescent="0.25">
      <c r="A72" s="989"/>
      <c r="B72" s="891" t="s">
        <v>31</v>
      </c>
      <c r="C72" s="691"/>
      <c r="D72" s="24"/>
      <c r="E72" s="691"/>
      <c r="F72" s="692"/>
    </row>
    <row r="73" spans="1:6" ht="36.75" customHeight="1" x14ac:dyDescent="0.25">
      <c r="A73" s="951">
        <v>3</v>
      </c>
      <c r="B73" s="999" t="s">
        <v>83</v>
      </c>
      <c r="C73" s="999"/>
      <c r="D73" s="999"/>
      <c r="E73" s="999"/>
      <c r="F73" s="999"/>
    </row>
    <row r="74" spans="1:6" ht="60" customHeight="1" x14ac:dyDescent="0.3">
      <c r="A74" s="987"/>
      <c r="B74" s="895" t="s">
        <v>84</v>
      </c>
      <c r="C74" s="728">
        <f>C75</f>
        <v>0</v>
      </c>
      <c r="D74" s="728">
        <f>D75</f>
        <v>0</v>
      </c>
      <c r="E74" s="728">
        <v>0</v>
      </c>
      <c r="F74" s="729"/>
    </row>
    <row r="75" spans="1:6" ht="71.25" customHeight="1" x14ac:dyDescent="0.25">
      <c r="A75" s="988"/>
      <c r="B75" s="900" t="s">
        <v>85</v>
      </c>
      <c r="C75" s="706">
        <f>C77</f>
        <v>0</v>
      </c>
      <c r="D75" s="706">
        <f t="shared" ref="D75:E75" si="6">D77</f>
        <v>0</v>
      </c>
      <c r="E75" s="706">
        <f t="shared" si="6"/>
        <v>0</v>
      </c>
      <c r="F75" s="708"/>
    </row>
    <row r="76" spans="1:6" x14ac:dyDescent="0.25">
      <c r="A76" s="988"/>
      <c r="B76" s="901" t="s">
        <v>86</v>
      </c>
      <c r="C76" s="709"/>
      <c r="D76" s="709"/>
      <c r="E76" s="709"/>
      <c r="F76" s="710"/>
    </row>
    <row r="77" spans="1:6" ht="156" customHeight="1" x14ac:dyDescent="0.25">
      <c r="A77" s="988"/>
      <c r="B77" s="902" t="s">
        <v>87</v>
      </c>
      <c r="C77" s="688">
        <v>0</v>
      </c>
      <c r="D77" s="688">
        <v>0</v>
      </c>
      <c r="E77" s="688">
        <v>0</v>
      </c>
      <c r="F77" s="720"/>
    </row>
    <row r="78" spans="1:6" ht="55.5" customHeight="1" x14ac:dyDescent="0.25">
      <c r="A78" s="988"/>
      <c r="B78" s="903" t="s">
        <v>719</v>
      </c>
      <c r="C78" s="703">
        <f>C79</f>
        <v>9561.2999999999993</v>
      </c>
      <c r="D78" s="703">
        <f>D79</f>
        <v>9561.2999999999993</v>
      </c>
      <c r="E78" s="703">
        <f>D78/C78*100</f>
        <v>100</v>
      </c>
      <c r="F78" s="730"/>
    </row>
    <row r="79" spans="1:6" ht="37.5" x14ac:dyDescent="0.25">
      <c r="A79" s="988"/>
      <c r="B79" s="900" t="s">
        <v>88</v>
      </c>
      <c r="C79" s="706">
        <f>C81+C85</f>
        <v>9561.2999999999993</v>
      </c>
      <c r="D79" s="706">
        <f>D81+D85</f>
        <v>9561.2999999999993</v>
      </c>
      <c r="E79" s="683">
        <f>D79/C79*100</f>
        <v>100</v>
      </c>
      <c r="F79" s="710"/>
    </row>
    <row r="80" spans="1:6" ht="26.25" customHeight="1" x14ac:dyDescent="0.25">
      <c r="A80" s="988"/>
      <c r="B80" s="904" t="s">
        <v>86</v>
      </c>
      <c r="C80" s="706"/>
      <c r="D80" s="706"/>
      <c r="E80" s="706"/>
      <c r="F80" s="710"/>
    </row>
    <row r="81" spans="1:6" ht="57.75" customHeight="1" x14ac:dyDescent="0.25">
      <c r="A81" s="988"/>
      <c r="B81" s="904" t="s">
        <v>89</v>
      </c>
      <c r="C81" s="721">
        <v>8611.2999999999993</v>
      </c>
      <c r="D81" s="721">
        <v>8611.2999999999993</v>
      </c>
      <c r="E81" s="721">
        <f>D81/C81*100</f>
        <v>100</v>
      </c>
      <c r="F81" s="954" t="s">
        <v>768</v>
      </c>
    </row>
    <row r="82" spans="1:6" ht="48.75" customHeight="1" x14ac:dyDescent="0.25">
      <c r="A82" s="988"/>
      <c r="B82" s="905" t="s">
        <v>90</v>
      </c>
      <c r="C82" s="683">
        <v>540</v>
      </c>
      <c r="D82" s="683">
        <v>540</v>
      </c>
      <c r="E82" s="683">
        <f>D82/C82*100</f>
        <v>100</v>
      </c>
      <c r="F82" s="711"/>
    </row>
    <row r="83" spans="1:6" s="83" customFormat="1" ht="42" customHeight="1" x14ac:dyDescent="0.3">
      <c r="A83" s="988"/>
      <c r="B83" s="900" t="s">
        <v>91</v>
      </c>
      <c r="C83" s="683">
        <v>96</v>
      </c>
      <c r="D83" s="683">
        <v>96</v>
      </c>
      <c r="E83" s="683">
        <f>D83/C83*100</f>
        <v>100</v>
      </c>
      <c r="F83" s="712"/>
    </row>
    <row r="84" spans="1:6" s="83" customFormat="1" ht="120.75" customHeight="1" x14ac:dyDescent="0.3">
      <c r="A84" s="988"/>
      <c r="B84" s="904" t="s">
        <v>92</v>
      </c>
      <c r="C84" s="688">
        <v>7975.3</v>
      </c>
      <c r="D84" s="688">
        <v>7975.3</v>
      </c>
      <c r="E84" s="688">
        <f>D84/C84*100</f>
        <v>100</v>
      </c>
      <c r="F84" s="714"/>
    </row>
    <row r="85" spans="1:6" s="83" customFormat="1" ht="122.25" customHeight="1" x14ac:dyDescent="0.25">
      <c r="A85" s="988"/>
      <c r="B85" s="904" t="s">
        <v>93</v>
      </c>
      <c r="C85" s="688">
        <v>950</v>
      </c>
      <c r="D85" s="688">
        <v>950</v>
      </c>
      <c r="E85" s="688">
        <f>D85/C85*100</f>
        <v>100</v>
      </c>
      <c r="F85" s="737" t="s">
        <v>769</v>
      </c>
    </row>
    <row r="86" spans="1:6" s="83" customFormat="1" ht="43.5" customHeight="1" x14ac:dyDescent="0.3">
      <c r="A86" s="988"/>
      <c r="B86" s="906" t="s">
        <v>720</v>
      </c>
      <c r="C86" s="703">
        <f>C87</f>
        <v>0</v>
      </c>
      <c r="D86" s="703">
        <f>D87</f>
        <v>0</v>
      </c>
      <c r="E86" s="732">
        <v>0</v>
      </c>
      <c r="F86" s="733"/>
    </row>
    <row r="87" spans="1:6" ht="102" customHeight="1" x14ac:dyDescent="0.25">
      <c r="A87" s="988"/>
      <c r="B87" s="900" t="s">
        <v>94</v>
      </c>
      <c r="C87" s="706">
        <v>0</v>
      </c>
      <c r="D87" s="706">
        <v>0</v>
      </c>
      <c r="E87" s="706">
        <v>0</v>
      </c>
      <c r="F87" s="707"/>
    </row>
    <row r="88" spans="1:6" ht="24" customHeight="1" x14ac:dyDescent="0.25">
      <c r="A88" s="988"/>
      <c r="B88" s="907" t="s">
        <v>86</v>
      </c>
      <c r="C88" s="723"/>
      <c r="D88" s="724"/>
      <c r="E88" s="724"/>
      <c r="F88" s="711"/>
    </row>
    <row r="89" spans="1:6" ht="82.5" customHeight="1" x14ac:dyDescent="0.25">
      <c r="A89" s="988"/>
      <c r="B89" s="908" t="s">
        <v>95</v>
      </c>
      <c r="C89" s="688">
        <v>0</v>
      </c>
      <c r="D89" s="725">
        <v>0</v>
      </c>
      <c r="E89" s="725">
        <v>0</v>
      </c>
      <c r="F89" s="707"/>
    </row>
    <row r="90" spans="1:6" ht="75" x14ac:dyDescent="0.25">
      <c r="A90" s="988"/>
      <c r="B90" s="906" t="s">
        <v>721</v>
      </c>
      <c r="C90" s="728">
        <f>C91</f>
        <v>1870.3</v>
      </c>
      <c r="D90" s="728">
        <f>D91</f>
        <v>1870.3</v>
      </c>
      <c r="E90" s="728">
        <f>D90/C90*100</f>
        <v>100</v>
      </c>
      <c r="F90" s="734"/>
    </row>
    <row r="91" spans="1:6" ht="93.75" x14ac:dyDescent="0.25">
      <c r="A91" s="988"/>
      <c r="B91" s="900" t="s">
        <v>102</v>
      </c>
      <c r="C91" s="726">
        <f>C92</f>
        <v>1870.3</v>
      </c>
      <c r="D91" s="726">
        <f t="shared" ref="D91:E91" si="7">D92</f>
        <v>1870.3</v>
      </c>
      <c r="E91" s="726">
        <f t="shared" si="7"/>
        <v>100</v>
      </c>
      <c r="F91" s="707"/>
    </row>
    <row r="92" spans="1:6" ht="79.5" customHeight="1" x14ac:dyDescent="0.25">
      <c r="A92" s="988"/>
      <c r="B92" s="904" t="s">
        <v>103</v>
      </c>
      <c r="C92" s="725">
        <v>1870.3</v>
      </c>
      <c r="D92" s="725">
        <v>1870.3</v>
      </c>
      <c r="E92" s="721">
        <f t="shared" ref="E92:E95" si="8">D92/C92*100</f>
        <v>100</v>
      </c>
      <c r="F92" s="737" t="s">
        <v>787</v>
      </c>
    </row>
    <row r="93" spans="1:6" s="83" customFormat="1" x14ac:dyDescent="0.3">
      <c r="A93" s="988"/>
      <c r="B93" s="906" t="s">
        <v>104</v>
      </c>
      <c r="C93" s="703">
        <f>C74+C78+C86+C90</f>
        <v>11431.599999999999</v>
      </c>
      <c r="D93" s="703">
        <f>D74+D78+D86+D90</f>
        <v>11431.599999999999</v>
      </c>
      <c r="E93" s="735">
        <f t="shared" si="8"/>
        <v>100</v>
      </c>
      <c r="F93" s="731"/>
    </row>
    <row r="94" spans="1:6" s="83" customFormat="1" x14ac:dyDescent="0.3">
      <c r="A94" s="988"/>
      <c r="B94" s="908" t="s">
        <v>28</v>
      </c>
      <c r="C94" s="727">
        <v>9051.2999999999993</v>
      </c>
      <c r="D94" s="727">
        <v>9051.2999999999993</v>
      </c>
      <c r="E94" s="725">
        <f t="shared" si="8"/>
        <v>100</v>
      </c>
      <c r="F94" s="716"/>
    </row>
    <row r="95" spans="1:6" x14ac:dyDescent="0.25">
      <c r="A95" s="988"/>
      <c r="B95" s="904" t="s">
        <v>29</v>
      </c>
      <c r="C95" s="727">
        <v>2380.3000000000002</v>
      </c>
      <c r="D95" s="727">
        <v>2380.3000000000002</v>
      </c>
      <c r="E95" s="725">
        <f t="shared" si="8"/>
        <v>100</v>
      </c>
      <c r="F95" s="690"/>
    </row>
    <row r="96" spans="1:6" s="82" customFormat="1" x14ac:dyDescent="0.25">
      <c r="A96" s="988"/>
      <c r="B96" s="904" t="s">
        <v>30</v>
      </c>
      <c r="C96" s="727">
        <v>0</v>
      </c>
      <c r="D96" s="727">
        <v>0</v>
      </c>
      <c r="E96" s="719"/>
      <c r="F96" s="690"/>
    </row>
    <row r="97" spans="1:6" s="82" customFormat="1" x14ac:dyDescent="0.25">
      <c r="A97" s="989"/>
      <c r="B97" s="904" t="s">
        <v>31</v>
      </c>
      <c r="C97" s="727">
        <v>0</v>
      </c>
      <c r="D97" s="727">
        <v>0</v>
      </c>
      <c r="E97" s="719"/>
      <c r="F97" s="690"/>
    </row>
    <row r="98" spans="1:6" ht="24.75" customHeight="1" x14ac:dyDescent="0.25">
      <c r="A98" s="951">
        <v>4</v>
      </c>
      <c r="B98" s="909" t="s">
        <v>105</v>
      </c>
      <c r="C98" s="739"/>
      <c r="D98" s="740"/>
      <c r="E98" s="740"/>
      <c r="F98" s="740"/>
    </row>
    <row r="99" spans="1:6" ht="46.5" customHeight="1" x14ac:dyDescent="0.3">
      <c r="A99" s="987"/>
      <c r="B99" s="889" t="s">
        <v>106</v>
      </c>
      <c r="C99" s="703">
        <f>C100+C104</f>
        <v>24081.91</v>
      </c>
      <c r="D99" s="703">
        <f>D100+D104</f>
        <v>23229.18</v>
      </c>
      <c r="E99" s="703">
        <f>D99/C99*100</f>
        <v>96.459043323390887</v>
      </c>
      <c r="F99" s="696"/>
    </row>
    <row r="100" spans="1:6" ht="64.5" customHeight="1" x14ac:dyDescent="0.25">
      <c r="A100" s="988"/>
      <c r="B100" s="890" t="s">
        <v>576</v>
      </c>
      <c r="C100" s="683">
        <f>C102+C103</f>
        <v>175.8</v>
      </c>
      <c r="D100" s="683">
        <f>D102+D103</f>
        <v>175.79</v>
      </c>
      <c r="E100" s="683">
        <f>SUM(E102:E103)</f>
        <v>199.94680851063828</v>
      </c>
      <c r="F100" s="682"/>
    </row>
    <row r="101" spans="1:6" ht="26.25" customHeight="1" x14ac:dyDescent="0.3">
      <c r="A101" s="988"/>
      <c r="B101" s="896" t="s">
        <v>66</v>
      </c>
      <c r="C101" s="742"/>
      <c r="D101" s="686"/>
      <c r="E101" s="686"/>
      <c r="F101" s="682"/>
    </row>
    <row r="102" spans="1:6" ht="47.25" customHeight="1" x14ac:dyDescent="0.25">
      <c r="A102" s="988"/>
      <c r="B102" s="904" t="s">
        <v>107</v>
      </c>
      <c r="C102" s="688">
        <v>18.8</v>
      </c>
      <c r="D102" s="688">
        <v>18.79</v>
      </c>
      <c r="E102" s="688">
        <f t="shared" ref="E102:E107" si="9">D102/C102*100</f>
        <v>99.946808510638292</v>
      </c>
      <c r="F102" s="738"/>
    </row>
    <row r="103" spans="1:6" ht="99" customHeight="1" x14ac:dyDescent="0.25">
      <c r="A103" s="988"/>
      <c r="B103" s="904" t="s">
        <v>577</v>
      </c>
      <c r="C103" s="688">
        <v>157</v>
      </c>
      <c r="D103" s="688">
        <v>157</v>
      </c>
      <c r="E103" s="688">
        <f t="shared" si="9"/>
        <v>100</v>
      </c>
      <c r="F103" s="737" t="s">
        <v>108</v>
      </c>
    </row>
    <row r="104" spans="1:6" ht="37.5" x14ac:dyDescent="0.25">
      <c r="A104" s="988"/>
      <c r="B104" s="890" t="s">
        <v>109</v>
      </c>
      <c r="C104" s="683">
        <f>SUM(C105)</f>
        <v>23906.11</v>
      </c>
      <c r="D104" s="683">
        <f t="shared" ref="D104" si="10">SUM(D105)</f>
        <v>23053.39</v>
      </c>
      <c r="E104" s="683">
        <f t="shared" si="9"/>
        <v>96.43304577783671</v>
      </c>
      <c r="F104" s="701"/>
    </row>
    <row r="105" spans="1:6" ht="60.75" customHeight="1" x14ac:dyDescent="0.25">
      <c r="A105" s="988"/>
      <c r="B105" s="893" t="s">
        <v>110</v>
      </c>
      <c r="C105" s="688">
        <v>23906.11</v>
      </c>
      <c r="D105" s="688">
        <v>23053.39</v>
      </c>
      <c r="E105" s="688">
        <f t="shared" si="9"/>
        <v>96.43304577783671</v>
      </c>
      <c r="F105" s="694" t="s">
        <v>788</v>
      </c>
    </row>
    <row r="106" spans="1:6" s="82" customFormat="1" ht="56.25" x14ac:dyDescent="0.25">
      <c r="A106" s="988"/>
      <c r="B106" s="889" t="s">
        <v>111</v>
      </c>
      <c r="C106" s="703">
        <f>C107</f>
        <v>37336.89</v>
      </c>
      <c r="D106" s="703">
        <f>D107</f>
        <v>34856.400000000001</v>
      </c>
      <c r="E106" s="703">
        <f t="shared" si="9"/>
        <v>93.356463272650728</v>
      </c>
      <c r="F106" s="705"/>
    </row>
    <row r="107" spans="1:6" ht="75" x14ac:dyDescent="0.25">
      <c r="A107" s="988"/>
      <c r="B107" s="890" t="s">
        <v>112</v>
      </c>
      <c r="C107" s="683">
        <f>C109+C110</f>
        <v>37336.89</v>
      </c>
      <c r="D107" s="683">
        <f>D109+D110</f>
        <v>34856.400000000001</v>
      </c>
      <c r="E107" s="683">
        <f t="shared" si="9"/>
        <v>93.356463272650728</v>
      </c>
      <c r="F107" s="682"/>
    </row>
    <row r="108" spans="1:6" ht="24" customHeight="1" x14ac:dyDescent="0.3">
      <c r="A108" s="989"/>
      <c r="B108" s="896" t="s">
        <v>66</v>
      </c>
      <c r="C108" s="742"/>
      <c r="D108" s="686"/>
      <c r="E108" s="686"/>
      <c r="F108" s="682"/>
    </row>
    <row r="109" spans="1:6" ht="217.5" customHeight="1" x14ac:dyDescent="0.25">
      <c r="A109" s="987"/>
      <c r="B109" s="891" t="s">
        <v>113</v>
      </c>
      <c r="C109" s="688">
        <v>32834.19</v>
      </c>
      <c r="D109" s="741">
        <v>30814.54</v>
      </c>
      <c r="E109" s="688">
        <f>D109/C109*100</f>
        <v>93.848942215416315</v>
      </c>
      <c r="F109" s="694" t="s">
        <v>789</v>
      </c>
    </row>
    <row r="110" spans="1:6" ht="56.25" x14ac:dyDescent="0.25">
      <c r="A110" s="988"/>
      <c r="B110" s="891" t="s">
        <v>115</v>
      </c>
      <c r="C110" s="688">
        <v>4502.7</v>
      </c>
      <c r="D110" s="741">
        <v>4041.86</v>
      </c>
      <c r="E110" s="688">
        <f>D110/C110*100</f>
        <v>89.765251959935156</v>
      </c>
      <c r="F110" s="694" t="s">
        <v>790</v>
      </c>
    </row>
    <row r="111" spans="1:6" s="82" customFormat="1" ht="56.25" x14ac:dyDescent="0.25">
      <c r="A111" s="988"/>
      <c r="B111" s="889" t="s">
        <v>116</v>
      </c>
      <c r="C111" s="703">
        <f>C112+C121+C125+C130+C132+C135</f>
        <v>5429.5999999999995</v>
      </c>
      <c r="D111" s="703">
        <f>D112+D121+D125+D130+D132+D135</f>
        <v>4877.87</v>
      </c>
      <c r="E111" s="695">
        <f>D111/C111*100</f>
        <v>89.838477972594674</v>
      </c>
      <c r="F111" s="705"/>
    </row>
    <row r="112" spans="1:6" ht="93.75" x14ac:dyDescent="0.25">
      <c r="A112" s="988"/>
      <c r="B112" s="890" t="s">
        <v>117</v>
      </c>
      <c r="C112" s="683">
        <f>C114+C115+C116+C117+C118+C119+C120</f>
        <v>4303.8</v>
      </c>
      <c r="D112" s="683">
        <f>D114+D115+D116+D117+D118+D119+D120</f>
        <v>4303.8</v>
      </c>
      <c r="E112" s="683">
        <f>D112/C112*100</f>
        <v>100</v>
      </c>
      <c r="F112" s="690"/>
    </row>
    <row r="113" spans="1:6" ht="27.75" customHeight="1" x14ac:dyDescent="0.3">
      <c r="A113" s="988"/>
      <c r="B113" s="896" t="s">
        <v>66</v>
      </c>
      <c r="C113" s="742"/>
      <c r="D113" s="686"/>
      <c r="E113" s="686"/>
      <c r="F113" s="682"/>
    </row>
    <row r="114" spans="1:6" s="83" customFormat="1" ht="74.25" customHeight="1" x14ac:dyDescent="0.25">
      <c r="A114" s="988"/>
      <c r="B114" s="891" t="s">
        <v>118</v>
      </c>
      <c r="C114" s="688">
        <v>460</v>
      </c>
      <c r="D114" s="741">
        <v>460</v>
      </c>
      <c r="E114" s="688">
        <f t="shared" ref="E114:E120" si="11">D114/C114*100</f>
        <v>100</v>
      </c>
      <c r="F114" s="694" t="s">
        <v>665</v>
      </c>
    </row>
    <row r="115" spans="1:6" ht="141.75" customHeight="1" x14ac:dyDescent="0.25">
      <c r="A115" s="988"/>
      <c r="B115" s="891" t="s">
        <v>119</v>
      </c>
      <c r="C115" s="688">
        <v>595</v>
      </c>
      <c r="D115" s="741">
        <v>595</v>
      </c>
      <c r="E115" s="688">
        <f t="shared" si="11"/>
        <v>100</v>
      </c>
      <c r="F115" s="694" t="s">
        <v>791</v>
      </c>
    </row>
    <row r="116" spans="1:6" ht="160.5" customHeight="1" x14ac:dyDescent="0.25">
      <c r="A116" s="988"/>
      <c r="B116" s="904" t="s">
        <v>121</v>
      </c>
      <c r="C116" s="688">
        <v>1358.8</v>
      </c>
      <c r="D116" s="741">
        <v>1358.8</v>
      </c>
      <c r="E116" s="688">
        <f t="shared" si="11"/>
        <v>100</v>
      </c>
      <c r="F116" s="737" t="s">
        <v>745</v>
      </c>
    </row>
    <row r="117" spans="1:6" s="82" customFormat="1" ht="73.5" customHeight="1" x14ac:dyDescent="0.25">
      <c r="A117" s="988"/>
      <c r="B117" s="904" t="s">
        <v>122</v>
      </c>
      <c r="C117" s="688">
        <v>390</v>
      </c>
      <c r="D117" s="688">
        <v>390</v>
      </c>
      <c r="E117" s="688">
        <f t="shared" si="11"/>
        <v>100</v>
      </c>
      <c r="F117" s="737" t="s">
        <v>792</v>
      </c>
    </row>
    <row r="118" spans="1:6" ht="192.75" customHeight="1" x14ac:dyDescent="0.25">
      <c r="A118" s="988"/>
      <c r="B118" s="904" t="s">
        <v>124</v>
      </c>
      <c r="C118" s="688">
        <v>600</v>
      </c>
      <c r="D118" s="688">
        <v>600</v>
      </c>
      <c r="E118" s="688">
        <f t="shared" si="11"/>
        <v>100</v>
      </c>
      <c r="F118" s="743" t="s">
        <v>746</v>
      </c>
    </row>
    <row r="119" spans="1:6" ht="37.5" x14ac:dyDescent="0.25">
      <c r="A119" s="988"/>
      <c r="B119" s="904" t="s">
        <v>125</v>
      </c>
      <c r="C119" s="688">
        <v>300</v>
      </c>
      <c r="D119" s="688">
        <v>300</v>
      </c>
      <c r="E119" s="688">
        <f t="shared" si="11"/>
        <v>100</v>
      </c>
      <c r="F119" s="737" t="s">
        <v>793</v>
      </c>
    </row>
    <row r="120" spans="1:6" ht="42.75" customHeight="1" x14ac:dyDescent="0.25">
      <c r="A120" s="988"/>
      <c r="B120" s="904" t="s">
        <v>127</v>
      </c>
      <c r="C120" s="688">
        <v>600</v>
      </c>
      <c r="D120" s="688">
        <v>600</v>
      </c>
      <c r="E120" s="688">
        <f t="shared" si="11"/>
        <v>100</v>
      </c>
      <c r="F120" s="737" t="s">
        <v>794</v>
      </c>
    </row>
    <row r="121" spans="1:6" s="82" customFormat="1" ht="37.5" x14ac:dyDescent="0.25">
      <c r="A121" s="988"/>
      <c r="B121" s="890" t="s">
        <v>129</v>
      </c>
      <c r="C121" s="683">
        <f>C123+C124</f>
        <v>0</v>
      </c>
      <c r="D121" s="683">
        <f t="shared" ref="D121:E121" si="12">D123+D124</f>
        <v>0</v>
      </c>
      <c r="E121" s="683">
        <f t="shared" si="12"/>
        <v>0</v>
      </c>
      <c r="F121" s="682"/>
    </row>
    <row r="122" spans="1:6" x14ac:dyDescent="0.3">
      <c r="A122" s="988"/>
      <c r="B122" s="896" t="s">
        <v>66</v>
      </c>
      <c r="C122" s="742"/>
      <c r="D122" s="686"/>
      <c r="E122" s="686"/>
      <c r="F122" s="697"/>
    </row>
    <row r="123" spans="1:6" s="83" customFormat="1" ht="75" x14ac:dyDescent="0.3">
      <c r="A123" s="988"/>
      <c r="B123" s="896" t="s">
        <v>579</v>
      </c>
      <c r="C123" s="689">
        <v>0</v>
      </c>
      <c r="D123" s="689">
        <v>0</v>
      </c>
      <c r="E123" s="689">
        <v>0</v>
      </c>
      <c r="F123" s="25"/>
    </row>
    <row r="124" spans="1:6" s="83" customFormat="1" ht="75" x14ac:dyDescent="0.3">
      <c r="A124" s="988"/>
      <c r="B124" s="896" t="s">
        <v>130</v>
      </c>
      <c r="C124" s="689">
        <v>0</v>
      </c>
      <c r="D124" s="689">
        <v>0</v>
      </c>
      <c r="E124" s="689">
        <v>0</v>
      </c>
      <c r="F124" s="25"/>
    </row>
    <row r="125" spans="1:6" ht="75" x14ac:dyDescent="0.25">
      <c r="A125" s="988"/>
      <c r="B125" s="890" t="s">
        <v>131</v>
      </c>
      <c r="C125" s="683">
        <f>C127+C128+C129</f>
        <v>60</v>
      </c>
      <c r="D125" s="683">
        <f>D127+D128+D129</f>
        <v>59.58</v>
      </c>
      <c r="E125" s="683">
        <f>D125/C125*100</f>
        <v>99.3</v>
      </c>
      <c r="F125" s="682"/>
    </row>
    <row r="126" spans="1:6" x14ac:dyDescent="0.3">
      <c r="A126" s="989"/>
      <c r="B126" s="896" t="s">
        <v>66</v>
      </c>
      <c r="C126" s="742"/>
      <c r="D126" s="686"/>
      <c r="E126" s="686"/>
      <c r="F126" s="682"/>
    </row>
    <row r="127" spans="1:6" s="83" customFormat="1" ht="56.25" x14ac:dyDescent="0.3">
      <c r="A127" s="987"/>
      <c r="B127" s="896" t="s">
        <v>132</v>
      </c>
      <c r="C127" s="689">
        <v>0</v>
      </c>
      <c r="D127" s="689">
        <v>0</v>
      </c>
      <c r="E127" s="689">
        <v>0</v>
      </c>
      <c r="F127" s="23"/>
    </row>
    <row r="128" spans="1:6" ht="169.5" customHeight="1" x14ac:dyDescent="0.25">
      <c r="A128" s="988"/>
      <c r="B128" s="891" t="s">
        <v>795</v>
      </c>
      <c r="C128" s="688">
        <v>60</v>
      </c>
      <c r="D128" s="688">
        <v>59.58</v>
      </c>
      <c r="E128" s="688">
        <f>D128/C128*100</f>
        <v>99.3</v>
      </c>
      <c r="F128" s="694" t="s">
        <v>796</v>
      </c>
    </row>
    <row r="129" spans="1:6" s="82" customFormat="1" ht="56.25" x14ac:dyDescent="0.25">
      <c r="A129" s="988"/>
      <c r="B129" s="891" t="s">
        <v>135</v>
      </c>
      <c r="C129" s="689">
        <v>0</v>
      </c>
      <c r="D129" s="689">
        <v>0</v>
      </c>
      <c r="E129" s="689">
        <v>0</v>
      </c>
      <c r="F129" s="682"/>
    </row>
    <row r="130" spans="1:6" ht="37.5" x14ac:dyDescent="0.3">
      <c r="A130" s="988"/>
      <c r="B130" s="892" t="s">
        <v>136</v>
      </c>
      <c r="C130" s="683">
        <f>C131</f>
        <v>0</v>
      </c>
      <c r="D130" s="683">
        <f t="shared" ref="D130:E130" si="13">D131</f>
        <v>0</v>
      </c>
      <c r="E130" s="683">
        <f t="shared" si="13"/>
        <v>0</v>
      </c>
      <c r="F130" s="681"/>
    </row>
    <row r="131" spans="1:6" s="83" customFormat="1" x14ac:dyDescent="0.3">
      <c r="A131" s="988"/>
      <c r="B131" s="896" t="s">
        <v>137</v>
      </c>
      <c r="C131" s="689">
        <v>0</v>
      </c>
      <c r="D131" s="689">
        <v>0</v>
      </c>
      <c r="E131" s="689">
        <v>0</v>
      </c>
      <c r="F131" s="23"/>
    </row>
    <row r="132" spans="1:6" s="83" customFormat="1" ht="56.25" x14ac:dyDescent="0.3">
      <c r="A132" s="988"/>
      <c r="B132" s="892" t="s">
        <v>138</v>
      </c>
      <c r="C132" s="683">
        <f>C133+C134</f>
        <v>323.39999999999998</v>
      </c>
      <c r="D132" s="683">
        <f>D133+D134</f>
        <v>303.29000000000002</v>
      </c>
      <c r="E132" s="683">
        <f>E133+E134</f>
        <v>93.781694495980233</v>
      </c>
      <c r="F132" s="23"/>
    </row>
    <row r="133" spans="1:6" ht="147" customHeight="1" x14ac:dyDescent="0.25">
      <c r="A133" s="988"/>
      <c r="B133" s="891" t="s">
        <v>139</v>
      </c>
      <c r="C133" s="688">
        <v>323.39999999999998</v>
      </c>
      <c r="D133" s="688">
        <v>303.29000000000002</v>
      </c>
      <c r="E133" s="688">
        <f>D133/C133*100</f>
        <v>93.781694495980233</v>
      </c>
      <c r="F133" s="694" t="s">
        <v>797</v>
      </c>
    </row>
    <row r="134" spans="1:6" s="82" customFormat="1" ht="75" x14ac:dyDescent="0.25">
      <c r="A134" s="988"/>
      <c r="B134" s="891" t="s">
        <v>141</v>
      </c>
      <c r="C134" s="689">
        <v>0</v>
      </c>
      <c r="D134" s="689">
        <v>0</v>
      </c>
      <c r="E134" s="689">
        <v>0</v>
      </c>
      <c r="F134" s="682"/>
    </row>
    <row r="135" spans="1:6" ht="150" x14ac:dyDescent="0.3">
      <c r="A135" s="988"/>
      <c r="B135" s="890" t="s">
        <v>142</v>
      </c>
      <c r="C135" s="683">
        <f t="shared" ref="C135:E135" si="14">C136</f>
        <v>742.4</v>
      </c>
      <c r="D135" s="683">
        <f t="shared" si="14"/>
        <v>211.2</v>
      </c>
      <c r="E135" s="683">
        <f t="shared" si="14"/>
        <v>28.448275862068968</v>
      </c>
      <c r="F135" s="681"/>
    </row>
    <row r="136" spans="1:6" s="83" customFormat="1" ht="179.25" customHeight="1" x14ac:dyDescent="0.25">
      <c r="A136" s="988"/>
      <c r="B136" s="891" t="s">
        <v>143</v>
      </c>
      <c r="C136" s="688">
        <v>742.4</v>
      </c>
      <c r="D136" s="688">
        <v>211.2</v>
      </c>
      <c r="E136" s="688">
        <f>D136/C136*100</f>
        <v>28.448275862068968</v>
      </c>
      <c r="F136" s="744" t="s">
        <v>798</v>
      </c>
    </row>
    <row r="137" spans="1:6" s="82" customFormat="1" x14ac:dyDescent="0.25">
      <c r="A137" s="988"/>
      <c r="B137" s="895" t="s">
        <v>62</v>
      </c>
      <c r="C137" s="703">
        <f>C99+C106+C111</f>
        <v>66848.400000000009</v>
      </c>
      <c r="D137" s="703">
        <f>D99+D106+D111</f>
        <v>62963.450000000004</v>
      </c>
      <c r="E137" s="703">
        <f>D137/C137*100</f>
        <v>94.188417374237815</v>
      </c>
      <c r="F137" s="705"/>
    </row>
    <row r="138" spans="1:6" s="82" customFormat="1" x14ac:dyDescent="0.25">
      <c r="A138" s="988"/>
      <c r="B138" s="891" t="s">
        <v>28</v>
      </c>
      <c r="C138" s="688">
        <v>9753.4</v>
      </c>
      <c r="D138" s="689">
        <v>9430.74</v>
      </c>
      <c r="E138" s="689">
        <f>D138/C138*100</f>
        <v>96.691820288309714</v>
      </c>
      <c r="F138" s="682"/>
    </row>
    <row r="139" spans="1:6" x14ac:dyDescent="0.3">
      <c r="A139" s="988"/>
      <c r="B139" s="896" t="s">
        <v>29</v>
      </c>
      <c r="C139" s="688">
        <v>56746.9</v>
      </c>
      <c r="D139" s="689">
        <v>53184.61</v>
      </c>
      <c r="E139" s="689">
        <f>D139/C139*100</f>
        <v>93.722494092188285</v>
      </c>
      <c r="F139" s="682"/>
    </row>
    <row r="140" spans="1:6" s="82" customFormat="1" x14ac:dyDescent="0.25">
      <c r="A140" s="989"/>
      <c r="B140" s="891" t="s">
        <v>30</v>
      </c>
      <c r="C140" s="688">
        <v>348.1</v>
      </c>
      <c r="D140" s="689">
        <v>348.1</v>
      </c>
      <c r="E140" s="689">
        <f>D140/C140*100</f>
        <v>100</v>
      </c>
      <c r="F140" s="682"/>
    </row>
    <row r="141" spans="1:6" s="82" customFormat="1" ht="24.75" customHeight="1" x14ac:dyDescent="0.25">
      <c r="A141" s="951">
        <v>5</v>
      </c>
      <c r="B141" s="910" t="s">
        <v>144</v>
      </c>
      <c r="C141" s="752"/>
      <c r="D141" s="752"/>
      <c r="E141" s="752"/>
      <c r="F141" s="753"/>
    </row>
    <row r="142" spans="1:6" s="82" customFormat="1" ht="37.5" x14ac:dyDescent="0.25">
      <c r="A142" s="987"/>
      <c r="B142" s="889" t="s">
        <v>145</v>
      </c>
      <c r="C142" s="695">
        <f>C143+C147+C152+C156</f>
        <v>1688412.8</v>
      </c>
      <c r="D142" s="695">
        <f>D143+D147+D152+D156</f>
        <v>1677162.64</v>
      </c>
      <c r="E142" s="703">
        <f>D142/C142*100</f>
        <v>99.333684274367016</v>
      </c>
      <c r="F142" s="705"/>
    </row>
    <row r="143" spans="1:6" ht="37.5" x14ac:dyDescent="0.25">
      <c r="A143" s="988"/>
      <c r="B143" s="890" t="s">
        <v>146</v>
      </c>
      <c r="C143" s="683">
        <f>C145+C146</f>
        <v>1560201.6700000002</v>
      </c>
      <c r="D143" s="683">
        <f>D145+D146</f>
        <v>1558169.1</v>
      </c>
      <c r="E143" s="683">
        <f>D143/C143*100</f>
        <v>99.869723892809318</v>
      </c>
      <c r="F143" s="682"/>
    </row>
    <row r="144" spans="1:6" s="82" customFormat="1" x14ac:dyDescent="0.25">
      <c r="A144" s="988"/>
      <c r="B144" s="891" t="s">
        <v>66</v>
      </c>
      <c r="C144" s="688"/>
      <c r="D144" s="679"/>
      <c r="E144" s="679"/>
      <c r="F144" s="682"/>
    </row>
    <row r="145" spans="1:6" s="82" customFormat="1" ht="105" customHeight="1" x14ac:dyDescent="0.25">
      <c r="A145" s="988"/>
      <c r="B145" s="891" t="s">
        <v>147</v>
      </c>
      <c r="C145" s="688">
        <v>1476631.37</v>
      </c>
      <c r="D145" s="688">
        <v>1475055.5</v>
      </c>
      <c r="E145" s="688">
        <f>D145/C145*100</f>
        <v>99.893279390373507</v>
      </c>
      <c r="F145" s="694" t="s">
        <v>722</v>
      </c>
    </row>
    <row r="146" spans="1:6" s="82" customFormat="1" ht="63.75" customHeight="1" x14ac:dyDescent="0.25">
      <c r="A146" s="989"/>
      <c r="B146" s="891" t="s">
        <v>149</v>
      </c>
      <c r="C146" s="688">
        <v>83570.3</v>
      </c>
      <c r="D146" s="688">
        <v>83113.600000000006</v>
      </c>
      <c r="E146" s="688">
        <f>D146/C146*100</f>
        <v>99.453513987624802</v>
      </c>
      <c r="F146" s="745" t="s">
        <v>150</v>
      </c>
    </row>
    <row r="147" spans="1:6" s="82" customFormat="1" ht="56.25" x14ac:dyDescent="0.25">
      <c r="A147" s="987"/>
      <c r="B147" s="890" t="s">
        <v>580</v>
      </c>
      <c r="C147" s="683">
        <f>C149+C151</f>
        <v>3726.2</v>
      </c>
      <c r="D147" s="683">
        <f>D149+D151</f>
        <v>3646.7</v>
      </c>
      <c r="E147" s="683">
        <f>D147/C147*100</f>
        <v>97.866459127261024</v>
      </c>
      <c r="F147" s="746"/>
    </row>
    <row r="148" spans="1:6" x14ac:dyDescent="0.25">
      <c r="A148" s="988"/>
      <c r="B148" s="891" t="s">
        <v>66</v>
      </c>
      <c r="C148" s="688"/>
      <c r="D148" s="679"/>
      <c r="E148" s="679"/>
      <c r="F148" s="684"/>
    </row>
    <row r="149" spans="1:6" ht="299.25" customHeight="1" x14ac:dyDescent="0.25">
      <c r="A149" s="988"/>
      <c r="B149" s="995" t="s">
        <v>151</v>
      </c>
      <c r="C149" s="997">
        <v>3133.7</v>
      </c>
      <c r="D149" s="997">
        <v>3054.2</v>
      </c>
      <c r="E149" s="997">
        <f>D149/C149*100</f>
        <v>97.463062833072726</v>
      </c>
      <c r="F149" s="993" t="s">
        <v>723</v>
      </c>
    </row>
    <row r="150" spans="1:6" ht="287.25" customHeight="1" x14ac:dyDescent="0.25">
      <c r="A150" s="988"/>
      <c r="B150" s="996"/>
      <c r="C150" s="998"/>
      <c r="D150" s="998"/>
      <c r="E150" s="998"/>
      <c r="F150" s="994"/>
    </row>
    <row r="151" spans="1:6" ht="108" customHeight="1" x14ac:dyDescent="0.25">
      <c r="A151" s="988"/>
      <c r="B151" s="891" t="s">
        <v>581</v>
      </c>
      <c r="C151" s="688">
        <v>592.5</v>
      </c>
      <c r="D151" s="688">
        <v>592.5</v>
      </c>
      <c r="E151" s="688">
        <f>D151/C151*100</f>
        <v>100</v>
      </c>
      <c r="F151" s="694" t="s">
        <v>801</v>
      </c>
    </row>
    <row r="152" spans="1:6" s="83" customFormat="1" ht="60" customHeight="1" x14ac:dyDescent="0.3">
      <c r="A152" s="988"/>
      <c r="B152" s="890" t="s">
        <v>152</v>
      </c>
      <c r="C152" s="683">
        <f>C154+C155</f>
        <v>113010.7</v>
      </c>
      <c r="D152" s="683">
        <f>D154+D155</f>
        <v>110353.7</v>
      </c>
      <c r="E152" s="683">
        <f>D152/C152*100</f>
        <v>97.648895193110036</v>
      </c>
      <c r="F152" s="713"/>
    </row>
    <row r="153" spans="1:6" x14ac:dyDescent="0.25">
      <c r="A153" s="988"/>
      <c r="B153" s="891" t="s">
        <v>66</v>
      </c>
      <c r="C153" s="688"/>
      <c r="D153" s="679"/>
      <c r="E153" s="679"/>
      <c r="F153" s="684"/>
    </row>
    <row r="154" spans="1:6" s="82" customFormat="1" ht="101.25" customHeight="1" x14ac:dyDescent="0.25">
      <c r="A154" s="988"/>
      <c r="B154" s="891" t="s">
        <v>153</v>
      </c>
      <c r="C154" s="688">
        <v>39492.199999999997</v>
      </c>
      <c r="D154" s="688">
        <v>39488.800000000003</v>
      </c>
      <c r="E154" s="688">
        <f>D154/C154*100</f>
        <v>99.991390705000001</v>
      </c>
      <c r="F154" s="737" t="s">
        <v>802</v>
      </c>
    </row>
    <row r="155" spans="1:6" ht="56.25" x14ac:dyDescent="0.25">
      <c r="A155" s="988"/>
      <c r="B155" s="891" t="s">
        <v>154</v>
      </c>
      <c r="C155" s="688">
        <v>73518.5</v>
      </c>
      <c r="D155" s="688">
        <v>70864.899999999994</v>
      </c>
      <c r="E155" s="688">
        <f>D155/C155*100</f>
        <v>96.390568360344659</v>
      </c>
      <c r="F155" s="737" t="s">
        <v>803</v>
      </c>
    </row>
    <row r="156" spans="1:6" ht="56.25" x14ac:dyDescent="0.25">
      <c r="A156" s="988"/>
      <c r="B156" s="890" t="s">
        <v>156</v>
      </c>
      <c r="C156" s="683">
        <f>C158+C159</f>
        <v>11474.23</v>
      </c>
      <c r="D156" s="683">
        <f>D158+D159</f>
        <v>4993.1400000000003</v>
      </c>
      <c r="E156" s="679">
        <f>E158+E159</f>
        <v>31.987496197670009</v>
      </c>
      <c r="F156" s="684"/>
    </row>
    <row r="157" spans="1:6" ht="25.5" customHeight="1" x14ac:dyDescent="0.25">
      <c r="A157" s="988"/>
      <c r="B157" s="891" t="s">
        <v>66</v>
      </c>
      <c r="C157" s="688"/>
      <c r="D157" s="679"/>
      <c r="E157" s="679"/>
      <c r="F157" s="684"/>
    </row>
    <row r="158" spans="1:6" s="82" customFormat="1" ht="263.25" customHeight="1" x14ac:dyDescent="0.25">
      <c r="A158" s="989"/>
      <c r="B158" s="891" t="s">
        <v>157</v>
      </c>
      <c r="C158" s="688">
        <v>8800.5300000000007</v>
      </c>
      <c r="D158" s="688">
        <v>4150.5</v>
      </c>
      <c r="E158" s="688">
        <f>D158/C158</f>
        <v>0.47161932292714187</v>
      </c>
      <c r="F158" s="737" t="s">
        <v>804</v>
      </c>
    </row>
    <row r="159" spans="1:6" ht="409.5" customHeight="1" x14ac:dyDescent="0.25">
      <c r="A159" s="987"/>
      <c r="B159" s="891" t="s">
        <v>158</v>
      </c>
      <c r="C159" s="688">
        <v>2673.7</v>
      </c>
      <c r="D159" s="688">
        <v>842.64</v>
      </c>
      <c r="E159" s="688">
        <f>D159/C159*100</f>
        <v>31.515876874742865</v>
      </c>
      <c r="F159" s="747" t="s">
        <v>747</v>
      </c>
    </row>
    <row r="160" spans="1:6" s="83" customFormat="1" ht="56.25" x14ac:dyDescent="0.3">
      <c r="A160" s="988"/>
      <c r="B160" s="889" t="s">
        <v>159</v>
      </c>
      <c r="C160" s="695">
        <f>C161</f>
        <v>15703</v>
      </c>
      <c r="D160" s="695">
        <f t="shared" ref="D160:E160" si="15">D161</f>
        <v>14813.2</v>
      </c>
      <c r="E160" s="695">
        <f t="shared" si="15"/>
        <v>94.33356683436287</v>
      </c>
      <c r="F160" s="736"/>
    </row>
    <row r="161" spans="1:6" s="83" customFormat="1" ht="69.75" customHeight="1" x14ac:dyDescent="0.25">
      <c r="A161" s="988"/>
      <c r="B161" s="890" t="s">
        <v>160</v>
      </c>
      <c r="C161" s="683">
        <f>C163+C164</f>
        <v>15703</v>
      </c>
      <c r="D161" s="683">
        <f>D163+D164</f>
        <v>14813.2</v>
      </c>
      <c r="E161" s="683">
        <f>D161/C161*100</f>
        <v>94.33356683436287</v>
      </c>
      <c r="F161" s="737" t="s">
        <v>161</v>
      </c>
    </row>
    <row r="162" spans="1:6" s="83" customFormat="1" x14ac:dyDescent="0.25">
      <c r="A162" s="988"/>
      <c r="B162" s="891" t="s">
        <v>66</v>
      </c>
      <c r="C162" s="688"/>
      <c r="D162" s="679"/>
      <c r="E162" s="679"/>
      <c r="F162" s="760"/>
    </row>
    <row r="163" spans="1:6" ht="56.25" x14ac:dyDescent="0.25">
      <c r="A163" s="988"/>
      <c r="B163" s="891" t="s">
        <v>162</v>
      </c>
      <c r="C163" s="688">
        <v>13803</v>
      </c>
      <c r="D163" s="688">
        <v>13767</v>
      </c>
      <c r="E163" s="688">
        <f>D163/C163*100</f>
        <v>99.739187133231908</v>
      </c>
      <c r="F163" s="737" t="s">
        <v>163</v>
      </c>
    </row>
    <row r="164" spans="1:6" ht="186.75" customHeight="1" x14ac:dyDescent="0.25">
      <c r="A164" s="988"/>
      <c r="B164" s="891" t="s">
        <v>748</v>
      </c>
      <c r="C164" s="688">
        <v>1900</v>
      </c>
      <c r="D164" s="688">
        <v>1046.2</v>
      </c>
      <c r="E164" s="688">
        <f>D164/C164*100</f>
        <v>55.063157894736847</v>
      </c>
      <c r="F164" s="694" t="s">
        <v>749</v>
      </c>
    </row>
    <row r="165" spans="1:6" ht="56.25" x14ac:dyDescent="0.25">
      <c r="A165" s="988"/>
      <c r="B165" s="889" t="s">
        <v>164</v>
      </c>
      <c r="C165" s="695">
        <f>C166</f>
        <v>59157.13</v>
      </c>
      <c r="D165" s="695">
        <f t="shared" ref="D165:E165" si="16">D166</f>
        <v>58474.5</v>
      </c>
      <c r="E165" s="695">
        <f t="shared" si="16"/>
        <v>98.84607316142619</v>
      </c>
      <c r="F165" s="704"/>
    </row>
    <row r="166" spans="1:6" s="83" customFormat="1" ht="56.25" x14ac:dyDescent="0.3">
      <c r="A166" s="988"/>
      <c r="B166" s="890" t="s">
        <v>165</v>
      </c>
      <c r="C166" s="683">
        <f>C168+C169</f>
        <v>59157.13</v>
      </c>
      <c r="D166" s="683">
        <f>D168+D169</f>
        <v>58474.5</v>
      </c>
      <c r="E166" s="683">
        <f>D166/C166*100</f>
        <v>98.84607316142619</v>
      </c>
      <c r="F166" s="713"/>
    </row>
    <row r="167" spans="1:6" x14ac:dyDescent="0.25">
      <c r="A167" s="988"/>
      <c r="B167" s="891" t="s">
        <v>66</v>
      </c>
      <c r="C167" s="688"/>
      <c r="D167" s="679"/>
      <c r="E167" s="679"/>
      <c r="F167" s="684"/>
    </row>
    <row r="168" spans="1:6" ht="112.5" x14ac:dyDescent="0.25">
      <c r="A168" s="988"/>
      <c r="B168" s="891" t="s">
        <v>166</v>
      </c>
      <c r="C168" s="688">
        <v>59107.13</v>
      </c>
      <c r="D168" s="688">
        <v>58424.5</v>
      </c>
      <c r="E168" s="688">
        <f>D168/C168*100</f>
        <v>98.845097029749212</v>
      </c>
      <c r="F168" s="718" t="s">
        <v>167</v>
      </c>
    </row>
    <row r="169" spans="1:6" ht="46.5" customHeight="1" x14ac:dyDescent="0.25">
      <c r="A169" s="988"/>
      <c r="B169" s="891" t="s">
        <v>168</v>
      </c>
      <c r="C169" s="688">
        <v>50</v>
      </c>
      <c r="D169" s="688">
        <v>50</v>
      </c>
      <c r="E169" s="688">
        <f>D169/C169*100</f>
        <v>100</v>
      </c>
      <c r="F169" s="718" t="s">
        <v>805</v>
      </c>
    </row>
    <row r="170" spans="1:6" x14ac:dyDescent="0.25">
      <c r="A170" s="988"/>
      <c r="B170" s="889" t="s">
        <v>169</v>
      </c>
      <c r="C170" s="695">
        <f>C171+C175+C178</f>
        <v>23337.59</v>
      </c>
      <c r="D170" s="695">
        <f>D171+D175+D178</f>
        <v>22220.7</v>
      </c>
      <c r="E170" s="703">
        <f>D170/C170*100</f>
        <v>95.214201637786928</v>
      </c>
      <c r="F170" s="754"/>
    </row>
    <row r="171" spans="1:6" s="83" customFormat="1" ht="93.75" x14ac:dyDescent="0.25">
      <c r="A171" s="988"/>
      <c r="B171" s="890" t="s">
        <v>170</v>
      </c>
      <c r="C171" s="683">
        <f>C173+C174</f>
        <v>2454.3000000000002</v>
      </c>
      <c r="D171" s="683">
        <f>D173+D174</f>
        <v>1435.4</v>
      </c>
      <c r="E171" s="683">
        <f>D171/C171*100</f>
        <v>58.485107770036258</v>
      </c>
      <c r="F171" s="749"/>
    </row>
    <row r="172" spans="1:6" x14ac:dyDescent="0.25">
      <c r="A172" s="988"/>
      <c r="B172" s="891" t="s">
        <v>66</v>
      </c>
      <c r="C172" s="688"/>
      <c r="D172" s="679"/>
      <c r="E172" s="679"/>
      <c r="F172" s="749"/>
    </row>
    <row r="173" spans="1:6" ht="121.5" customHeight="1" x14ac:dyDescent="0.25">
      <c r="A173" s="988"/>
      <c r="B173" s="891" t="s">
        <v>171</v>
      </c>
      <c r="C173" s="688">
        <v>1753.6</v>
      </c>
      <c r="D173" s="688">
        <v>744.2</v>
      </c>
      <c r="E173" s="688">
        <f>D173/C173*100</f>
        <v>42.438412408759127</v>
      </c>
      <c r="F173" s="718" t="s">
        <v>806</v>
      </c>
    </row>
    <row r="174" spans="1:6" ht="37.5" x14ac:dyDescent="0.25">
      <c r="A174" s="988"/>
      <c r="B174" s="893" t="s">
        <v>173</v>
      </c>
      <c r="C174" s="688">
        <v>700.7</v>
      </c>
      <c r="D174" s="688">
        <v>691.2</v>
      </c>
      <c r="E174" s="688">
        <f>D174/C174*100</f>
        <v>98.644212929927207</v>
      </c>
      <c r="F174" s="748"/>
    </row>
    <row r="175" spans="1:6" s="82" customFormat="1" ht="56.25" x14ac:dyDescent="0.25">
      <c r="A175" s="988"/>
      <c r="B175" s="890" t="s">
        <v>174</v>
      </c>
      <c r="C175" s="683">
        <f>C177</f>
        <v>20732.29</v>
      </c>
      <c r="D175" s="683">
        <f>D177</f>
        <v>20634.3</v>
      </c>
      <c r="E175" s="683">
        <f>D175/C175*100</f>
        <v>99.527355637028023</v>
      </c>
      <c r="F175" s="748"/>
    </row>
    <row r="176" spans="1:6" x14ac:dyDescent="0.25">
      <c r="A176" s="988"/>
      <c r="B176" s="891" t="s">
        <v>66</v>
      </c>
      <c r="C176" s="688"/>
      <c r="D176" s="679"/>
      <c r="E176" s="679"/>
      <c r="F176" s="748"/>
    </row>
    <row r="177" spans="1:6" ht="93.75" x14ac:dyDescent="0.25">
      <c r="A177" s="988"/>
      <c r="B177" s="891" t="s">
        <v>175</v>
      </c>
      <c r="C177" s="688">
        <v>20732.29</v>
      </c>
      <c r="D177" s="688">
        <v>20634.3</v>
      </c>
      <c r="E177" s="688">
        <f>D177/C177*100</f>
        <v>99.527355637028023</v>
      </c>
      <c r="F177" s="718" t="s">
        <v>176</v>
      </c>
    </row>
    <row r="178" spans="1:6" ht="56.25" x14ac:dyDescent="0.25">
      <c r="A178" s="988"/>
      <c r="B178" s="890" t="s">
        <v>177</v>
      </c>
      <c r="C178" s="683">
        <f>C180</f>
        <v>151</v>
      </c>
      <c r="D178" s="683">
        <f>D180</f>
        <v>151</v>
      </c>
      <c r="E178" s="679">
        <f>D178/C178*100</f>
        <v>100</v>
      </c>
    </row>
    <row r="179" spans="1:6" ht="24" customHeight="1" x14ac:dyDescent="0.25">
      <c r="A179" s="988"/>
      <c r="B179" s="891" t="s">
        <v>66</v>
      </c>
      <c r="C179" s="688"/>
      <c r="D179" s="679"/>
      <c r="E179" s="679"/>
      <c r="F179" s="748"/>
    </row>
    <row r="180" spans="1:6" s="83" customFormat="1" ht="56.25" x14ac:dyDescent="0.25">
      <c r="A180" s="988"/>
      <c r="B180" s="891" t="s">
        <v>179</v>
      </c>
      <c r="C180" s="688">
        <v>151</v>
      </c>
      <c r="D180" s="688">
        <v>151</v>
      </c>
      <c r="E180" s="688">
        <f>D180/C180*100</f>
        <v>100</v>
      </c>
      <c r="F180" s="738" t="s">
        <v>841</v>
      </c>
    </row>
    <row r="181" spans="1:6" s="83" customFormat="1" ht="37.5" x14ac:dyDescent="0.25">
      <c r="A181" s="988"/>
      <c r="B181" s="889" t="s">
        <v>180</v>
      </c>
      <c r="C181" s="732">
        <f>C182</f>
        <v>400</v>
      </c>
      <c r="D181" s="732">
        <f>D182</f>
        <v>400</v>
      </c>
      <c r="E181" s="732">
        <f>D181/C181*100</f>
        <v>100</v>
      </c>
      <c r="F181" s="755"/>
    </row>
    <row r="182" spans="1:6" ht="37.5" x14ac:dyDescent="0.25">
      <c r="A182" s="988"/>
      <c r="B182" s="890" t="s">
        <v>181</v>
      </c>
      <c r="C182" s="683">
        <f>C184+C185+C186</f>
        <v>400</v>
      </c>
      <c r="D182" s="683">
        <f>D184+D185+D186</f>
        <v>400</v>
      </c>
      <c r="E182" s="679">
        <f>D182/C182*100</f>
        <v>100</v>
      </c>
      <c r="F182" s="718" t="s">
        <v>724</v>
      </c>
    </row>
    <row r="183" spans="1:6" x14ac:dyDescent="0.25">
      <c r="A183" s="988"/>
      <c r="B183" s="891" t="s">
        <v>66</v>
      </c>
      <c r="C183" s="688"/>
      <c r="D183" s="679"/>
      <c r="E183" s="679"/>
      <c r="F183" s="748"/>
    </row>
    <row r="184" spans="1:6" ht="75" x14ac:dyDescent="0.25">
      <c r="A184" s="988"/>
      <c r="B184" s="891" t="s">
        <v>183</v>
      </c>
      <c r="C184" s="688">
        <v>100</v>
      </c>
      <c r="D184" s="688">
        <v>100</v>
      </c>
      <c r="E184" s="688">
        <f t="shared" ref="E184:E189" si="17">D184/C184*100</f>
        <v>100</v>
      </c>
      <c r="F184" s="690" t="s">
        <v>807</v>
      </c>
    </row>
    <row r="185" spans="1:6" ht="37.5" x14ac:dyDescent="0.25">
      <c r="A185" s="988"/>
      <c r="B185" s="891" t="s">
        <v>185</v>
      </c>
      <c r="C185" s="688">
        <v>200</v>
      </c>
      <c r="D185" s="688">
        <v>200</v>
      </c>
      <c r="E185" s="688">
        <f t="shared" si="17"/>
        <v>100</v>
      </c>
      <c r="F185" s="690" t="s">
        <v>186</v>
      </c>
    </row>
    <row r="186" spans="1:6" ht="37.5" x14ac:dyDescent="0.25">
      <c r="A186" s="988"/>
      <c r="B186" s="891" t="s">
        <v>187</v>
      </c>
      <c r="C186" s="688">
        <v>100</v>
      </c>
      <c r="D186" s="688">
        <v>100</v>
      </c>
      <c r="E186" s="688">
        <f t="shared" si="17"/>
        <v>100</v>
      </c>
      <c r="F186" s="690"/>
    </row>
    <row r="187" spans="1:6" s="82" customFormat="1" x14ac:dyDescent="0.25">
      <c r="A187" s="988"/>
      <c r="B187" s="890" t="s">
        <v>62</v>
      </c>
      <c r="C187" s="758">
        <f>C142+C160+C165+C170+C181</f>
        <v>1787010.52</v>
      </c>
      <c r="D187" s="758">
        <f>D142+D160+D165+D170+D181</f>
        <v>1773071.0399999998</v>
      </c>
      <c r="E187" s="683">
        <f t="shared" si="17"/>
        <v>99.219955347548805</v>
      </c>
      <c r="F187" s="748"/>
    </row>
    <row r="188" spans="1:6" x14ac:dyDescent="0.25">
      <c r="A188" s="988"/>
      <c r="B188" s="891" t="s">
        <v>28</v>
      </c>
      <c r="C188" s="759">
        <v>1139332.6000000001</v>
      </c>
      <c r="D188" s="688">
        <v>1135430.24</v>
      </c>
      <c r="E188" s="689">
        <f t="shared" si="17"/>
        <v>99.657487199084798</v>
      </c>
      <c r="F188" s="748"/>
    </row>
    <row r="189" spans="1:6" s="82" customFormat="1" x14ac:dyDescent="0.25">
      <c r="A189" s="988"/>
      <c r="B189" s="891" t="s">
        <v>29</v>
      </c>
      <c r="C189" s="689">
        <v>641943.29</v>
      </c>
      <c r="D189" s="688">
        <v>632839.5</v>
      </c>
      <c r="E189" s="689">
        <f t="shared" si="17"/>
        <v>98.581838903557966</v>
      </c>
      <c r="F189" s="748"/>
    </row>
    <row r="190" spans="1:6" s="82" customFormat="1" x14ac:dyDescent="0.25">
      <c r="A190" s="988"/>
      <c r="B190" s="891" t="s">
        <v>30</v>
      </c>
      <c r="C190" s="688">
        <v>0</v>
      </c>
      <c r="D190" s="688">
        <v>0</v>
      </c>
      <c r="E190" s="679"/>
      <c r="F190" s="748"/>
    </row>
    <row r="191" spans="1:6" s="82" customFormat="1" x14ac:dyDescent="0.25">
      <c r="A191" s="989"/>
      <c r="B191" s="891" t="s">
        <v>31</v>
      </c>
      <c r="C191" s="688">
        <v>5734.62</v>
      </c>
      <c r="D191" s="688">
        <v>4801.3</v>
      </c>
      <c r="E191" s="689">
        <f>D191/C191*100</f>
        <v>83.724815244950847</v>
      </c>
      <c r="F191" s="748"/>
    </row>
    <row r="192" spans="1:6" x14ac:dyDescent="0.25">
      <c r="A192" s="951">
        <v>6</v>
      </c>
      <c r="B192" s="999" t="s">
        <v>188</v>
      </c>
      <c r="C192" s="999"/>
      <c r="D192" s="999"/>
      <c r="E192" s="999"/>
      <c r="F192" s="1000"/>
    </row>
    <row r="193" spans="1:6" s="82" customFormat="1" ht="112.5" x14ac:dyDescent="0.25">
      <c r="A193" s="987"/>
      <c r="B193" s="911" t="s">
        <v>189</v>
      </c>
      <c r="C193" s="706">
        <f>C194+C199+C202</f>
        <v>101609.18999999999</v>
      </c>
      <c r="D193" s="706">
        <f>D194+D199+D202</f>
        <v>90551.76</v>
      </c>
      <c r="E193" s="763">
        <f>D193/C193*100</f>
        <v>89.117687091098759</v>
      </c>
      <c r="F193" s="767"/>
    </row>
    <row r="194" spans="1:6" ht="75" x14ac:dyDescent="0.25">
      <c r="A194" s="988"/>
      <c r="B194" s="890" t="s">
        <v>190</v>
      </c>
      <c r="C194" s="764">
        <f>C195+C196+C197+C198</f>
        <v>69462.7</v>
      </c>
      <c r="D194" s="764">
        <f>D195+D196+D197+D198</f>
        <v>59958.32</v>
      </c>
      <c r="E194" s="763">
        <f>D194/C194*100</f>
        <v>86.3172897108808</v>
      </c>
      <c r="F194" s="701"/>
    </row>
    <row r="195" spans="1:6" ht="240" customHeight="1" x14ac:dyDescent="0.25">
      <c r="A195" s="988"/>
      <c r="B195" s="894" t="s">
        <v>191</v>
      </c>
      <c r="C195" s="689">
        <v>51858.7</v>
      </c>
      <c r="D195" s="689">
        <v>49086.32</v>
      </c>
      <c r="E195" s="689">
        <f>D195/C195*100</f>
        <v>94.653973200253773</v>
      </c>
      <c r="F195" s="694" t="s">
        <v>808</v>
      </c>
    </row>
    <row r="196" spans="1:6" ht="56.25" x14ac:dyDescent="0.25">
      <c r="A196" s="988"/>
      <c r="B196" s="894" t="s">
        <v>585</v>
      </c>
      <c r="C196" s="688">
        <v>10000</v>
      </c>
      <c r="D196" s="688">
        <v>10000</v>
      </c>
      <c r="E196" s="689">
        <f>D196/C196*100</f>
        <v>100</v>
      </c>
      <c r="F196" s="768"/>
    </row>
    <row r="197" spans="1:6" ht="162" customHeight="1" x14ac:dyDescent="0.25">
      <c r="A197" s="988"/>
      <c r="B197" s="894" t="s">
        <v>192</v>
      </c>
      <c r="C197" s="688">
        <v>1744</v>
      </c>
      <c r="D197" s="688" t="s">
        <v>725</v>
      </c>
      <c r="E197" s="689">
        <f>D197/C197*100</f>
        <v>50</v>
      </c>
      <c r="F197" s="768" t="s">
        <v>809</v>
      </c>
    </row>
    <row r="198" spans="1:6" ht="56.25" x14ac:dyDescent="0.25">
      <c r="A198" s="988"/>
      <c r="B198" s="894" t="s">
        <v>586</v>
      </c>
      <c r="C198" s="688">
        <v>5860</v>
      </c>
      <c r="D198" s="771" t="s">
        <v>726</v>
      </c>
      <c r="E198" s="771" t="s">
        <v>726</v>
      </c>
      <c r="F198" s="768" t="s">
        <v>608</v>
      </c>
    </row>
    <row r="199" spans="1:6" s="82" customFormat="1" ht="37.5" x14ac:dyDescent="0.25">
      <c r="A199" s="988"/>
      <c r="B199" s="890" t="s">
        <v>196</v>
      </c>
      <c r="C199" s="683">
        <f>C200+C201</f>
        <v>27784.1</v>
      </c>
      <c r="D199" s="683">
        <f>D200+D201</f>
        <v>26682.04</v>
      </c>
      <c r="E199" s="763">
        <f t="shared" ref="E199:E205" si="18">D199/C199*100</f>
        <v>96.033486778409241</v>
      </c>
      <c r="F199" s="701"/>
    </row>
    <row r="200" spans="1:6" ht="37.5" x14ac:dyDescent="0.25">
      <c r="A200" s="988"/>
      <c r="B200" s="894" t="s">
        <v>197</v>
      </c>
      <c r="C200" s="688">
        <v>14885.4</v>
      </c>
      <c r="D200" s="688">
        <v>13783.41</v>
      </c>
      <c r="E200" s="688">
        <f t="shared" si="18"/>
        <v>92.596839856503692</v>
      </c>
      <c r="F200" s="694" t="s">
        <v>810</v>
      </c>
    </row>
    <row r="201" spans="1:6" ht="42.75" customHeight="1" x14ac:dyDescent="0.25">
      <c r="A201" s="988"/>
      <c r="B201" s="894" t="s">
        <v>199</v>
      </c>
      <c r="C201" s="688">
        <v>12898.7</v>
      </c>
      <c r="D201" s="688">
        <v>12898.63</v>
      </c>
      <c r="E201" s="688">
        <f t="shared" si="18"/>
        <v>99.999457309651348</v>
      </c>
      <c r="F201" s="694"/>
    </row>
    <row r="202" spans="1:6" s="82" customFormat="1" ht="37.5" x14ac:dyDescent="0.25">
      <c r="A202" s="988"/>
      <c r="B202" s="912" t="s">
        <v>200</v>
      </c>
      <c r="C202" s="679">
        <f>C203+C204+C205</f>
        <v>4362.3899999999994</v>
      </c>
      <c r="D202" s="679">
        <f>D203+D204+D205</f>
        <v>3911.4</v>
      </c>
      <c r="E202" s="763">
        <f t="shared" si="18"/>
        <v>89.661859668667873</v>
      </c>
      <c r="F202" s="701"/>
    </row>
    <row r="203" spans="1:6" ht="52.5" customHeight="1" x14ac:dyDescent="0.25">
      <c r="A203" s="989"/>
      <c r="B203" s="894" t="s">
        <v>201</v>
      </c>
      <c r="C203" s="688">
        <v>2119.6</v>
      </c>
      <c r="D203" s="688">
        <v>2045.7</v>
      </c>
      <c r="E203" s="688">
        <f t="shared" si="18"/>
        <v>96.513493111907906</v>
      </c>
      <c r="F203" s="694" t="s">
        <v>202</v>
      </c>
    </row>
    <row r="204" spans="1:6" ht="62.25" customHeight="1" x14ac:dyDescent="0.25">
      <c r="A204" s="987"/>
      <c r="B204" s="913" t="s">
        <v>203</v>
      </c>
      <c r="C204" s="688">
        <v>1375.09</v>
      </c>
      <c r="D204" s="688">
        <v>1146.51</v>
      </c>
      <c r="E204" s="688">
        <f t="shared" si="18"/>
        <v>83.377088045146138</v>
      </c>
      <c r="F204" s="694" t="s">
        <v>607</v>
      </c>
    </row>
    <row r="205" spans="1:6" ht="58.5" customHeight="1" x14ac:dyDescent="0.25">
      <c r="A205" s="988"/>
      <c r="B205" s="894" t="s">
        <v>204</v>
      </c>
      <c r="C205" s="688">
        <v>867.7</v>
      </c>
      <c r="D205" s="688">
        <v>719.19</v>
      </c>
      <c r="E205" s="688">
        <f t="shared" si="18"/>
        <v>82.884637547539469</v>
      </c>
      <c r="F205" s="694" t="s">
        <v>205</v>
      </c>
    </row>
    <row r="206" spans="1:6" s="82" customFormat="1" ht="93.75" x14ac:dyDescent="0.25">
      <c r="A206" s="988"/>
      <c r="B206" s="911" t="s">
        <v>206</v>
      </c>
      <c r="C206" s="688">
        <f>C207</f>
        <v>3630</v>
      </c>
      <c r="D206" s="688">
        <f t="shared" ref="D206:E207" si="19">D207</f>
        <v>3630</v>
      </c>
      <c r="E206" s="689">
        <v>0</v>
      </c>
      <c r="F206" s="769"/>
    </row>
    <row r="207" spans="1:6" ht="37.5" x14ac:dyDescent="0.25">
      <c r="A207" s="988"/>
      <c r="B207" s="912" t="s">
        <v>207</v>
      </c>
      <c r="C207" s="683">
        <f>C208</f>
        <v>3630</v>
      </c>
      <c r="D207" s="683">
        <f t="shared" si="19"/>
        <v>3630</v>
      </c>
      <c r="E207" s="683">
        <f t="shared" si="19"/>
        <v>100</v>
      </c>
      <c r="F207" s="770"/>
    </row>
    <row r="208" spans="1:6" ht="192.75" customHeight="1" x14ac:dyDescent="0.25">
      <c r="A208" s="988"/>
      <c r="B208" s="891" t="s">
        <v>208</v>
      </c>
      <c r="C208" s="689">
        <v>3630</v>
      </c>
      <c r="D208" s="689">
        <v>3630</v>
      </c>
      <c r="E208" s="689">
        <f>D208/C208*100</f>
        <v>100</v>
      </c>
      <c r="F208" s="700" t="s">
        <v>587</v>
      </c>
    </row>
    <row r="209" spans="1:6" s="82" customFormat="1" ht="37.5" x14ac:dyDescent="0.25">
      <c r="A209" s="988"/>
      <c r="B209" s="911" t="s">
        <v>209</v>
      </c>
      <c r="C209" s="683">
        <f>C210+C212</f>
        <v>36821</v>
      </c>
      <c r="D209" s="683">
        <f>D210+D212</f>
        <v>23828.12</v>
      </c>
      <c r="E209" s="763">
        <f>D209/C209*100</f>
        <v>64.713397246136722</v>
      </c>
      <c r="F209" s="770"/>
    </row>
    <row r="210" spans="1:6" ht="187.5" x14ac:dyDescent="0.25">
      <c r="A210" s="988"/>
      <c r="B210" s="914" t="s">
        <v>588</v>
      </c>
      <c r="C210" s="683">
        <f>C211</f>
        <v>20870.79</v>
      </c>
      <c r="D210" s="683">
        <f t="shared" ref="D210" si="20">D211</f>
        <v>20361.82</v>
      </c>
      <c r="E210" s="763">
        <f>D210/C210*100</f>
        <v>97.561328536198189</v>
      </c>
      <c r="F210" s="770"/>
    </row>
    <row r="211" spans="1:6" ht="183" customHeight="1" x14ac:dyDescent="0.25">
      <c r="A211" s="988"/>
      <c r="B211" s="894" t="s">
        <v>210</v>
      </c>
      <c r="C211" s="688">
        <v>20870.79</v>
      </c>
      <c r="D211" s="688">
        <v>20361.82</v>
      </c>
      <c r="E211" s="688">
        <f>D211/C211*100</f>
        <v>97.561328536198189</v>
      </c>
      <c r="F211" s="737" t="s">
        <v>811</v>
      </c>
    </row>
    <row r="212" spans="1:6" s="82" customFormat="1" ht="131.25" x14ac:dyDescent="0.25">
      <c r="A212" s="988"/>
      <c r="B212" s="914" t="s">
        <v>211</v>
      </c>
      <c r="C212" s="683">
        <f>C213+C214+C216+C217+C218+C219+C220+C221+C222+C223</f>
        <v>15950.210000000003</v>
      </c>
      <c r="D212" s="683">
        <f>D213+D214+D216+D217+D218+D219+D220+D221+D222+D223</f>
        <v>3466.3000000000006</v>
      </c>
      <c r="E212" s="683">
        <f>E213+E214</f>
        <v>86.577181208053688</v>
      </c>
      <c r="F212" s="770"/>
    </row>
    <row r="213" spans="1:6" ht="144" customHeight="1" x14ac:dyDescent="0.25">
      <c r="A213" s="989"/>
      <c r="B213" s="894" t="s">
        <v>212</v>
      </c>
      <c r="C213" s="688">
        <v>0</v>
      </c>
      <c r="D213" s="688">
        <v>0</v>
      </c>
      <c r="E213" s="688">
        <v>0</v>
      </c>
      <c r="F213" s="737" t="s">
        <v>750</v>
      </c>
    </row>
    <row r="214" spans="1:6" ht="267.75" customHeight="1" x14ac:dyDescent="0.25">
      <c r="A214" s="987"/>
      <c r="B214" s="1011" t="s">
        <v>213</v>
      </c>
      <c r="C214" s="997">
        <v>1043</v>
      </c>
      <c r="D214" s="997">
        <v>903</v>
      </c>
      <c r="E214" s="1013">
        <f>D214/C214*100</f>
        <v>86.577181208053688</v>
      </c>
      <c r="F214" s="1009" t="s">
        <v>816</v>
      </c>
    </row>
    <row r="215" spans="1:6" ht="369" customHeight="1" x14ac:dyDescent="0.25">
      <c r="A215" s="988"/>
      <c r="B215" s="1012"/>
      <c r="C215" s="998"/>
      <c r="D215" s="998"/>
      <c r="E215" s="1014"/>
      <c r="F215" s="1010"/>
    </row>
    <row r="216" spans="1:6" ht="153" customHeight="1" x14ac:dyDescent="0.25">
      <c r="A216" s="988"/>
      <c r="B216" s="894" t="s">
        <v>590</v>
      </c>
      <c r="C216" s="688" t="s">
        <v>727</v>
      </c>
      <c r="D216" s="688" t="s">
        <v>727</v>
      </c>
      <c r="E216" s="688">
        <f>D216/C216*100</f>
        <v>100</v>
      </c>
      <c r="F216" s="737" t="s">
        <v>812</v>
      </c>
    </row>
    <row r="217" spans="1:6" ht="90" customHeight="1" x14ac:dyDescent="0.25">
      <c r="A217" s="988"/>
      <c r="B217" s="894" t="s">
        <v>215</v>
      </c>
      <c r="C217" s="688">
        <v>495</v>
      </c>
      <c r="D217" s="688">
        <v>0</v>
      </c>
      <c r="E217" s="688">
        <v>0</v>
      </c>
      <c r="F217" s="737" t="s">
        <v>626</v>
      </c>
    </row>
    <row r="218" spans="1:6" ht="63.75" customHeight="1" x14ac:dyDescent="0.25">
      <c r="A218" s="988"/>
      <c r="B218" s="894" t="s">
        <v>216</v>
      </c>
      <c r="C218" s="688">
        <v>491.8</v>
      </c>
      <c r="D218" s="688">
        <v>491.8</v>
      </c>
      <c r="E218" s="688">
        <f>D218/C218*100</f>
        <v>100</v>
      </c>
      <c r="F218" s="737" t="s">
        <v>627</v>
      </c>
    </row>
    <row r="219" spans="1:6" ht="99.75" customHeight="1" x14ac:dyDescent="0.25">
      <c r="A219" s="988"/>
      <c r="B219" s="894" t="s">
        <v>218</v>
      </c>
      <c r="C219" s="688" t="s">
        <v>728</v>
      </c>
      <c r="D219" s="688" t="s">
        <v>728</v>
      </c>
      <c r="E219" s="688">
        <f>D219/C219*100</f>
        <v>100</v>
      </c>
      <c r="F219" s="768" t="s">
        <v>813</v>
      </c>
    </row>
    <row r="220" spans="1:6" ht="144" customHeight="1" x14ac:dyDescent="0.25">
      <c r="A220" s="988"/>
      <c r="B220" s="894" t="s">
        <v>606</v>
      </c>
      <c r="C220" s="688">
        <v>901.7</v>
      </c>
      <c r="D220" s="688" t="s">
        <v>729</v>
      </c>
      <c r="E220" s="688">
        <f>D220/C220*100</f>
        <v>100</v>
      </c>
      <c r="F220" s="768" t="s">
        <v>814</v>
      </c>
    </row>
    <row r="221" spans="1:6" ht="54" customHeight="1" x14ac:dyDescent="0.25">
      <c r="A221" s="988"/>
      <c r="B221" s="894" t="s">
        <v>629</v>
      </c>
      <c r="C221" s="688">
        <v>11493.86</v>
      </c>
      <c r="D221" s="688" t="s">
        <v>726</v>
      </c>
      <c r="E221" s="688" t="s">
        <v>726</v>
      </c>
      <c r="F221" s="768" t="s">
        <v>224</v>
      </c>
    </row>
    <row r="222" spans="1:6" ht="57.75" customHeight="1" x14ac:dyDescent="0.25">
      <c r="A222" s="988"/>
      <c r="B222" s="894" t="s">
        <v>225</v>
      </c>
      <c r="C222" s="688">
        <v>454.95</v>
      </c>
      <c r="D222" s="688">
        <v>99.9</v>
      </c>
      <c r="E222" s="688">
        <f>D222/C222*100</f>
        <v>21.958456973293767</v>
      </c>
      <c r="F222" s="737" t="s">
        <v>226</v>
      </c>
    </row>
    <row r="223" spans="1:6" ht="134.25" customHeight="1" x14ac:dyDescent="0.25">
      <c r="A223" s="988"/>
      <c r="B223" s="894" t="s">
        <v>227</v>
      </c>
      <c r="C223" s="688" t="s">
        <v>730</v>
      </c>
      <c r="D223" s="688" t="s">
        <v>730</v>
      </c>
      <c r="E223" s="688">
        <f>D223/C223*100</f>
        <v>100</v>
      </c>
      <c r="F223" s="768" t="s">
        <v>815</v>
      </c>
    </row>
    <row r="224" spans="1:6" s="82" customFormat="1" x14ac:dyDescent="0.25">
      <c r="A224" s="988"/>
      <c r="B224" s="895" t="s">
        <v>62</v>
      </c>
      <c r="C224" s="695">
        <f>C193+C206+C209</f>
        <v>142060.19</v>
      </c>
      <c r="D224" s="695">
        <f>D193+D206+D209</f>
        <v>118009.87999999999</v>
      </c>
      <c r="E224" s="772">
        <f>D224/C224*100</f>
        <v>83.070338002504414</v>
      </c>
      <c r="F224" s="773"/>
    </row>
    <row r="225" spans="1:6" x14ac:dyDescent="0.3">
      <c r="A225" s="988"/>
      <c r="B225" s="896" t="s">
        <v>28</v>
      </c>
      <c r="C225" s="688">
        <v>5860</v>
      </c>
      <c r="D225" s="679"/>
      <c r="E225" s="763"/>
      <c r="F225" s="737"/>
    </row>
    <row r="226" spans="1:6" s="82" customFormat="1" x14ac:dyDescent="0.25">
      <c r="A226" s="988"/>
      <c r="B226" s="891" t="s">
        <v>29</v>
      </c>
      <c r="C226" s="689">
        <v>132356.21</v>
      </c>
      <c r="D226" s="689">
        <v>117137.88</v>
      </c>
      <c r="E226" s="765">
        <f>D226/C226*100</f>
        <v>88.501990197513223</v>
      </c>
      <c r="F226" s="737"/>
    </row>
    <row r="227" spans="1:6" s="82" customFormat="1" x14ac:dyDescent="0.25">
      <c r="A227" s="989"/>
      <c r="B227" s="891" t="s">
        <v>30</v>
      </c>
      <c r="C227" s="688"/>
      <c r="D227" s="679"/>
      <c r="E227" s="679"/>
      <c r="F227" s="770"/>
    </row>
    <row r="228" spans="1:6" s="82" customFormat="1" x14ac:dyDescent="0.25">
      <c r="A228" s="949"/>
      <c r="B228" s="891" t="s">
        <v>31</v>
      </c>
      <c r="C228" s="688">
        <v>3844</v>
      </c>
      <c r="D228" s="689">
        <v>872</v>
      </c>
      <c r="E228" s="765">
        <f>D228/C228*100</f>
        <v>22.684703433922998</v>
      </c>
      <c r="F228" s="737"/>
    </row>
    <row r="229" spans="1:6" ht="38.25" customHeight="1" x14ac:dyDescent="0.25">
      <c r="A229" s="951">
        <v>7</v>
      </c>
      <c r="B229" s="1004" t="s">
        <v>593</v>
      </c>
      <c r="C229" s="1004"/>
      <c r="D229" s="1004"/>
      <c r="E229" s="1004"/>
      <c r="F229" s="1005"/>
    </row>
    <row r="230" spans="1:6" s="82" customFormat="1" ht="56.25" x14ac:dyDescent="0.25">
      <c r="A230" s="987"/>
      <c r="B230" s="915" t="s">
        <v>229</v>
      </c>
      <c r="C230" s="703">
        <f>C231+C232+C233</f>
        <v>11986.25</v>
      </c>
      <c r="D230" s="703">
        <f>D231+D232+D233</f>
        <v>7724.41</v>
      </c>
      <c r="E230" s="703">
        <f>D230/C230*100</f>
        <v>64.443925331108559</v>
      </c>
      <c r="F230" s="704"/>
    </row>
    <row r="231" spans="1:6" ht="84.75" customHeight="1" x14ac:dyDescent="0.25">
      <c r="A231" s="988"/>
      <c r="B231" s="904" t="s">
        <v>594</v>
      </c>
      <c r="C231" s="688">
        <v>7936.85</v>
      </c>
      <c r="D231" s="688">
        <v>7588.94</v>
      </c>
      <c r="E231" s="688">
        <f>D231/C231*100</f>
        <v>95.616522927861809</v>
      </c>
      <c r="F231" s="737" t="s">
        <v>731</v>
      </c>
    </row>
    <row r="232" spans="1:6" ht="81.75" customHeight="1" x14ac:dyDescent="0.25">
      <c r="A232" s="988"/>
      <c r="B232" s="904" t="s">
        <v>230</v>
      </c>
      <c r="C232" s="688">
        <v>135.6</v>
      </c>
      <c r="D232" s="688">
        <v>135.47</v>
      </c>
      <c r="E232" s="688">
        <f>D232/C232*100</f>
        <v>99.904129793510336</v>
      </c>
      <c r="F232" s="684"/>
    </row>
    <row r="233" spans="1:6" ht="292.5" customHeight="1" x14ac:dyDescent="0.25">
      <c r="A233" s="988"/>
      <c r="B233" s="904" t="s">
        <v>595</v>
      </c>
      <c r="C233" s="688">
        <v>3913.8</v>
      </c>
      <c r="D233" s="688">
        <v>0</v>
      </c>
      <c r="E233" s="688">
        <v>0</v>
      </c>
      <c r="F233" s="761" t="s">
        <v>596</v>
      </c>
    </row>
    <row r="234" spans="1:6" s="82" customFormat="1" ht="42" customHeight="1" x14ac:dyDescent="0.25">
      <c r="A234" s="988"/>
      <c r="B234" s="906" t="s">
        <v>231</v>
      </c>
      <c r="C234" s="703">
        <f>C235+C236+C237+C238</f>
        <v>148803.68</v>
      </c>
      <c r="D234" s="703">
        <f>D235+D236+D237+D238</f>
        <v>134283.63999999998</v>
      </c>
      <c r="E234" s="703">
        <f t="shared" ref="E234" si="21">E235</f>
        <v>100</v>
      </c>
      <c r="F234" s="704"/>
    </row>
    <row r="235" spans="1:6" ht="76.5" customHeight="1" x14ac:dyDescent="0.25">
      <c r="A235" s="988"/>
      <c r="B235" s="904" t="s">
        <v>232</v>
      </c>
      <c r="C235" s="688">
        <v>2561.9</v>
      </c>
      <c r="D235" s="688">
        <v>2561.9</v>
      </c>
      <c r="E235" s="688">
        <f>D235/C235*100</f>
        <v>100</v>
      </c>
      <c r="F235" s="737" t="s">
        <v>732</v>
      </c>
    </row>
    <row r="236" spans="1:6" ht="66" x14ac:dyDescent="0.25">
      <c r="A236" s="988"/>
      <c r="B236" s="904" t="s">
        <v>544</v>
      </c>
      <c r="C236" s="688">
        <v>0</v>
      </c>
      <c r="D236" s="688">
        <v>0</v>
      </c>
      <c r="E236" s="688">
        <v>0</v>
      </c>
      <c r="F236" s="737" t="s">
        <v>233</v>
      </c>
    </row>
    <row r="237" spans="1:6" ht="54.75" customHeight="1" x14ac:dyDescent="0.25">
      <c r="A237" s="988"/>
      <c r="B237" s="904" t="s">
        <v>234</v>
      </c>
      <c r="C237" s="688">
        <v>144519.98000000001</v>
      </c>
      <c r="D237" s="688">
        <v>129999.94</v>
      </c>
      <c r="E237" s="688">
        <f t="shared" ref="E237:E246" si="22">D237/C237*100</f>
        <v>89.952918620664065</v>
      </c>
      <c r="F237" s="775"/>
    </row>
    <row r="238" spans="1:6" ht="37.5" x14ac:dyDescent="0.25">
      <c r="A238" s="988"/>
      <c r="B238" s="904" t="s">
        <v>235</v>
      </c>
      <c r="C238" s="688">
        <v>1721.8</v>
      </c>
      <c r="D238" s="688">
        <v>1721.8</v>
      </c>
      <c r="E238" s="688">
        <f t="shared" si="22"/>
        <v>100</v>
      </c>
      <c r="F238" s="718"/>
    </row>
    <row r="239" spans="1:6" s="82" customFormat="1" ht="37.5" x14ac:dyDescent="0.25">
      <c r="A239" s="988"/>
      <c r="B239" s="906" t="s">
        <v>237</v>
      </c>
      <c r="C239" s="703">
        <f>C240+C241+C242</f>
        <v>7021.08</v>
      </c>
      <c r="D239" s="703">
        <f>D240+D241+D242</f>
        <v>6640.3099999999995</v>
      </c>
      <c r="E239" s="703">
        <f t="shared" si="22"/>
        <v>94.57676027049969</v>
      </c>
      <c r="F239" s="704"/>
    </row>
    <row r="240" spans="1:6" ht="69.75" customHeight="1" x14ac:dyDescent="0.25">
      <c r="A240" s="988"/>
      <c r="B240" s="904" t="s">
        <v>238</v>
      </c>
      <c r="C240" s="688">
        <v>960</v>
      </c>
      <c r="D240" s="688">
        <v>600</v>
      </c>
      <c r="E240" s="688">
        <f t="shared" si="22"/>
        <v>62.5</v>
      </c>
      <c r="F240" s="737" t="s">
        <v>685</v>
      </c>
    </row>
    <row r="241" spans="1:6" ht="117.75" customHeight="1" x14ac:dyDescent="0.25">
      <c r="A241" s="988"/>
      <c r="B241" s="904" t="s">
        <v>239</v>
      </c>
      <c r="C241" s="688">
        <v>5678.58</v>
      </c>
      <c r="D241" s="688">
        <v>5657.83</v>
      </c>
      <c r="E241" s="688">
        <f t="shared" si="22"/>
        <v>99.634591746528173</v>
      </c>
      <c r="F241" s="1015" t="s">
        <v>240</v>
      </c>
    </row>
    <row r="242" spans="1:6" ht="96.75" customHeight="1" x14ac:dyDescent="0.25">
      <c r="A242" s="988"/>
      <c r="B242" s="904" t="s">
        <v>241</v>
      </c>
      <c r="C242" s="688">
        <v>382.5</v>
      </c>
      <c r="D242" s="689">
        <v>382.48</v>
      </c>
      <c r="E242" s="689">
        <f t="shared" si="22"/>
        <v>99.994771241830065</v>
      </c>
      <c r="F242" s="737" t="s">
        <v>751</v>
      </c>
    </row>
    <row r="243" spans="1:6" s="82" customFormat="1" ht="19.5" x14ac:dyDescent="0.25">
      <c r="A243" s="988"/>
      <c r="B243" s="906" t="s">
        <v>62</v>
      </c>
      <c r="C243" s="703">
        <f>C230+C234+C239</f>
        <v>167811.00999999998</v>
      </c>
      <c r="D243" s="703">
        <f>D230+D234+D239</f>
        <v>148648.35999999999</v>
      </c>
      <c r="E243" s="703">
        <f t="shared" si="22"/>
        <v>88.58081481066111</v>
      </c>
      <c r="F243" s="776"/>
    </row>
    <row r="244" spans="1:6" s="82" customFormat="1" ht="19.5" x14ac:dyDescent="0.25">
      <c r="A244" s="988"/>
      <c r="B244" s="904" t="s">
        <v>28</v>
      </c>
      <c r="C244" s="688">
        <v>11804.41</v>
      </c>
      <c r="D244" s="688">
        <v>8282.3700000000008</v>
      </c>
      <c r="E244" s="688">
        <f t="shared" si="22"/>
        <v>70.163354204064419</v>
      </c>
      <c r="F244" s="774"/>
    </row>
    <row r="245" spans="1:6" s="82" customFormat="1" ht="19.5" x14ac:dyDescent="0.25">
      <c r="A245" s="988"/>
      <c r="B245" s="904" t="s">
        <v>29</v>
      </c>
      <c r="C245" s="688">
        <v>11486.62</v>
      </c>
      <c r="D245" s="688">
        <v>10366.049999999999</v>
      </c>
      <c r="E245" s="688">
        <f t="shared" si="22"/>
        <v>90.24456280437586</v>
      </c>
      <c r="F245" s="774"/>
    </row>
    <row r="246" spans="1:6" s="82" customFormat="1" ht="19.5" x14ac:dyDescent="0.25">
      <c r="A246" s="989"/>
      <c r="B246" s="904" t="s">
        <v>31</v>
      </c>
      <c r="C246" s="688">
        <v>144519.98000000001</v>
      </c>
      <c r="D246" s="688">
        <v>129999.94</v>
      </c>
      <c r="E246" s="688">
        <f t="shared" si="22"/>
        <v>89.952918620664065</v>
      </c>
      <c r="F246" s="774"/>
    </row>
    <row r="247" spans="1:6" ht="27.75" customHeight="1" x14ac:dyDescent="0.25">
      <c r="A247" s="951">
        <v>8</v>
      </c>
      <c r="B247" s="999" t="s">
        <v>243</v>
      </c>
      <c r="C247" s="999"/>
      <c r="D247" s="999"/>
      <c r="E247" s="999"/>
      <c r="F247" s="1000"/>
    </row>
    <row r="248" spans="1:6" s="82" customFormat="1" x14ac:dyDescent="0.25">
      <c r="A248" s="987"/>
      <c r="B248" s="916" t="s">
        <v>244</v>
      </c>
      <c r="C248" s="703">
        <f t="shared" ref="C248:D249" si="23">C249</f>
        <v>21341.7</v>
      </c>
      <c r="D248" s="703">
        <f t="shared" si="23"/>
        <v>21341.68</v>
      </c>
      <c r="E248" s="703">
        <f>D248/C248*100</f>
        <v>99.999906286753159</v>
      </c>
      <c r="F248" s="705"/>
    </row>
    <row r="249" spans="1:6" s="82" customFormat="1" ht="75" x14ac:dyDescent="0.25">
      <c r="A249" s="989"/>
      <c r="B249" s="912" t="s">
        <v>245</v>
      </c>
      <c r="C249" s="683">
        <f>C250</f>
        <v>21341.7</v>
      </c>
      <c r="D249" s="683">
        <f t="shared" si="23"/>
        <v>21341.68</v>
      </c>
      <c r="E249" s="683">
        <f>D249/C249*100</f>
        <v>99.999906286753159</v>
      </c>
      <c r="F249" s="682"/>
    </row>
    <row r="250" spans="1:6" ht="190.5" customHeight="1" x14ac:dyDescent="0.25">
      <c r="A250" s="987"/>
      <c r="B250" s="894" t="s">
        <v>246</v>
      </c>
      <c r="C250" s="688">
        <v>21341.7</v>
      </c>
      <c r="D250" s="688">
        <v>21341.68</v>
      </c>
      <c r="E250" s="688">
        <f>D250/C250*100</f>
        <v>99.999906286753159</v>
      </c>
      <c r="F250" s="694" t="s">
        <v>609</v>
      </c>
    </row>
    <row r="251" spans="1:6" s="82" customFormat="1" ht="19.5" x14ac:dyDescent="0.25">
      <c r="A251" s="988"/>
      <c r="B251" s="916" t="s">
        <v>247</v>
      </c>
      <c r="C251" s="703">
        <f>C252+C257</f>
        <v>247835.82</v>
      </c>
      <c r="D251" s="703">
        <f>D252+D257</f>
        <v>240626.27</v>
      </c>
      <c r="E251" s="703">
        <f>D251/C251*100</f>
        <v>97.090997580575717</v>
      </c>
      <c r="F251" s="776"/>
    </row>
    <row r="252" spans="1:6" s="82" customFormat="1" ht="93.75" x14ac:dyDescent="0.25">
      <c r="A252" s="988"/>
      <c r="B252" s="917" t="s">
        <v>248</v>
      </c>
      <c r="C252" s="880">
        <f>C253+C254+C255+C256</f>
        <v>136448.72999999998</v>
      </c>
      <c r="D252" s="880">
        <f>D253+D254+D255+D256</f>
        <v>129536.08</v>
      </c>
      <c r="E252" s="880">
        <f t="shared" ref="E252" si="24">E253</f>
        <v>100.00004443545862</v>
      </c>
      <c r="F252" s="881"/>
    </row>
    <row r="253" spans="1:6" ht="125.25" customHeight="1" x14ac:dyDescent="0.25">
      <c r="A253" s="988"/>
      <c r="B253" s="894" t="s">
        <v>733</v>
      </c>
      <c r="C253" s="688">
        <v>90018.2</v>
      </c>
      <c r="D253" s="688">
        <v>90018.240000000005</v>
      </c>
      <c r="E253" s="688">
        <f t="shared" ref="E253:E265" si="25">D253/C253*100</f>
        <v>100.00004443545862</v>
      </c>
      <c r="F253" s="694" t="s">
        <v>734</v>
      </c>
    </row>
    <row r="254" spans="1:6" ht="227.25" customHeight="1" x14ac:dyDescent="0.25">
      <c r="A254" s="988"/>
      <c r="B254" s="902" t="s">
        <v>251</v>
      </c>
      <c r="C254" s="756">
        <v>39016.53</v>
      </c>
      <c r="D254" s="756">
        <v>35810.839999999997</v>
      </c>
      <c r="E254" s="756">
        <f t="shared" si="25"/>
        <v>91.783764471110061</v>
      </c>
      <c r="F254" s="953" t="s">
        <v>817</v>
      </c>
    </row>
    <row r="255" spans="1:6" ht="168" customHeight="1" x14ac:dyDescent="0.25">
      <c r="A255" s="988"/>
      <c r="B255" s="894" t="s">
        <v>597</v>
      </c>
      <c r="C255" s="688">
        <v>3800</v>
      </c>
      <c r="D255" s="688">
        <v>1900</v>
      </c>
      <c r="E255" s="688">
        <f t="shared" si="25"/>
        <v>50</v>
      </c>
      <c r="F255" s="768" t="s">
        <v>612</v>
      </c>
    </row>
    <row r="256" spans="1:6" ht="177.75" customHeight="1" x14ac:dyDescent="0.25">
      <c r="A256" s="988"/>
      <c r="B256" s="894" t="s">
        <v>598</v>
      </c>
      <c r="C256" s="688">
        <v>3614</v>
      </c>
      <c r="D256" s="688">
        <v>1807</v>
      </c>
      <c r="E256" s="688">
        <f t="shared" si="25"/>
        <v>50</v>
      </c>
      <c r="F256" s="768" t="s">
        <v>612</v>
      </c>
    </row>
    <row r="257" spans="1:6" s="82" customFormat="1" ht="308.25" customHeight="1" x14ac:dyDescent="0.25">
      <c r="A257" s="989"/>
      <c r="B257" s="912" t="s">
        <v>256</v>
      </c>
      <c r="C257" s="683">
        <f>C258+C259+C260+C261</f>
        <v>111387.09000000001</v>
      </c>
      <c r="D257" s="683">
        <f>D258+D259+D260+D261</f>
        <v>111090.18999999999</v>
      </c>
      <c r="E257" s="683">
        <f t="shared" si="25"/>
        <v>99.733452054452613</v>
      </c>
      <c r="F257" s="737" t="s">
        <v>613</v>
      </c>
    </row>
    <row r="258" spans="1:6" ht="78" customHeight="1" x14ac:dyDescent="0.25">
      <c r="A258" s="987"/>
      <c r="B258" s="894" t="s">
        <v>257</v>
      </c>
      <c r="C258" s="688">
        <v>107844.8</v>
      </c>
      <c r="D258" s="688">
        <v>107548.84</v>
      </c>
      <c r="E258" s="688">
        <f t="shared" si="25"/>
        <v>99.725568594869657</v>
      </c>
      <c r="F258" s="762"/>
    </row>
    <row r="259" spans="1:6" ht="37.5" x14ac:dyDescent="0.25">
      <c r="A259" s="988"/>
      <c r="B259" s="894" t="s">
        <v>258</v>
      </c>
      <c r="C259" s="688">
        <v>2668.46</v>
      </c>
      <c r="D259" s="688">
        <v>2668.4</v>
      </c>
      <c r="E259" s="688">
        <f t="shared" si="25"/>
        <v>99.99775151210811</v>
      </c>
      <c r="F259" s="762"/>
    </row>
    <row r="260" spans="1:6" ht="37.5" x14ac:dyDescent="0.25">
      <c r="A260" s="988"/>
      <c r="B260" s="894" t="s">
        <v>259</v>
      </c>
      <c r="C260" s="688">
        <v>197.03</v>
      </c>
      <c r="D260" s="688">
        <v>196.25</v>
      </c>
      <c r="E260" s="688">
        <f t="shared" si="25"/>
        <v>99.604121199817286</v>
      </c>
      <c r="F260" s="762"/>
    </row>
    <row r="261" spans="1:6" ht="49.5" x14ac:dyDescent="0.25">
      <c r="A261" s="988"/>
      <c r="B261" s="894" t="s">
        <v>260</v>
      </c>
      <c r="C261" s="688">
        <v>676.8</v>
      </c>
      <c r="D261" s="688">
        <v>676.7</v>
      </c>
      <c r="E261" s="688">
        <f t="shared" si="25"/>
        <v>99.985224586288439</v>
      </c>
      <c r="F261" s="768" t="s">
        <v>735</v>
      </c>
    </row>
    <row r="262" spans="1:6" x14ac:dyDescent="0.3">
      <c r="A262" s="988"/>
      <c r="B262" s="899" t="s">
        <v>265</v>
      </c>
      <c r="C262" s="703">
        <f>C248+C251</f>
        <v>269177.52</v>
      </c>
      <c r="D262" s="703">
        <f>D248+D251</f>
        <v>261967.94999999998</v>
      </c>
      <c r="E262" s="703">
        <f t="shared" si="25"/>
        <v>97.321629978610375</v>
      </c>
      <c r="F262" s="779"/>
    </row>
    <row r="263" spans="1:6" s="82" customFormat="1" x14ac:dyDescent="0.25">
      <c r="A263" s="988"/>
      <c r="B263" s="891" t="s">
        <v>28</v>
      </c>
      <c r="C263" s="688">
        <v>81717.2</v>
      </c>
      <c r="D263" s="688">
        <v>81717.2</v>
      </c>
      <c r="E263" s="688">
        <f t="shared" si="25"/>
        <v>100</v>
      </c>
      <c r="F263" s="718"/>
    </row>
    <row r="264" spans="1:6" s="82" customFormat="1" x14ac:dyDescent="0.25">
      <c r="A264" s="988"/>
      <c r="B264" s="891" t="s">
        <v>29</v>
      </c>
      <c r="C264" s="688">
        <v>137416.29</v>
      </c>
      <c r="D264" s="688">
        <v>137119.26</v>
      </c>
      <c r="E264" s="688">
        <f t="shared" si="25"/>
        <v>99.783846587620729</v>
      </c>
      <c r="F264" s="718"/>
    </row>
    <row r="265" spans="1:6" s="82" customFormat="1" x14ac:dyDescent="0.25">
      <c r="A265" s="989"/>
      <c r="B265" s="891" t="s">
        <v>250</v>
      </c>
      <c r="C265" s="688">
        <v>50044.03</v>
      </c>
      <c r="D265" s="688">
        <v>43131.4</v>
      </c>
      <c r="E265" s="688">
        <f t="shared" si="25"/>
        <v>86.18690381250272</v>
      </c>
      <c r="F265" s="718"/>
    </row>
    <row r="266" spans="1:6" ht="36.75" customHeight="1" x14ac:dyDescent="0.25">
      <c r="A266" s="951">
        <v>9</v>
      </c>
      <c r="B266" s="909" t="s">
        <v>266</v>
      </c>
      <c r="C266" s="739"/>
      <c r="D266" s="740"/>
      <c r="E266" s="740"/>
      <c r="F266" s="740"/>
    </row>
    <row r="267" spans="1:6" s="82" customFormat="1" ht="37.5" x14ac:dyDescent="0.25">
      <c r="A267" s="987"/>
      <c r="B267" s="918" t="s">
        <v>267</v>
      </c>
      <c r="C267" s="695">
        <f>C268</f>
        <v>88324.91</v>
      </c>
      <c r="D267" s="695">
        <f>D268</f>
        <v>47000.74</v>
      </c>
      <c r="E267" s="695">
        <f t="shared" ref="E267" si="26">E268</f>
        <v>53.213459260813281</v>
      </c>
      <c r="F267" s="781"/>
    </row>
    <row r="268" spans="1:6" s="82" customFormat="1" ht="93.75" x14ac:dyDescent="0.25">
      <c r="A268" s="988"/>
      <c r="B268" s="919" t="s">
        <v>268</v>
      </c>
      <c r="C268" s="763">
        <f>C269+C273</f>
        <v>88324.91</v>
      </c>
      <c r="D268" s="763">
        <f>D269+D273</f>
        <v>47000.74</v>
      </c>
      <c r="E268" s="763">
        <f>D268/C268*100</f>
        <v>53.213459260813281</v>
      </c>
      <c r="F268" s="769"/>
    </row>
    <row r="269" spans="1:6" ht="81" customHeight="1" x14ac:dyDescent="0.25">
      <c r="A269" s="988"/>
      <c r="B269" s="920" t="s">
        <v>269</v>
      </c>
      <c r="C269" s="689">
        <f>C270+C271+C272</f>
        <v>11508.1</v>
      </c>
      <c r="D269" s="689">
        <f>D270+D271+D272</f>
        <v>0</v>
      </c>
      <c r="E269" s="689">
        <v>0</v>
      </c>
      <c r="F269" s="745"/>
    </row>
    <row r="270" spans="1:6" s="82" customFormat="1" ht="57.75" customHeight="1" x14ac:dyDescent="0.25">
      <c r="A270" s="988"/>
      <c r="B270" s="920" t="s">
        <v>752</v>
      </c>
      <c r="C270" s="689">
        <v>112.1</v>
      </c>
      <c r="D270" s="689">
        <v>0</v>
      </c>
      <c r="E270" s="689">
        <v>0</v>
      </c>
      <c r="F270" s="745" t="s">
        <v>632</v>
      </c>
    </row>
    <row r="271" spans="1:6" ht="135" customHeight="1" x14ac:dyDescent="0.25">
      <c r="A271" s="988"/>
      <c r="B271" s="920" t="s">
        <v>753</v>
      </c>
      <c r="C271" s="689">
        <v>11396</v>
      </c>
      <c r="D271" s="689">
        <v>0</v>
      </c>
      <c r="E271" s="689">
        <v>0</v>
      </c>
      <c r="F271" s="745" t="s">
        <v>599</v>
      </c>
    </row>
    <row r="272" spans="1:6" s="82" customFormat="1" ht="37.5" x14ac:dyDescent="0.25">
      <c r="A272" s="988"/>
      <c r="B272" s="920" t="s">
        <v>754</v>
      </c>
      <c r="C272" s="689">
        <v>0</v>
      </c>
      <c r="D272" s="782">
        <v>0</v>
      </c>
      <c r="E272" s="782">
        <v>0</v>
      </c>
      <c r="F272" s="769"/>
    </row>
    <row r="273" spans="1:6" ht="86.25" customHeight="1" x14ac:dyDescent="0.25">
      <c r="A273" s="988"/>
      <c r="B273" s="921" t="s">
        <v>755</v>
      </c>
      <c r="C273" s="689">
        <v>76816.81</v>
      </c>
      <c r="D273" s="689">
        <v>47000.74</v>
      </c>
      <c r="E273" s="688">
        <f>D273/C273*100</f>
        <v>61.185487915991303</v>
      </c>
      <c r="F273" s="745" t="s">
        <v>767</v>
      </c>
    </row>
    <row r="274" spans="1:6" ht="37.5" x14ac:dyDescent="0.25">
      <c r="A274" s="988"/>
      <c r="B274" s="889" t="s">
        <v>273</v>
      </c>
      <c r="C274" s="695">
        <f>C275</f>
        <v>302472.43</v>
      </c>
      <c r="D274" s="695">
        <f t="shared" ref="D274:E274" si="27">D275</f>
        <v>280307.08</v>
      </c>
      <c r="E274" s="787">
        <f t="shared" si="27"/>
        <v>92.671943687561878</v>
      </c>
      <c r="F274" s="788"/>
    </row>
    <row r="275" spans="1:6" s="82" customFormat="1" ht="84.75" customHeight="1" x14ac:dyDescent="0.25">
      <c r="A275" s="988"/>
      <c r="B275" s="890" t="s">
        <v>274</v>
      </c>
      <c r="C275" s="683">
        <f>C277+C278</f>
        <v>302472.43</v>
      </c>
      <c r="D275" s="683">
        <f>D277+D278</f>
        <v>280307.08</v>
      </c>
      <c r="E275" s="683">
        <f>D275/C275*100</f>
        <v>92.671943687561878</v>
      </c>
      <c r="F275" s="737"/>
    </row>
    <row r="276" spans="1:6" x14ac:dyDescent="0.3">
      <c r="A276" s="988"/>
      <c r="B276" s="896" t="s">
        <v>66</v>
      </c>
      <c r="C276" s="783"/>
      <c r="D276" s="784"/>
      <c r="E276" s="784"/>
      <c r="F276" s="737"/>
    </row>
    <row r="277" spans="1:6" s="82" customFormat="1" ht="135" customHeight="1" x14ac:dyDescent="0.25">
      <c r="A277" s="988"/>
      <c r="B277" s="891" t="s">
        <v>275</v>
      </c>
      <c r="C277" s="688">
        <v>259377.36</v>
      </c>
      <c r="D277" s="688">
        <v>239525.74</v>
      </c>
      <c r="E277" s="688">
        <f t="shared" ref="E277:E280" si="28">D277/C277*100</f>
        <v>92.346433011732415</v>
      </c>
      <c r="F277" s="737" t="s">
        <v>634</v>
      </c>
    </row>
    <row r="278" spans="1:6" ht="93.75" x14ac:dyDescent="0.25">
      <c r="A278" s="988"/>
      <c r="B278" s="891" t="s">
        <v>276</v>
      </c>
      <c r="C278" s="688">
        <f>C279+C280+C281</f>
        <v>43095.07</v>
      </c>
      <c r="D278" s="688">
        <f>D279+D280+D281</f>
        <v>40781.340000000004</v>
      </c>
      <c r="E278" s="688">
        <f t="shared" si="28"/>
        <v>94.631102815240823</v>
      </c>
      <c r="F278" s="737"/>
    </row>
    <row r="279" spans="1:6" ht="283.5" customHeight="1" x14ac:dyDescent="0.25">
      <c r="A279" s="989"/>
      <c r="B279" s="891" t="s">
        <v>277</v>
      </c>
      <c r="C279" s="688">
        <v>41219.51</v>
      </c>
      <c r="D279" s="688">
        <v>38928.61</v>
      </c>
      <c r="E279" s="689">
        <f t="shared" si="28"/>
        <v>94.442194970294395</v>
      </c>
      <c r="F279" s="952" t="s">
        <v>736</v>
      </c>
    </row>
    <row r="280" spans="1:6" ht="279.75" customHeight="1" x14ac:dyDescent="0.25">
      <c r="A280" s="987"/>
      <c r="B280" s="891" t="s">
        <v>279</v>
      </c>
      <c r="C280" s="688">
        <v>32.06</v>
      </c>
      <c r="D280" s="688">
        <v>9.23</v>
      </c>
      <c r="E280" s="689">
        <f t="shared" si="28"/>
        <v>28.789769182782283</v>
      </c>
      <c r="F280" s="737" t="s">
        <v>600</v>
      </c>
    </row>
    <row r="281" spans="1:6" s="82" customFormat="1" ht="37.5" x14ac:dyDescent="0.25">
      <c r="A281" s="988"/>
      <c r="B281" s="891" t="s">
        <v>601</v>
      </c>
      <c r="C281" s="688">
        <v>1843.5</v>
      </c>
      <c r="D281" s="688">
        <v>1843.5</v>
      </c>
      <c r="E281" s="688">
        <f>D281/C281*100</f>
        <v>100</v>
      </c>
      <c r="F281" s="737" t="s">
        <v>280</v>
      </c>
    </row>
    <row r="282" spans="1:6" s="82" customFormat="1" ht="75" x14ac:dyDescent="0.25">
      <c r="A282" s="988"/>
      <c r="B282" s="895" t="s">
        <v>281</v>
      </c>
      <c r="C282" s="732">
        <f>C283</f>
        <v>11637.98</v>
      </c>
      <c r="D282" s="732">
        <f t="shared" ref="D282:E282" si="29">D283</f>
        <v>10133.91</v>
      </c>
      <c r="E282" s="732">
        <f t="shared" si="29"/>
        <v>87.076193634977898</v>
      </c>
      <c r="F282" s="789"/>
    </row>
    <row r="283" spans="1:6" ht="56.25" x14ac:dyDescent="0.25">
      <c r="A283" s="988"/>
      <c r="B283" s="922" t="s">
        <v>282</v>
      </c>
      <c r="C283" s="683">
        <f>C285+C287+C288+C286</f>
        <v>11637.98</v>
      </c>
      <c r="D283" s="683">
        <f>D285+D287+D288+D286</f>
        <v>10133.91</v>
      </c>
      <c r="E283" s="683">
        <f>D283/C283*100</f>
        <v>87.076193634977898</v>
      </c>
      <c r="F283" s="737"/>
    </row>
    <row r="284" spans="1:6" x14ac:dyDescent="0.3">
      <c r="A284" s="988"/>
      <c r="B284" s="896" t="s">
        <v>66</v>
      </c>
      <c r="C284" s="688"/>
      <c r="D284" s="689"/>
      <c r="E284" s="689"/>
      <c r="F284" s="737"/>
    </row>
    <row r="285" spans="1:6" s="82" customFormat="1" ht="409.5" customHeight="1" x14ac:dyDescent="0.25">
      <c r="A285" s="988"/>
      <c r="B285" s="891" t="s">
        <v>283</v>
      </c>
      <c r="C285" s="688">
        <v>6667.89</v>
      </c>
      <c r="D285" s="688">
        <v>5163.9799999999996</v>
      </c>
      <c r="E285" s="688">
        <f>D285/C285*100</f>
        <v>77.445488752813844</v>
      </c>
      <c r="F285" s="744" t="s">
        <v>604</v>
      </c>
    </row>
    <row r="286" spans="1:6" ht="202.5" customHeight="1" x14ac:dyDescent="0.25">
      <c r="A286" s="988"/>
      <c r="B286" s="891" t="s">
        <v>284</v>
      </c>
      <c r="C286" s="688">
        <v>400</v>
      </c>
      <c r="D286" s="688">
        <v>400</v>
      </c>
      <c r="E286" s="688">
        <f t="shared" ref="E286" si="30">D286/C286*100</f>
        <v>100</v>
      </c>
      <c r="F286" s="694" t="s">
        <v>285</v>
      </c>
    </row>
    <row r="287" spans="1:6" ht="108.75" customHeight="1" x14ac:dyDescent="0.25">
      <c r="A287" s="988"/>
      <c r="B287" s="891" t="s">
        <v>286</v>
      </c>
      <c r="C287" s="688">
        <v>734.49</v>
      </c>
      <c r="D287" s="688">
        <v>734.45</v>
      </c>
      <c r="E287" s="688">
        <f>D287/C287*100</f>
        <v>99.994554044302859</v>
      </c>
      <c r="F287" s="737" t="s">
        <v>636</v>
      </c>
    </row>
    <row r="288" spans="1:6" ht="112.5" customHeight="1" x14ac:dyDescent="0.25">
      <c r="A288" s="988"/>
      <c r="B288" s="891" t="s">
        <v>287</v>
      </c>
      <c r="C288" s="688">
        <v>3835.6</v>
      </c>
      <c r="D288" s="688">
        <v>3835.48</v>
      </c>
      <c r="E288" s="688">
        <f>D288/C288*100</f>
        <v>99.996871415163213</v>
      </c>
      <c r="F288" s="737" t="s">
        <v>637</v>
      </c>
    </row>
    <row r="289" spans="1:6" ht="93.75" x14ac:dyDescent="0.25">
      <c r="A289" s="988"/>
      <c r="B289" s="895" t="s">
        <v>288</v>
      </c>
      <c r="C289" s="703">
        <f>C290</f>
        <v>18914.72</v>
      </c>
      <c r="D289" s="703">
        <f t="shared" ref="D289:E289" si="31">D290</f>
        <v>18269.22</v>
      </c>
      <c r="E289" s="703">
        <f t="shared" si="31"/>
        <v>96.587314007291681</v>
      </c>
      <c r="F289" s="789"/>
    </row>
    <row r="290" spans="1:6" s="82" customFormat="1" ht="93.75" x14ac:dyDescent="0.25">
      <c r="A290" s="988"/>
      <c r="B290" s="890" t="s">
        <v>289</v>
      </c>
      <c r="C290" s="683">
        <f>C292+C293</f>
        <v>18914.72</v>
      </c>
      <c r="D290" s="683">
        <f>D292+D293</f>
        <v>18269.22</v>
      </c>
      <c r="E290" s="785">
        <f>D290/C290*100</f>
        <v>96.587314007291681</v>
      </c>
      <c r="F290" s="737"/>
    </row>
    <row r="291" spans="1:6" x14ac:dyDescent="0.3">
      <c r="A291" s="988"/>
      <c r="B291" s="896" t="s">
        <v>66</v>
      </c>
      <c r="C291" s="688"/>
      <c r="D291" s="689"/>
      <c r="E291" s="689"/>
      <c r="F291" s="737"/>
    </row>
    <row r="292" spans="1:6" s="82" customFormat="1" ht="56.25" x14ac:dyDescent="0.25">
      <c r="A292" s="989"/>
      <c r="B292" s="891" t="s">
        <v>290</v>
      </c>
      <c r="C292" s="688">
        <v>13232.1</v>
      </c>
      <c r="D292" s="688">
        <v>12684.71</v>
      </c>
      <c r="E292" s="688">
        <f t="shared" ref="E292:E298" si="32">D292/C292*100</f>
        <v>95.863166088527123</v>
      </c>
      <c r="F292" s="737"/>
    </row>
    <row r="293" spans="1:6" ht="56.25" x14ac:dyDescent="0.25">
      <c r="A293" s="987"/>
      <c r="B293" s="891" t="s">
        <v>291</v>
      </c>
      <c r="C293" s="688">
        <v>5682.62</v>
      </c>
      <c r="D293" s="688">
        <v>5584.51</v>
      </c>
      <c r="E293" s="688">
        <f t="shared" si="32"/>
        <v>98.273507642601473</v>
      </c>
      <c r="F293" s="737"/>
    </row>
    <row r="294" spans="1:6" s="82" customFormat="1" x14ac:dyDescent="0.25">
      <c r="A294" s="988"/>
      <c r="B294" s="895" t="s">
        <v>62</v>
      </c>
      <c r="C294" s="703">
        <f>C267+C274+C282+C289</f>
        <v>421350.03999999992</v>
      </c>
      <c r="D294" s="703">
        <f>D267+D274+D282+D289</f>
        <v>355710.94999999995</v>
      </c>
      <c r="E294" s="879">
        <f t="shared" si="32"/>
        <v>84.42171976535235</v>
      </c>
      <c r="F294" s="789"/>
    </row>
    <row r="295" spans="1:6" s="82" customFormat="1" x14ac:dyDescent="0.25">
      <c r="A295" s="988"/>
      <c r="B295" s="891" t="s">
        <v>28</v>
      </c>
      <c r="C295" s="688">
        <v>294612.71999999997</v>
      </c>
      <c r="D295" s="688">
        <v>275963.46999999997</v>
      </c>
      <c r="E295" s="786">
        <f t="shared" si="32"/>
        <v>93.669910111145242</v>
      </c>
      <c r="F295" s="737"/>
    </row>
    <row r="296" spans="1:6" s="82" customFormat="1" x14ac:dyDescent="0.25">
      <c r="A296" s="988"/>
      <c r="B296" s="891" t="s">
        <v>29</v>
      </c>
      <c r="C296" s="688">
        <v>93456.73</v>
      </c>
      <c r="D296" s="688">
        <v>48456.5</v>
      </c>
      <c r="E296" s="786">
        <f t="shared" si="32"/>
        <v>51.849128468329674</v>
      </c>
      <c r="F296" s="737"/>
    </row>
    <row r="297" spans="1:6" x14ac:dyDescent="0.3">
      <c r="A297" s="988"/>
      <c r="B297" s="896" t="s">
        <v>30</v>
      </c>
      <c r="C297" s="688">
        <v>4483.2299999999996</v>
      </c>
      <c r="D297" s="688">
        <v>4332.5200000000004</v>
      </c>
      <c r="E297" s="786">
        <f t="shared" si="32"/>
        <v>96.638361181558849</v>
      </c>
      <c r="F297" s="737"/>
    </row>
    <row r="298" spans="1:6" s="82" customFormat="1" x14ac:dyDescent="0.25">
      <c r="A298" s="989"/>
      <c r="B298" s="891" t="s">
        <v>31</v>
      </c>
      <c r="C298" s="688">
        <v>28797.360000000001</v>
      </c>
      <c r="D298" s="688">
        <v>26958.48</v>
      </c>
      <c r="E298" s="786">
        <f t="shared" si="32"/>
        <v>93.614414654676665</v>
      </c>
      <c r="F298" s="737"/>
    </row>
    <row r="299" spans="1:6" ht="30" customHeight="1" x14ac:dyDescent="0.25">
      <c r="A299" s="951">
        <v>10</v>
      </c>
      <c r="B299" s="923" t="s">
        <v>602</v>
      </c>
      <c r="C299" s="794"/>
      <c r="D299" s="795"/>
      <c r="E299" s="795"/>
      <c r="F299" s="796"/>
    </row>
    <row r="300" spans="1:6" s="82" customFormat="1" ht="30" customHeight="1" x14ac:dyDescent="0.25">
      <c r="A300" s="987"/>
      <c r="B300" s="924" t="s">
        <v>737</v>
      </c>
      <c r="C300" s="805">
        <f>C301+C305+C308</f>
        <v>138595.53</v>
      </c>
      <c r="D300" s="806">
        <f>D301+D305+D308</f>
        <v>134387.20000000001</v>
      </c>
      <c r="E300" s="806">
        <f>D300/C300*100</f>
        <v>96.963588941144081</v>
      </c>
      <c r="F300" s="807"/>
    </row>
    <row r="301" spans="1:6" s="82" customFormat="1" ht="153" customHeight="1" x14ac:dyDescent="0.25">
      <c r="A301" s="988"/>
      <c r="B301" s="925" t="s">
        <v>293</v>
      </c>
      <c r="C301" s="790">
        <f>C303+C304</f>
        <v>89501.52</v>
      </c>
      <c r="D301" s="785">
        <f>D303+D304</f>
        <v>89501.510000000009</v>
      </c>
      <c r="E301" s="785">
        <f>D301/C301*100</f>
        <v>99.99998882700541</v>
      </c>
      <c r="F301" s="801"/>
    </row>
    <row r="302" spans="1:6" ht="30" customHeight="1" x14ac:dyDescent="0.25">
      <c r="A302" s="988"/>
      <c r="B302" s="926" t="s">
        <v>66</v>
      </c>
      <c r="C302" s="790"/>
      <c r="D302" s="785"/>
      <c r="E302" s="785"/>
      <c r="F302" s="802"/>
    </row>
    <row r="303" spans="1:6" ht="327" customHeight="1" x14ac:dyDescent="0.25">
      <c r="A303" s="988"/>
      <c r="B303" s="927" t="s">
        <v>294</v>
      </c>
      <c r="C303" s="797">
        <v>88898.71</v>
      </c>
      <c r="D303" s="786">
        <v>88898.71</v>
      </c>
      <c r="E303" s="786">
        <f>D303/C303*100</f>
        <v>100</v>
      </c>
      <c r="F303" s="791"/>
    </row>
    <row r="304" spans="1:6" ht="75" x14ac:dyDescent="0.25">
      <c r="A304" s="988"/>
      <c r="B304" s="927" t="s">
        <v>295</v>
      </c>
      <c r="C304" s="797">
        <v>602.80999999999995</v>
      </c>
      <c r="D304" s="786">
        <v>602.79999999999995</v>
      </c>
      <c r="E304" s="786">
        <f>D304/C304*100</f>
        <v>99.998341102503275</v>
      </c>
      <c r="F304" s="793"/>
    </row>
    <row r="305" spans="1:6" s="82" customFormat="1" ht="75" x14ac:dyDescent="0.25">
      <c r="A305" s="988"/>
      <c r="B305" s="928" t="s">
        <v>296</v>
      </c>
      <c r="C305" s="798">
        <f>C307</f>
        <v>18802.990000000002</v>
      </c>
      <c r="D305" s="799">
        <f>D307</f>
        <v>15777.23</v>
      </c>
      <c r="E305" s="799">
        <f t="shared" ref="E305" si="33">E307</f>
        <v>83.908091213152787</v>
      </c>
      <c r="F305" s="803"/>
    </row>
    <row r="306" spans="1:6" x14ac:dyDescent="0.3">
      <c r="A306" s="988"/>
      <c r="B306" s="929" t="s">
        <v>66</v>
      </c>
      <c r="C306" s="882"/>
      <c r="D306" s="883"/>
      <c r="E306" s="883"/>
      <c r="F306" s="804"/>
    </row>
    <row r="307" spans="1:6" s="82" customFormat="1" ht="345.75" customHeight="1" x14ac:dyDescent="0.25">
      <c r="A307" s="988"/>
      <c r="B307" s="891" t="s">
        <v>297</v>
      </c>
      <c r="C307" s="688">
        <v>18802.990000000002</v>
      </c>
      <c r="D307" s="688">
        <v>15777.23</v>
      </c>
      <c r="E307" s="688">
        <f>D307/C307*100</f>
        <v>83.908091213152787</v>
      </c>
      <c r="F307" s="737" t="s">
        <v>687</v>
      </c>
    </row>
    <row r="308" spans="1:6" ht="93.75" x14ac:dyDescent="0.25">
      <c r="A308" s="989"/>
      <c r="B308" s="930" t="s">
        <v>298</v>
      </c>
      <c r="C308" s="884">
        <f>C310+C311+C312</f>
        <v>30291.02</v>
      </c>
      <c r="D308" s="884">
        <f>D310+D311+D312</f>
        <v>29108.46</v>
      </c>
      <c r="E308" s="885">
        <f>D308/C308*100</f>
        <v>96.096004690499029</v>
      </c>
      <c r="F308" s="886"/>
    </row>
    <row r="309" spans="1:6" x14ac:dyDescent="0.3">
      <c r="A309" s="987"/>
      <c r="B309" s="931" t="s">
        <v>66</v>
      </c>
      <c r="C309" s="797"/>
      <c r="D309" s="800"/>
      <c r="E309" s="800"/>
      <c r="F309" s="793"/>
    </row>
    <row r="310" spans="1:6" s="82" customFormat="1" ht="192" customHeight="1" x14ac:dyDescent="0.25">
      <c r="A310" s="988"/>
      <c r="B310" s="926" t="s">
        <v>299</v>
      </c>
      <c r="C310" s="797">
        <v>25801.919999999998</v>
      </c>
      <c r="D310" s="786">
        <v>25444.73</v>
      </c>
      <c r="E310" s="786">
        <f>D310/C310*100</f>
        <v>98.615645657377442</v>
      </c>
      <c r="F310" s="792" t="s">
        <v>688</v>
      </c>
    </row>
    <row r="311" spans="1:6" ht="168.75" x14ac:dyDescent="0.25">
      <c r="A311" s="988"/>
      <c r="B311" s="926" t="s">
        <v>603</v>
      </c>
      <c r="C311" s="797">
        <v>2782.29</v>
      </c>
      <c r="D311" s="786">
        <v>1958.13</v>
      </c>
      <c r="E311" s="786">
        <f>D311/C311*100</f>
        <v>70.378357396245534</v>
      </c>
      <c r="F311" s="792" t="s">
        <v>689</v>
      </c>
    </row>
    <row r="312" spans="1:6" ht="112.5" x14ac:dyDescent="0.3">
      <c r="A312" s="988"/>
      <c r="B312" s="931" t="s">
        <v>300</v>
      </c>
      <c r="C312" s="797">
        <v>1706.81</v>
      </c>
      <c r="D312" s="786">
        <v>1705.6</v>
      </c>
      <c r="E312" s="786">
        <f>D312/C312*100</f>
        <v>99.929107516360929</v>
      </c>
      <c r="F312" s="792"/>
    </row>
    <row r="313" spans="1:6" s="82" customFormat="1" ht="37.5" x14ac:dyDescent="0.25">
      <c r="A313" s="988"/>
      <c r="B313" s="924" t="s">
        <v>301</v>
      </c>
      <c r="C313" s="805">
        <f>C314</f>
        <v>23906.7</v>
      </c>
      <c r="D313" s="806">
        <f>D314</f>
        <v>18571.16</v>
      </c>
      <c r="E313" s="806">
        <f t="shared" ref="E313" si="34">E314</f>
        <v>77.681821414080559</v>
      </c>
      <c r="F313" s="808"/>
    </row>
    <row r="314" spans="1:6" ht="112.5" x14ac:dyDescent="0.25">
      <c r="A314" s="988"/>
      <c r="B314" s="928" t="s">
        <v>302</v>
      </c>
      <c r="C314" s="799">
        <f>C315</f>
        <v>23906.7</v>
      </c>
      <c r="D314" s="799">
        <f>D315</f>
        <v>18571.16</v>
      </c>
      <c r="E314" s="799">
        <f t="shared" ref="E314:E319" si="35">D314/C314*100</f>
        <v>77.681821414080559</v>
      </c>
      <c r="F314" s="793"/>
    </row>
    <row r="315" spans="1:6" ht="279.75" customHeight="1" x14ac:dyDescent="0.25">
      <c r="A315" s="988"/>
      <c r="B315" s="932" t="s">
        <v>304</v>
      </c>
      <c r="C315" s="797">
        <v>23906.7</v>
      </c>
      <c r="D315" s="786">
        <v>18571.16</v>
      </c>
      <c r="E315" s="786">
        <f t="shared" si="35"/>
        <v>77.681821414080559</v>
      </c>
      <c r="F315" s="793" t="s">
        <v>756</v>
      </c>
    </row>
    <row r="316" spans="1:6" s="82" customFormat="1" x14ac:dyDescent="0.25">
      <c r="A316" s="988"/>
      <c r="B316" s="895" t="s">
        <v>62</v>
      </c>
      <c r="C316" s="703">
        <f>C300+C313</f>
        <v>162502.23000000001</v>
      </c>
      <c r="D316" s="703">
        <f>D300+D313</f>
        <v>152958.36000000002</v>
      </c>
      <c r="E316" s="703">
        <f t="shared" si="35"/>
        <v>94.126929827363</v>
      </c>
      <c r="F316" s="789"/>
    </row>
    <row r="317" spans="1:6" s="82" customFormat="1" x14ac:dyDescent="0.25">
      <c r="A317" s="988"/>
      <c r="B317" s="891" t="s">
        <v>28</v>
      </c>
      <c r="C317" s="688">
        <v>148861.51</v>
      </c>
      <c r="D317" s="688">
        <v>139340</v>
      </c>
      <c r="E317" s="688">
        <f t="shared" si="35"/>
        <v>93.603779781623871</v>
      </c>
      <c r="F317" s="737"/>
    </row>
    <row r="318" spans="1:6" s="82" customFormat="1" x14ac:dyDescent="0.25">
      <c r="A318" s="988"/>
      <c r="B318" s="891" t="s">
        <v>29</v>
      </c>
      <c r="C318" s="688">
        <v>13037.91</v>
      </c>
      <c r="D318" s="688">
        <v>13015.56</v>
      </c>
      <c r="E318" s="688">
        <f t="shared" si="35"/>
        <v>99.828576819444208</v>
      </c>
      <c r="F318" s="737"/>
    </row>
    <row r="319" spans="1:6" s="82" customFormat="1" x14ac:dyDescent="0.25">
      <c r="A319" s="988"/>
      <c r="B319" s="891" t="s">
        <v>30</v>
      </c>
      <c r="C319" s="688">
        <v>602.80999999999995</v>
      </c>
      <c r="D319" s="688">
        <v>602.79999999999995</v>
      </c>
      <c r="E319" s="688">
        <f t="shared" si="35"/>
        <v>99.998341102503275</v>
      </c>
      <c r="F319" s="737"/>
    </row>
    <row r="320" spans="1:6" s="82" customFormat="1" x14ac:dyDescent="0.25">
      <c r="A320" s="989"/>
      <c r="B320" s="891" t="s">
        <v>31</v>
      </c>
      <c r="C320" s="688">
        <v>0</v>
      </c>
      <c r="D320" s="688">
        <v>0</v>
      </c>
      <c r="E320" s="688"/>
      <c r="F320" s="737"/>
    </row>
    <row r="321" spans="1:6" ht="30" customHeight="1" x14ac:dyDescent="0.25">
      <c r="A321" s="951">
        <v>11</v>
      </c>
      <c r="B321" s="933" t="s">
        <v>306</v>
      </c>
      <c r="C321" s="809"/>
      <c r="D321" s="809"/>
      <c r="E321" s="809"/>
      <c r="F321" s="809"/>
    </row>
    <row r="322" spans="1:6" s="82" customFormat="1" ht="37.5" x14ac:dyDescent="0.25">
      <c r="A322" s="987"/>
      <c r="B322" s="900" t="s">
        <v>307</v>
      </c>
      <c r="C322" s="683">
        <f>C324+C325</f>
        <v>6147.17</v>
      </c>
      <c r="D322" s="683">
        <f>D324+D325</f>
        <v>6146.98</v>
      </c>
      <c r="E322" s="683">
        <f>D322/C322*100</f>
        <v>99.996909146810637</v>
      </c>
      <c r="F322" s="737"/>
    </row>
    <row r="323" spans="1:6" x14ac:dyDescent="0.3">
      <c r="A323" s="988"/>
      <c r="B323" s="934" t="s">
        <v>66</v>
      </c>
      <c r="C323" s="688"/>
      <c r="D323" s="679"/>
      <c r="E323" s="679"/>
      <c r="F323" s="737"/>
    </row>
    <row r="324" spans="1:6" s="82" customFormat="1" ht="54" customHeight="1" x14ac:dyDescent="0.25">
      <c r="A324" s="988"/>
      <c r="B324" s="904" t="s">
        <v>308</v>
      </c>
      <c r="C324" s="688">
        <v>3908.4</v>
      </c>
      <c r="D324" s="689">
        <v>3908.3</v>
      </c>
      <c r="E324" s="689">
        <f>D324/C324*100</f>
        <v>99.997441408248903</v>
      </c>
      <c r="F324" s="737" t="s">
        <v>691</v>
      </c>
    </row>
    <row r="325" spans="1:6" ht="37.5" x14ac:dyDescent="0.3">
      <c r="A325" s="988"/>
      <c r="B325" s="934" t="s">
        <v>309</v>
      </c>
      <c r="C325" s="688">
        <v>2238.77</v>
      </c>
      <c r="D325" s="688">
        <v>2238.6799999999998</v>
      </c>
      <c r="E325" s="689">
        <f>D325/C325*100</f>
        <v>99.995979935410958</v>
      </c>
      <c r="F325" s="737"/>
    </row>
    <row r="326" spans="1:6" s="82" customFormat="1" ht="56.25" x14ac:dyDescent="0.25">
      <c r="A326" s="988"/>
      <c r="B326" s="900" t="s">
        <v>310</v>
      </c>
      <c r="C326" s="683">
        <f>C328+C329</f>
        <v>12240.84</v>
      </c>
      <c r="D326" s="683">
        <f>D328+D329</f>
        <v>11764.93</v>
      </c>
      <c r="E326" s="683">
        <f>D326/C326*100</f>
        <v>96.112113220988107</v>
      </c>
      <c r="F326" s="737"/>
    </row>
    <row r="327" spans="1:6" x14ac:dyDescent="0.3">
      <c r="A327" s="988"/>
      <c r="B327" s="934" t="s">
        <v>66</v>
      </c>
      <c r="C327" s="688"/>
      <c r="D327" s="679"/>
      <c r="E327" s="679"/>
      <c r="F327" s="737"/>
    </row>
    <row r="328" spans="1:6" ht="56.25" x14ac:dyDescent="0.25">
      <c r="A328" s="989"/>
      <c r="B328" s="904" t="s">
        <v>311</v>
      </c>
      <c r="C328" s="688">
        <v>4371.3</v>
      </c>
      <c r="D328" s="688">
        <v>4371.3</v>
      </c>
      <c r="E328" s="688">
        <f>D328/C328*100</f>
        <v>100</v>
      </c>
      <c r="F328" s="737"/>
    </row>
    <row r="329" spans="1:6" ht="390" customHeight="1" x14ac:dyDescent="0.25">
      <c r="A329" s="987"/>
      <c r="B329" s="904" t="s">
        <v>313</v>
      </c>
      <c r="C329" s="688">
        <v>7869.54</v>
      </c>
      <c r="D329" s="688">
        <v>7393.63</v>
      </c>
      <c r="E329" s="688">
        <f>D329/C329*100</f>
        <v>93.952505483166746</v>
      </c>
      <c r="F329" s="737" t="s">
        <v>545</v>
      </c>
    </row>
    <row r="330" spans="1:6" ht="31.5" customHeight="1" x14ac:dyDescent="0.25">
      <c r="A330" s="988"/>
      <c r="B330" s="906" t="s">
        <v>62</v>
      </c>
      <c r="C330" s="703">
        <f>C322+C326</f>
        <v>18388.010000000002</v>
      </c>
      <c r="D330" s="703">
        <f>D322+D326</f>
        <v>17911.91</v>
      </c>
      <c r="E330" s="703">
        <f>D330/C330*100</f>
        <v>97.410812806823571</v>
      </c>
      <c r="F330" s="789"/>
    </row>
    <row r="331" spans="1:6" s="83" customFormat="1" x14ac:dyDescent="0.3">
      <c r="A331" s="988"/>
      <c r="B331" s="934" t="s">
        <v>28</v>
      </c>
      <c r="C331" s="722"/>
      <c r="D331" s="757"/>
      <c r="E331" s="722"/>
      <c r="F331" s="810"/>
    </row>
    <row r="332" spans="1:6" s="83" customFormat="1" x14ac:dyDescent="0.3">
      <c r="A332" s="988"/>
      <c r="B332" s="934" t="s">
        <v>29</v>
      </c>
      <c r="C332" s="722">
        <v>18388.009999999998</v>
      </c>
      <c r="D332" s="722">
        <v>17911.91</v>
      </c>
      <c r="E332" s="722">
        <f>D332/C332*100</f>
        <v>97.410812806823586</v>
      </c>
      <c r="F332" s="810"/>
    </row>
    <row r="333" spans="1:6" s="83" customFormat="1" x14ac:dyDescent="0.3">
      <c r="A333" s="988"/>
      <c r="B333" s="934" t="s">
        <v>30</v>
      </c>
      <c r="C333" s="722"/>
      <c r="D333" s="757"/>
      <c r="E333" s="757"/>
      <c r="F333" s="810"/>
    </row>
    <row r="334" spans="1:6" s="83" customFormat="1" x14ac:dyDescent="0.3">
      <c r="A334" s="989"/>
      <c r="B334" s="934" t="s">
        <v>31</v>
      </c>
      <c r="C334" s="722"/>
      <c r="D334" s="757"/>
      <c r="E334" s="757"/>
      <c r="F334" s="810"/>
    </row>
    <row r="335" spans="1:6" ht="35.25" customHeight="1" x14ac:dyDescent="0.25">
      <c r="A335" s="951">
        <v>12</v>
      </c>
      <c r="B335" s="935" t="s">
        <v>314</v>
      </c>
      <c r="C335" s="811"/>
      <c r="D335" s="811"/>
      <c r="E335" s="811"/>
      <c r="F335" s="811"/>
    </row>
    <row r="336" spans="1:6" s="82" customFormat="1" x14ac:dyDescent="0.25">
      <c r="A336" s="987"/>
      <c r="B336" s="900" t="s">
        <v>315</v>
      </c>
      <c r="C336" s="683">
        <f t="shared" ref="C336:E336" si="36">C338</f>
        <v>33945.300000000003</v>
      </c>
      <c r="D336" s="683">
        <f t="shared" si="36"/>
        <v>33742.1</v>
      </c>
      <c r="E336" s="683">
        <f t="shared" si="36"/>
        <v>99.401389883135508</v>
      </c>
      <c r="F336" s="718"/>
    </row>
    <row r="337" spans="1:6" x14ac:dyDescent="0.3">
      <c r="A337" s="988"/>
      <c r="B337" s="934" t="s">
        <v>66</v>
      </c>
      <c r="C337" s="688"/>
      <c r="D337" s="679"/>
      <c r="E337" s="679"/>
      <c r="F337" s="718"/>
    </row>
    <row r="338" spans="1:6" s="83" customFormat="1" ht="24.75" customHeight="1" x14ac:dyDescent="0.3">
      <c r="A338" s="988"/>
      <c r="B338" s="934" t="s">
        <v>316</v>
      </c>
      <c r="C338" s="688">
        <v>33945.300000000003</v>
      </c>
      <c r="D338" s="688">
        <v>33742.1</v>
      </c>
      <c r="E338" s="688">
        <f>D338/C338*100</f>
        <v>99.401389883135508</v>
      </c>
      <c r="F338" s="715"/>
    </row>
    <row r="339" spans="1:6" ht="56.25" x14ac:dyDescent="0.25">
      <c r="A339" s="988"/>
      <c r="B339" s="900" t="s">
        <v>317</v>
      </c>
      <c r="C339" s="683">
        <f t="shared" ref="C339:E339" si="37">C341</f>
        <v>190</v>
      </c>
      <c r="D339" s="683">
        <f t="shared" si="37"/>
        <v>152</v>
      </c>
      <c r="E339" s="683">
        <f t="shared" si="37"/>
        <v>80</v>
      </c>
      <c r="F339" s="24"/>
    </row>
    <row r="340" spans="1:6" s="82" customFormat="1" x14ac:dyDescent="0.25">
      <c r="A340" s="988"/>
      <c r="B340" s="904" t="s">
        <v>66</v>
      </c>
      <c r="C340" s="688"/>
      <c r="D340" s="679"/>
      <c r="E340" s="679"/>
      <c r="F340" s="24"/>
    </row>
    <row r="341" spans="1:6" s="82" customFormat="1" ht="66" customHeight="1" x14ac:dyDescent="0.25">
      <c r="A341" s="988"/>
      <c r="B341" s="904" t="s">
        <v>318</v>
      </c>
      <c r="C341" s="688">
        <v>190</v>
      </c>
      <c r="D341" s="688">
        <v>152</v>
      </c>
      <c r="E341" s="688">
        <f>D341/C341*100</f>
        <v>80</v>
      </c>
      <c r="F341" s="718" t="s">
        <v>757</v>
      </c>
    </row>
    <row r="342" spans="1:6" s="82" customFormat="1" x14ac:dyDescent="0.25">
      <c r="A342" s="988"/>
      <c r="B342" s="906" t="s">
        <v>62</v>
      </c>
      <c r="C342" s="703">
        <f>C336+C339</f>
        <v>34135.300000000003</v>
      </c>
      <c r="D342" s="703">
        <f>D336+D339</f>
        <v>33894.1</v>
      </c>
      <c r="E342" s="703">
        <f>D342/C342*100</f>
        <v>99.293400087299645</v>
      </c>
      <c r="F342" s="779"/>
    </row>
    <row r="343" spans="1:6" s="82" customFormat="1" x14ac:dyDescent="0.25">
      <c r="A343" s="988"/>
      <c r="B343" s="904" t="s">
        <v>28</v>
      </c>
      <c r="C343" s="688"/>
      <c r="D343" s="679"/>
      <c r="E343" s="679"/>
      <c r="F343" s="718"/>
    </row>
    <row r="344" spans="1:6" s="82" customFormat="1" x14ac:dyDescent="0.25">
      <c r="A344" s="988"/>
      <c r="B344" s="904" t="s">
        <v>29</v>
      </c>
      <c r="C344" s="688">
        <v>34135.300000000003</v>
      </c>
      <c r="D344" s="688">
        <v>33894.1</v>
      </c>
      <c r="E344" s="688">
        <f>D344/C344*100</f>
        <v>99.293400087299645</v>
      </c>
      <c r="F344" s="718"/>
    </row>
    <row r="345" spans="1:6" x14ac:dyDescent="0.3">
      <c r="A345" s="988"/>
      <c r="B345" s="896" t="s">
        <v>30</v>
      </c>
      <c r="C345" s="688"/>
      <c r="D345" s="679"/>
      <c r="E345" s="679"/>
      <c r="F345" s="718"/>
    </row>
    <row r="346" spans="1:6" s="82" customFormat="1" x14ac:dyDescent="0.25">
      <c r="A346" s="989"/>
      <c r="B346" s="891" t="s">
        <v>31</v>
      </c>
      <c r="C346" s="688"/>
      <c r="D346" s="679"/>
      <c r="E346" s="679"/>
      <c r="F346" s="718"/>
    </row>
    <row r="347" spans="1:6" s="82" customFormat="1" ht="42" customHeight="1" x14ac:dyDescent="0.25">
      <c r="A347" s="951">
        <v>13</v>
      </c>
      <c r="B347" s="990" t="s">
        <v>319</v>
      </c>
      <c r="C347" s="990"/>
      <c r="D347" s="990"/>
      <c r="E347" s="990"/>
      <c r="F347" s="991"/>
    </row>
    <row r="348" spans="1:6" s="82" customFormat="1" ht="37.5" x14ac:dyDescent="0.25">
      <c r="A348" s="987"/>
      <c r="B348" s="890" t="s">
        <v>320</v>
      </c>
      <c r="C348" s="821">
        <f>C363+C364</f>
        <v>239081.38</v>
      </c>
      <c r="D348" s="821">
        <f>D363+D364</f>
        <v>238846.88</v>
      </c>
      <c r="E348" s="821">
        <f>D348/C348*100</f>
        <v>99.901916242912776</v>
      </c>
      <c r="F348" s="718"/>
    </row>
    <row r="349" spans="1:6" x14ac:dyDescent="0.25">
      <c r="A349" s="988"/>
      <c r="B349" s="891" t="s">
        <v>66</v>
      </c>
      <c r="C349" s="822"/>
      <c r="D349" s="819"/>
      <c r="E349" s="819"/>
      <c r="F349" s="718"/>
    </row>
    <row r="350" spans="1:6" s="83" customFormat="1" ht="56.25" hidden="1" customHeight="1" x14ac:dyDescent="0.3">
      <c r="A350" s="988"/>
      <c r="B350" s="896" t="s">
        <v>321</v>
      </c>
      <c r="C350" s="822"/>
      <c r="D350" s="822"/>
      <c r="E350" s="823"/>
      <c r="F350" s="23"/>
    </row>
    <row r="351" spans="1:6" ht="18.75" hidden="1" customHeight="1" x14ac:dyDescent="0.25">
      <c r="A351" s="988"/>
      <c r="B351" s="891" t="s">
        <v>270</v>
      </c>
      <c r="C351" s="822"/>
      <c r="D351" s="822"/>
      <c r="E351" s="823"/>
      <c r="F351" s="766"/>
    </row>
    <row r="352" spans="1:6" s="83" customFormat="1" ht="18.75" hidden="1" customHeight="1" x14ac:dyDescent="0.3">
      <c r="A352" s="988"/>
      <c r="B352" s="896" t="s">
        <v>28</v>
      </c>
      <c r="C352" s="824"/>
      <c r="D352" s="825"/>
      <c r="E352" s="826"/>
      <c r="F352" s="817"/>
    </row>
    <row r="353" spans="1:6" s="83" customFormat="1" ht="18.75" hidden="1" customHeight="1" x14ac:dyDescent="0.3">
      <c r="A353" s="988"/>
      <c r="B353" s="896" t="s">
        <v>29</v>
      </c>
      <c r="C353" s="824"/>
      <c r="D353" s="825"/>
      <c r="E353" s="826"/>
      <c r="F353" s="23"/>
    </row>
    <row r="354" spans="1:6" s="83" customFormat="1" ht="18.75" hidden="1" customHeight="1" x14ac:dyDescent="0.3">
      <c r="A354" s="988"/>
      <c r="B354" s="896" t="s">
        <v>30</v>
      </c>
      <c r="C354" s="824"/>
      <c r="D354" s="825"/>
      <c r="E354" s="826"/>
      <c r="F354" s="818"/>
    </row>
    <row r="355" spans="1:6" s="83" customFormat="1" ht="18.75" hidden="1" customHeight="1" x14ac:dyDescent="0.3">
      <c r="A355" s="988"/>
      <c r="B355" s="896" t="s">
        <v>31</v>
      </c>
      <c r="C355" s="824"/>
      <c r="D355" s="825"/>
      <c r="E355" s="826"/>
      <c r="F355" s="23"/>
    </row>
    <row r="356" spans="1:6" ht="78.75" hidden="1" customHeight="1" x14ac:dyDescent="0.25">
      <c r="A356" s="988"/>
      <c r="B356" s="891" t="s">
        <v>546</v>
      </c>
      <c r="C356" s="822"/>
      <c r="D356" s="822"/>
      <c r="E356" s="823"/>
      <c r="F356" s="761" t="s">
        <v>547</v>
      </c>
    </row>
    <row r="357" spans="1:6" ht="18.75" hidden="1" customHeight="1" x14ac:dyDescent="0.25">
      <c r="A357" s="988"/>
      <c r="B357" s="891" t="s">
        <v>270</v>
      </c>
      <c r="C357" s="822"/>
      <c r="D357" s="822"/>
      <c r="E357" s="823"/>
      <c r="F357" s="766"/>
    </row>
    <row r="358" spans="1:6" ht="18.75" hidden="1" customHeight="1" x14ac:dyDescent="0.3">
      <c r="A358" s="988"/>
      <c r="B358" s="896" t="s">
        <v>28</v>
      </c>
      <c r="C358" s="824"/>
      <c r="D358" s="825"/>
      <c r="E358" s="826"/>
      <c r="F358" s="817"/>
    </row>
    <row r="359" spans="1:6" ht="18.75" hidden="1" customHeight="1" x14ac:dyDescent="0.3">
      <c r="A359" s="988"/>
      <c r="B359" s="896" t="s">
        <v>29</v>
      </c>
      <c r="C359" s="824"/>
      <c r="D359" s="825"/>
      <c r="E359" s="826"/>
      <c r="F359" s="23"/>
    </row>
    <row r="360" spans="1:6" ht="18.75" hidden="1" customHeight="1" x14ac:dyDescent="0.3">
      <c r="A360" s="988"/>
      <c r="B360" s="896" t="s">
        <v>30</v>
      </c>
      <c r="C360" s="824"/>
      <c r="D360" s="825"/>
      <c r="E360" s="826"/>
      <c r="F360" s="818"/>
    </row>
    <row r="361" spans="1:6" ht="18.75" hidden="1" customHeight="1" x14ac:dyDescent="0.3">
      <c r="A361" s="988"/>
      <c r="B361" s="896" t="s">
        <v>31</v>
      </c>
      <c r="C361" s="824"/>
      <c r="D361" s="825"/>
      <c r="E361" s="826"/>
      <c r="F361" s="23"/>
    </row>
    <row r="362" spans="1:6" ht="37.5" x14ac:dyDescent="0.25">
      <c r="A362" s="988"/>
      <c r="B362" s="891" t="s">
        <v>322</v>
      </c>
      <c r="C362" s="822">
        <v>234.4</v>
      </c>
      <c r="D362" s="688">
        <v>0</v>
      </c>
      <c r="E362" s="875">
        <v>0</v>
      </c>
      <c r="F362" s="718"/>
    </row>
    <row r="363" spans="1:6" ht="233.25" customHeight="1" x14ac:dyDescent="0.25">
      <c r="A363" s="988"/>
      <c r="B363" s="891" t="s">
        <v>618</v>
      </c>
      <c r="C363" s="822">
        <v>234.4</v>
      </c>
      <c r="D363" s="688">
        <v>0</v>
      </c>
      <c r="E363" s="875">
        <v>0</v>
      </c>
      <c r="F363" s="694" t="s">
        <v>619</v>
      </c>
    </row>
    <row r="364" spans="1:6" ht="31.5" customHeight="1" x14ac:dyDescent="0.3">
      <c r="A364" s="988"/>
      <c r="B364" s="896" t="s">
        <v>323</v>
      </c>
      <c r="C364" s="822">
        <f>C365+C366</f>
        <v>238846.98</v>
      </c>
      <c r="D364" s="822">
        <f>D365+D366</f>
        <v>238846.88</v>
      </c>
      <c r="E364" s="823">
        <f>D364/C364*100</f>
        <v>99.999958132189903</v>
      </c>
      <c r="F364" s="810"/>
    </row>
    <row r="365" spans="1:6" ht="289.5" customHeight="1" x14ac:dyDescent="0.25">
      <c r="A365" s="988"/>
      <c r="B365" s="891" t="s">
        <v>324</v>
      </c>
      <c r="C365" s="822">
        <v>209163.88</v>
      </c>
      <c r="D365" s="822">
        <v>209163.78</v>
      </c>
      <c r="E365" s="822">
        <f>D365/C365*100</f>
        <v>99.999952190598108</v>
      </c>
      <c r="F365" s="694" t="s">
        <v>620</v>
      </c>
    </row>
    <row r="366" spans="1:6" ht="75" x14ac:dyDescent="0.25">
      <c r="A366" s="989"/>
      <c r="B366" s="891" t="s">
        <v>325</v>
      </c>
      <c r="C366" s="822">
        <v>29683.1</v>
      </c>
      <c r="D366" s="822">
        <v>29683.1</v>
      </c>
      <c r="E366" s="822">
        <f>D366/C366*100</f>
        <v>100</v>
      </c>
      <c r="F366" s="694" t="s">
        <v>326</v>
      </c>
    </row>
    <row r="367" spans="1:6" s="83" customFormat="1" ht="150" x14ac:dyDescent="0.25">
      <c r="A367" s="987"/>
      <c r="B367" s="890" t="s">
        <v>327</v>
      </c>
      <c r="C367" s="827">
        <f>C369</f>
        <v>26615.7</v>
      </c>
      <c r="D367" s="827">
        <f>D369</f>
        <v>24956.73</v>
      </c>
      <c r="E367" s="821">
        <f>D367/C367*100</f>
        <v>93.76694958238933</v>
      </c>
      <c r="F367" s="701"/>
    </row>
    <row r="368" spans="1:6" x14ac:dyDescent="0.3">
      <c r="A368" s="988"/>
      <c r="B368" s="896" t="s">
        <v>66</v>
      </c>
      <c r="C368" s="824"/>
      <c r="D368" s="820"/>
      <c r="E368" s="820"/>
      <c r="F368" s="694"/>
    </row>
    <row r="369" spans="1:6" ht="297" customHeight="1" x14ac:dyDescent="0.25">
      <c r="A369" s="988"/>
      <c r="B369" s="891" t="s">
        <v>328</v>
      </c>
      <c r="C369" s="824">
        <v>26615.7</v>
      </c>
      <c r="D369" s="824">
        <v>24956.73</v>
      </c>
      <c r="E369" s="824">
        <f>D369/C369*100</f>
        <v>93.76694958238933</v>
      </c>
      <c r="F369" s="694" t="s">
        <v>621</v>
      </c>
    </row>
    <row r="370" spans="1:6" ht="122.25" customHeight="1" x14ac:dyDescent="0.25">
      <c r="A370" s="988"/>
      <c r="B370" s="890" t="s">
        <v>329</v>
      </c>
      <c r="C370" s="821">
        <f>C379+C376+C372</f>
        <v>65060.869999999995</v>
      </c>
      <c r="D370" s="821">
        <f>D379+D376+D372</f>
        <v>62972.04</v>
      </c>
      <c r="E370" s="828">
        <f>D370/C370*100</f>
        <v>96.789421967459106</v>
      </c>
      <c r="F370" s="694"/>
    </row>
    <row r="371" spans="1:6" x14ac:dyDescent="0.3">
      <c r="A371" s="988"/>
      <c r="B371" s="896" t="s">
        <v>66</v>
      </c>
      <c r="C371" s="822"/>
      <c r="D371" s="819"/>
      <c r="E371" s="819"/>
      <c r="F371" s="694"/>
    </row>
    <row r="372" spans="1:6" ht="37.5" x14ac:dyDescent="0.25">
      <c r="A372" s="988"/>
      <c r="B372" s="891" t="s">
        <v>330</v>
      </c>
      <c r="C372" s="822">
        <f>C373+C374+C375</f>
        <v>53373.17</v>
      </c>
      <c r="D372" s="822">
        <f>D373+D374+D375</f>
        <v>51284.62</v>
      </c>
      <c r="E372" s="822">
        <f>D372/C372*100</f>
        <v>96.086891597407458</v>
      </c>
      <c r="F372" s="694"/>
    </row>
    <row r="373" spans="1:6" ht="116.25" customHeight="1" x14ac:dyDescent="0.25">
      <c r="A373" s="988"/>
      <c r="B373" s="891" t="s">
        <v>331</v>
      </c>
      <c r="C373" s="824">
        <v>15242.57</v>
      </c>
      <c r="D373" s="824">
        <v>13154.02</v>
      </c>
      <c r="E373" s="822">
        <f>D373/C373*100</f>
        <v>86.297914328095587</v>
      </c>
      <c r="F373" s="694" t="s">
        <v>622</v>
      </c>
    </row>
    <row r="374" spans="1:6" s="82" customFormat="1" ht="105.75" customHeight="1" x14ac:dyDescent="0.25">
      <c r="A374" s="988"/>
      <c r="B374" s="891" t="s">
        <v>332</v>
      </c>
      <c r="C374" s="824">
        <v>38000</v>
      </c>
      <c r="D374" s="824">
        <v>38000</v>
      </c>
      <c r="E374" s="826">
        <f>D374/C374*100</f>
        <v>100</v>
      </c>
      <c r="F374" s="694" t="s">
        <v>333</v>
      </c>
    </row>
    <row r="375" spans="1:6" s="82" customFormat="1" ht="63.75" customHeight="1" x14ac:dyDescent="0.25">
      <c r="A375" s="988"/>
      <c r="B375" s="891" t="s">
        <v>334</v>
      </c>
      <c r="C375" s="822">
        <v>130.6</v>
      </c>
      <c r="D375" s="822">
        <v>130.6</v>
      </c>
      <c r="E375" s="826">
        <f>D375/C375*100</f>
        <v>100</v>
      </c>
      <c r="F375" s="694" t="s">
        <v>335</v>
      </c>
    </row>
    <row r="376" spans="1:6" ht="37.5" x14ac:dyDescent="0.25">
      <c r="A376" s="988"/>
      <c r="B376" s="891" t="s">
        <v>336</v>
      </c>
      <c r="C376" s="824">
        <f>C378</f>
        <v>7397.7</v>
      </c>
      <c r="D376" s="824">
        <f>D378</f>
        <v>7397.62</v>
      </c>
      <c r="E376" s="824">
        <f>D376/C376*100</f>
        <v>99.998918582802759</v>
      </c>
      <c r="F376" s="701"/>
    </row>
    <row r="377" spans="1:6" x14ac:dyDescent="0.3">
      <c r="A377" s="988"/>
      <c r="B377" s="891"/>
      <c r="C377" s="824"/>
      <c r="D377" s="824"/>
      <c r="E377" s="822"/>
      <c r="F377" s="830"/>
    </row>
    <row r="378" spans="1:6" s="82" customFormat="1" ht="40.5" customHeight="1" x14ac:dyDescent="0.25">
      <c r="A378" s="988"/>
      <c r="B378" s="891" t="s">
        <v>337</v>
      </c>
      <c r="C378" s="824">
        <v>7397.7</v>
      </c>
      <c r="D378" s="824">
        <v>7397.62</v>
      </c>
      <c r="E378" s="822">
        <f>D378/C378*100</f>
        <v>99.998918582802759</v>
      </c>
      <c r="F378" s="694" t="s">
        <v>335</v>
      </c>
    </row>
    <row r="379" spans="1:6" ht="37.5" x14ac:dyDescent="0.25">
      <c r="A379" s="988"/>
      <c r="B379" s="891" t="s">
        <v>338</v>
      </c>
      <c r="C379" s="824">
        <f>C380</f>
        <v>4290</v>
      </c>
      <c r="D379" s="824">
        <f t="shared" ref="D379" si="38">D380</f>
        <v>4289.8</v>
      </c>
      <c r="E379" s="824">
        <f>D379/C379*100</f>
        <v>99.995337995337991</v>
      </c>
      <c r="F379" s="694"/>
    </row>
    <row r="380" spans="1:6" ht="108.75" customHeight="1" x14ac:dyDescent="0.25">
      <c r="A380" s="988"/>
      <c r="B380" s="891" t="s">
        <v>339</v>
      </c>
      <c r="C380" s="824">
        <v>4290</v>
      </c>
      <c r="D380" s="824">
        <v>4289.8</v>
      </c>
      <c r="E380" s="826">
        <f>D380/C380*100</f>
        <v>99.995337995337991</v>
      </c>
      <c r="F380" s="694" t="s">
        <v>340</v>
      </c>
    </row>
    <row r="381" spans="1:6" s="82" customFormat="1" ht="24" customHeight="1" x14ac:dyDescent="0.25">
      <c r="A381" s="988"/>
      <c r="B381" s="895" t="s">
        <v>62</v>
      </c>
      <c r="C381" s="833">
        <f>C370+C367+C348</f>
        <v>330757.95</v>
      </c>
      <c r="D381" s="833">
        <f>D370+D367+D348</f>
        <v>326775.65000000002</v>
      </c>
      <c r="E381" s="834">
        <f>D381/C381*100</f>
        <v>98.796007775474479</v>
      </c>
      <c r="F381" s="835"/>
    </row>
    <row r="382" spans="1:6" x14ac:dyDescent="0.3">
      <c r="A382" s="988"/>
      <c r="B382" s="896" t="s">
        <v>28</v>
      </c>
      <c r="C382" s="824"/>
      <c r="D382" s="824"/>
      <c r="E382" s="821"/>
      <c r="F382" s="831"/>
    </row>
    <row r="383" spans="1:6" s="82" customFormat="1" x14ac:dyDescent="0.25">
      <c r="A383" s="988"/>
      <c r="B383" s="891" t="s">
        <v>29</v>
      </c>
      <c r="C383" s="824">
        <v>34475.57</v>
      </c>
      <c r="D383" s="825">
        <v>32582.03</v>
      </c>
      <c r="E383" s="822">
        <f>D383/C383*100</f>
        <v>94.507588997078216</v>
      </c>
      <c r="F383" s="832"/>
    </row>
    <row r="384" spans="1:6" s="82" customFormat="1" x14ac:dyDescent="0.25">
      <c r="A384" s="988"/>
      <c r="B384" s="891" t="s">
        <v>30</v>
      </c>
      <c r="C384" s="824"/>
      <c r="D384" s="824"/>
      <c r="E384" s="823"/>
      <c r="F384" s="694"/>
    </row>
    <row r="385" spans="1:6" s="82" customFormat="1" x14ac:dyDescent="0.25">
      <c r="A385" s="989"/>
      <c r="B385" s="891" t="s">
        <v>31</v>
      </c>
      <c r="C385" s="824">
        <v>296282.38</v>
      </c>
      <c r="D385" s="824">
        <v>294193.63</v>
      </c>
      <c r="E385" s="822">
        <f>D385/C385*100</f>
        <v>99.295013763558941</v>
      </c>
      <c r="F385" s="814"/>
    </row>
    <row r="386" spans="1:6" ht="32.25" customHeight="1" x14ac:dyDescent="0.25">
      <c r="A386" s="951">
        <v>14</v>
      </c>
      <c r="B386" s="909" t="s">
        <v>341</v>
      </c>
      <c r="C386" s="836"/>
      <c r="D386" s="740"/>
      <c r="E386" s="740"/>
      <c r="F386" s="837"/>
    </row>
    <row r="387" spans="1:6" s="82" customFormat="1" ht="56.25" x14ac:dyDescent="0.25">
      <c r="A387" s="987"/>
      <c r="B387" s="890" t="s">
        <v>548</v>
      </c>
      <c r="C387" s="816">
        <f>C389+C390+C391+C392+C393+C394+C395+C397+C398</f>
        <v>72347.139999999985</v>
      </c>
      <c r="D387" s="816">
        <f>D389+D390+D391+D392+D393+D394+D395+D397+D398</f>
        <v>69838.559999999998</v>
      </c>
      <c r="E387" s="678">
        <f>D387/C387*100</f>
        <v>96.532578896691717</v>
      </c>
      <c r="F387" s="690"/>
    </row>
    <row r="388" spans="1:6" x14ac:dyDescent="0.3">
      <c r="A388" s="988"/>
      <c r="B388" s="892" t="s">
        <v>66</v>
      </c>
      <c r="C388" s="813"/>
      <c r="D388" s="687"/>
      <c r="E388" s="687"/>
      <c r="F388" s="838"/>
    </row>
    <row r="389" spans="1:6" ht="76.5" customHeight="1" x14ac:dyDescent="0.25">
      <c r="A389" s="989"/>
      <c r="B389" s="891" t="s">
        <v>342</v>
      </c>
      <c r="C389" s="18">
        <v>3459.52</v>
      </c>
      <c r="D389" s="18">
        <v>3459.51</v>
      </c>
      <c r="E389" s="18">
        <f t="shared" ref="E389:E395" si="39">D389/C389*100</f>
        <v>99.999710942558522</v>
      </c>
      <c r="F389" s="737" t="s">
        <v>343</v>
      </c>
    </row>
    <row r="390" spans="1:6" ht="105.75" customHeight="1" x14ac:dyDescent="0.25">
      <c r="A390" s="987"/>
      <c r="B390" s="893" t="s">
        <v>549</v>
      </c>
      <c r="C390" s="18">
        <v>2928.83</v>
      </c>
      <c r="D390" s="18">
        <v>2416.7800000000002</v>
      </c>
      <c r="E390" s="18">
        <f t="shared" si="39"/>
        <v>82.516909482626176</v>
      </c>
      <c r="F390" s="737" t="s">
        <v>614</v>
      </c>
    </row>
    <row r="391" spans="1:6" ht="180.75" customHeight="1" x14ac:dyDescent="0.25">
      <c r="A391" s="988"/>
      <c r="B391" s="891" t="s">
        <v>344</v>
      </c>
      <c r="C391" s="18">
        <v>2691.3</v>
      </c>
      <c r="D391" s="18">
        <v>1636.97</v>
      </c>
      <c r="E391" s="18">
        <f t="shared" si="39"/>
        <v>60.824508601790953</v>
      </c>
      <c r="F391" s="737" t="s">
        <v>758</v>
      </c>
    </row>
    <row r="392" spans="1:6" ht="136.5" customHeight="1" x14ac:dyDescent="0.25">
      <c r="A392" s="988"/>
      <c r="B392" s="893" t="s">
        <v>616</v>
      </c>
      <c r="C392" s="18">
        <v>36033.599999999999</v>
      </c>
      <c r="D392" s="18">
        <v>35105.29</v>
      </c>
      <c r="E392" s="18">
        <f t="shared" si="39"/>
        <v>97.423765596554333</v>
      </c>
      <c r="F392" s="737" t="s">
        <v>617</v>
      </c>
    </row>
    <row r="393" spans="1:6" ht="56.25" x14ac:dyDescent="0.25">
      <c r="A393" s="988"/>
      <c r="B393" s="891" t="s">
        <v>345</v>
      </c>
      <c r="C393" s="18">
        <v>276.2</v>
      </c>
      <c r="D393" s="18">
        <v>276.14</v>
      </c>
      <c r="E393" s="18">
        <f t="shared" si="39"/>
        <v>99.978276611151344</v>
      </c>
      <c r="F393" s="737" t="s">
        <v>818</v>
      </c>
    </row>
    <row r="394" spans="1:6" ht="126" customHeight="1" x14ac:dyDescent="0.25">
      <c r="A394" s="988"/>
      <c r="B394" s="891" t="s">
        <v>550</v>
      </c>
      <c r="C394" s="18">
        <v>19799.099999999999</v>
      </c>
      <c r="D394" s="18">
        <v>19786.509999999998</v>
      </c>
      <c r="E394" s="18">
        <f t="shared" si="39"/>
        <v>99.936411251016452</v>
      </c>
      <c r="F394" s="737" t="s">
        <v>551</v>
      </c>
    </row>
    <row r="395" spans="1:6" ht="56.25" x14ac:dyDescent="0.25">
      <c r="A395" s="988"/>
      <c r="B395" s="893" t="s">
        <v>347</v>
      </c>
      <c r="C395" s="18">
        <v>40.200000000000003</v>
      </c>
      <c r="D395" s="18">
        <v>39.86</v>
      </c>
      <c r="E395" s="18">
        <f t="shared" si="39"/>
        <v>99.154228855721385</v>
      </c>
      <c r="F395" s="737" t="s">
        <v>348</v>
      </c>
    </row>
    <row r="396" spans="1:6" s="82" customFormat="1" x14ac:dyDescent="0.25">
      <c r="A396" s="988"/>
      <c r="B396" s="891" t="s">
        <v>66</v>
      </c>
      <c r="C396" s="18"/>
      <c r="D396" s="839"/>
      <c r="E396" s="839"/>
      <c r="F396" s="718"/>
    </row>
    <row r="397" spans="1:6" ht="123.75" customHeight="1" x14ac:dyDescent="0.25">
      <c r="A397" s="988"/>
      <c r="B397" s="891" t="s">
        <v>349</v>
      </c>
      <c r="C397" s="18">
        <v>3277.6</v>
      </c>
      <c r="D397" s="18">
        <v>3277.59</v>
      </c>
      <c r="E397" s="18">
        <f>D397/C397*100</f>
        <v>99.99969489870638</v>
      </c>
      <c r="F397" s="737" t="s">
        <v>350</v>
      </c>
    </row>
    <row r="398" spans="1:6" ht="56.25" x14ac:dyDescent="0.25">
      <c r="A398" s="988"/>
      <c r="B398" s="891" t="s">
        <v>351</v>
      </c>
      <c r="C398" s="18">
        <v>3840.79</v>
      </c>
      <c r="D398" s="18">
        <v>3839.91</v>
      </c>
      <c r="E398" s="18">
        <f>D398/C398*100</f>
        <v>99.977088046990332</v>
      </c>
      <c r="F398" s="737" t="s">
        <v>352</v>
      </c>
    </row>
    <row r="399" spans="1:6" s="82" customFormat="1" ht="75" x14ac:dyDescent="0.25">
      <c r="A399" s="988"/>
      <c r="B399" s="890" t="s">
        <v>353</v>
      </c>
      <c r="C399" s="678">
        <f t="shared" ref="C399:D399" si="40">C401</f>
        <v>31167.599999999999</v>
      </c>
      <c r="D399" s="678">
        <f t="shared" si="40"/>
        <v>31152.02</v>
      </c>
      <c r="E399" s="816">
        <f>D399/C399*100</f>
        <v>99.950012192148264</v>
      </c>
      <c r="F399" s="718"/>
    </row>
    <row r="400" spans="1:6" x14ac:dyDescent="0.3">
      <c r="A400" s="988"/>
      <c r="B400" s="896" t="s">
        <v>66</v>
      </c>
      <c r="C400" s="812"/>
      <c r="D400" s="839"/>
      <c r="E400" s="839"/>
      <c r="F400" s="718"/>
    </row>
    <row r="401" spans="1:6" ht="105.75" customHeight="1" x14ac:dyDescent="0.25">
      <c r="A401" s="988"/>
      <c r="B401" s="891" t="s">
        <v>354</v>
      </c>
      <c r="C401" s="18">
        <v>31167.599999999999</v>
      </c>
      <c r="D401" s="18">
        <v>31152.02</v>
      </c>
      <c r="E401" s="18">
        <f>D401/C401*100</f>
        <v>99.950012192148264</v>
      </c>
      <c r="F401" s="737" t="s">
        <v>552</v>
      </c>
    </row>
    <row r="402" spans="1:6" s="82" customFormat="1" x14ac:dyDescent="0.25">
      <c r="A402" s="988"/>
      <c r="B402" s="895" t="s">
        <v>62</v>
      </c>
      <c r="C402" s="840">
        <f>C387+C399</f>
        <v>103514.73999999999</v>
      </c>
      <c r="D402" s="840">
        <f>D387+D399</f>
        <v>100990.58</v>
      </c>
      <c r="E402" s="841">
        <f>D402/C402*100</f>
        <v>97.561545341272179</v>
      </c>
      <c r="F402" s="779"/>
    </row>
    <row r="403" spans="1:6" s="82" customFormat="1" x14ac:dyDescent="0.25">
      <c r="A403" s="988"/>
      <c r="B403" s="891" t="s">
        <v>28</v>
      </c>
      <c r="C403" s="18">
        <v>3456.8</v>
      </c>
      <c r="D403" s="18">
        <v>3455.92</v>
      </c>
      <c r="E403" s="815">
        <f>D403/C403*100</f>
        <v>99.974542929877344</v>
      </c>
      <c r="F403" s="24"/>
    </row>
    <row r="404" spans="1:6" s="82" customFormat="1" x14ac:dyDescent="0.25">
      <c r="A404" s="988"/>
      <c r="B404" s="891" t="s">
        <v>29</v>
      </c>
      <c r="C404" s="18">
        <v>100057.94</v>
      </c>
      <c r="D404" s="18">
        <v>97534.66</v>
      </c>
      <c r="E404" s="815">
        <f>D404/C404*100</f>
        <v>97.47818114184642</v>
      </c>
      <c r="F404" s="24"/>
    </row>
    <row r="405" spans="1:6" x14ac:dyDescent="0.3">
      <c r="A405" s="988"/>
      <c r="B405" s="896" t="s">
        <v>30</v>
      </c>
      <c r="C405" s="812"/>
      <c r="D405" s="839"/>
      <c r="E405" s="839"/>
      <c r="F405" s="24"/>
    </row>
    <row r="406" spans="1:6" s="82" customFormat="1" x14ac:dyDescent="0.25">
      <c r="A406" s="989"/>
      <c r="B406" s="891" t="s">
        <v>31</v>
      </c>
      <c r="C406" s="678"/>
      <c r="D406" s="687"/>
      <c r="E406" s="687"/>
      <c r="F406" s="24"/>
    </row>
    <row r="407" spans="1:6" ht="42" customHeight="1" x14ac:dyDescent="0.3">
      <c r="A407" s="951">
        <v>15</v>
      </c>
      <c r="B407" s="1006" t="s">
        <v>355</v>
      </c>
      <c r="C407" s="1007"/>
      <c r="D407" s="1007"/>
      <c r="E407" s="1007"/>
      <c r="F407" s="1008"/>
    </row>
    <row r="408" spans="1:6" s="83" customFormat="1" ht="37.5" x14ac:dyDescent="0.3">
      <c r="A408" s="987"/>
      <c r="B408" s="892" t="s">
        <v>356</v>
      </c>
      <c r="C408" s="683">
        <f t="shared" ref="C408:E408" si="41">C410</f>
        <v>50</v>
      </c>
      <c r="D408" s="683">
        <f t="shared" si="41"/>
        <v>50</v>
      </c>
      <c r="E408" s="683">
        <f t="shared" si="41"/>
        <v>100</v>
      </c>
      <c r="F408" s="717"/>
    </row>
    <row r="409" spans="1:6" s="83" customFormat="1" x14ac:dyDescent="0.3">
      <c r="A409" s="988"/>
      <c r="B409" s="896" t="s">
        <v>66</v>
      </c>
      <c r="C409" s="742"/>
      <c r="D409" s="686"/>
      <c r="E409" s="686"/>
      <c r="F409" s="717"/>
    </row>
    <row r="410" spans="1:6" s="83" customFormat="1" ht="90" customHeight="1" x14ac:dyDescent="0.25">
      <c r="A410" s="988"/>
      <c r="B410" s="891" t="s">
        <v>357</v>
      </c>
      <c r="C410" s="688">
        <v>50</v>
      </c>
      <c r="D410" s="688">
        <v>50</v>
      </c>
      <c r="E410" s="688">
        <f>D410/C410*100</f>
        <v>100</v>
      </c>
      <c r="F410" s="810" t="s">
        <v>819</v>
      </c>
    </row>
    <row r="411" spans="1:6" ht="37.5" x14ac:dyDescent="0.25">
      <c r="A411" s="989"/>
      <c r="B411" s="890" t="s">
        <v>358</v>
      </c>
      <c r="C411" s="683">
        <f t="shared" ref="C411:E411" si="42">C413</f>
        <v>127.8</v>
      </c>
      <c r="D411" s="683">
        <f t="shared" si="42"/>
        <v>127.8</v>
      </c>
      <c r="E411" s="683">
        <f t="shared" si="42"/>
        <v>100</v>
      </c>
      <c r="F411" s="718"/>
    </row>
    <row r="412" spans="1:6" s="82" customFormat="1" x14ac:dyDescent="0.25">
      <c r="A412" s="987"/>
      <c r="B412" s="891" t="s">
        <v>66</v>
      </c>
      <c r="C412" s="688"/>
      <c r="D412" s="689"/>
      <c r="E412" s="689"/>
      <c r="F412" s="718"/>
    </row>
    <row r="413" spans="1:6" ht="216.75" customHeight="1" x14ac:dyDescent="0.25">
      <c r="A413" s="988"/>
      <c r="B413" s="936" t="s">
        <v>359</v>
      </c>
      <c r="C413" s="688">
        <v>127.8</v>
      </c>
      <c r="D413" s="688">
        <v>127.8</v>
      </c>
      <c r="E413" s="688">
        <f>D413/C413*100</f>
        <v>100</v>
      </c>
      <c r="F413" s="718" t="s">
        <v>820</v>
      </c>
    </row>
    <row r="414" spans="1:6" s="82" customFormat="1" ht="37.5" x14ac:dyDescent="0.25">
      <c r="A414" s="988"/>
      <c r="B414" s="890" t="s">
        <v>360</v>
      </c>
      <c r="C414" s="683">
        <f>C415+C416+C417+C418</f>
        <v>82</v>
      </c>
      <c r="D414" s="683">
        <f>D415+D416+D417+D418</f>
        <v>82</v>
      </c>
      <c r="E414" s="679">
        <f>D414/C414*100</f>
        <v>100</v>
      </c>
      <c r="F414" s="842"/>
    </row>
    <row r="415" spans="1:6" ht="71.25" customHeight="1" x14ac:dyDescent="0.25">
      <c r="A415" s="988"/>
      <c r="B415" s="891" t="s">
        <v>361</v>
      </c>
      <c r="C415" s="688">
        <v>30</v>
      </c>
      <c r="D415" s="688">
        <v>30</v>
      </c>
      <c r="E415" s="688">
        <f>D415/C415*100</f>
        <v>100</v>
      </c>
      <c r="F415" s="831" t="s">
        <v>362</v>
      </c>
    </row>
    <row r="416" spans="1:6" ht="91.5" customHeight="1" x14ac:dyDescent="0.25">
      <c r="A416" s="988"/>
      <c r="B416" s="891" t="s">
        <v>363</v>
      </c>
      <c r="C416" s="688">
        <v>32</v>
      </c>
      <c r="D416" s="688">
        <v>32</v>
      </c>
      <c r="E416" s="688">
        <f>D416/C416*100</f>
        <v>100</v>
      </c>
      <c r="F416" s="694" t="s">
        <v>553</v>
      </c>
    </row>
    <row r="417" spans="1:6" ht="42.75" customHeight="1" x14ac:dyDescent="0.25">
      <c r="A417" s="988"/>
      <c r="B417" s="891" t="s">
        <v>364</v>
      </c>
      <c r="C417" s="688">
        <v>20</v>
      </c>
      <c r="D417" s="688">
        <v>20</v>
      </c>
      <c r="E417" s="688">
        <f>D417/C417*100</f>
        <v>100</v>
      </c>
      <c r="F417" s="694" t="s">
        <v>738</v>
      </c>
    </row>
    <row r="418" spans="1:6" ht="37.5" x14ac:dyDescent="0.25">
      <c r="A418" s="988"/>
      <c r="B418" s="891" t="s">
        <v>366</v>
      </c>
      <c r="C418" s="688">
        <v>0</v>
      </c>
      <c r="D418" s="689">
        <v>0</v>
      </c>
      <c r="E418" s="689">
        <v>0</v>
      </c>
      <c r="F418" s="45"/>
    </row>
    <row r="419" spans="1:6" s="82" customFormat="1" x14ac:dyDescent="0.25">
      <c r="A419" s="988"/>
      <c r="B419" s="895" t="s">
        <v>62</v>
      </c>
      <c r="C419" s="703">
        <f>C414+C411+C408</f>
        <v>259.8</v>
      </c>
      <c r="D419" s="703">
        <f>D414+D411+D408</f>
        <v>259.8</v>
      </c>
      <c r="E419" s="695">
        <f>D419/C419*100</f>
        <v>100</v>
      </c>
      <c r="F419" s="844"/>
    </row>
    <row r="420" spans="1:6" x14ac:dyDescent="0.3">
      <c r="A420" s="988"/>
      <c r="B420" s="896" t="s">
        <v>28</v>
      </c>
      <c r="C420" s="688"/>
      <c r="D420" s="689"/>
      <c r="E420" s="689"/>
      <c r="F420" s="45"/>
    </row>
    <row r="421" spans="1:6" s="82" customFormat="1" x14ac:dyDescent="0.25">
      <c r="A421" s="988"/>
      <c r="B421" s="891" t="s">
        <v>29</v>
      </c>
      <c r="C421" s="688">
        <v>259.8</v>
      </c>
      <c r="D421" s="689">
        <v>259.8</v>
      </c>
      <c r="E421" s="689">
        <f>D421/C421*100</f>
        <v>100</v>
      </c>
      <c r="F421" s="45"/>
    </row>
    <row r="422" spans="1:6" s="82" customFormat="1" x14ac:dyDescent="0.25">
      <c r="A422" s="988"/>
      <c r="B422" s="891" t="s">
        <v>30</v>
      </c>
      <c r="C422" s="688"/>
      <c r="D422" s="689"/>
      <c r="E422" s="689"/>
      <c r="F422" s="843"/>
    </row>
    <row r="423" spans="1:6" s="82" customFormat="1" x14ac:dyDescent="0.25">
      <c r="A423" s="989"/>
      <c r="B423" s="891" t="s">
        <v>31</v>
      </c>
      <c r="C423" s="688"/>
      <c r="D423" s="689"/>
      <c r="E423" s="689"/>
      <c r="F423" s="843"/>
    </row>
    <row r="424" spans="1:6" ht="57" customHeight="1" x14ac:dyDescent="0.3">
      <c r="A424" s="951">
        <v>16</v>
      </c>
      <c r="B424" s="1001" t="s">
        <v>766</v>
      </c>
      <c r="C424" s="1002"/>
      <c r="D424" s="1002"/>
      <c r="E424" s="1002"/>
      <c r="F424" s="1003"/>
    </row>
    <row r="425" spans="1:6" s="82" customFormat="1" ht="82.5" customHeight="1" x14ac:dyDescent="0.25">
      <c r="A425" s="987"/>
      <c r="B425" s="889" t="s">
        <v>368</v>
      </c>
      <c r="C425" s="695">
        <f>C426+C436+C438+C434</f>
        <v>52739.5</v>
      </c>
      <c r="D425" s="695">
        <f>D426+D436+D438+D434</f>
        <v>49918.359999999993</v>
      </c>
      <c r="E425" s="695">
        <f>D425/C425*100</f>
        <v>94.650802529413426</v>
      </c>
      <c r="F425" s="835"/>
    </row>
    <row r="426" spans="1:6" s="82" customFormat="1" ht="131.25" x14ac:dyDescent="0.25">
      <c r="A426" s="988"/>
      <c r="B426" s="890" t="s">
        <v>369</v>
      </c>
      <c r="C426" s="683">
        <f>C428+C431+C432+C433</f>
        <v>51775.899999999994</v>
      </c>
      <c r="D426" s="683">
        <f>D428+D431+D432+D433</f>
        <v>49084.869999999995</v>
      </c>
      <c r="E426" s="679">
        <f>D426/C426*100</f>
        <v>94.802543268200068</v>
      </c>
      <c r="F426" s="694"/>
    </row>
    <row r="427" spans="1:6" x14ac:dyDescent="0.3">
      <c r="A427" s="988"/>
      <c r="B427" s="896" t="s">
        <v>66</v>
      </c>
      <c r="C427" s="742"/>
      <c r="D427" s="686"/>
      <c r="E427" s="686"/>
      <c r="F427" s="694"/>
    </row>
    <row r="428" spans="1:6" s="82" customFormat="1" ht="56.25" x14ac:dyDescent="0.25">
      <c r="A428" s="988"/>
      <c r="B428" s="891" t="s">
        <v>370</v>
      </c>
      <c r="C428" s="688">
        <f>C429+C430</f>
        <v>21148.5</v>
      </c>
      <c r="D428" s="688">
        <f>D429+D430</f>
        <v>19231.849999999999</v>
      </c>
      <c r="E428" s="688">
        <f t="shared" ref="E428:E433" si="43">D428/C428*100</f>
        <v>90.937182306073709</v>
      </c>
      <c r="F428" s="694"/>
    </row>
    <row r="429" spans="1:6" s="82" customFormat="1" ht="56.25" x14ac:dyDescent="0.25">
      <c r="A429" s="988"/>
      <c r="B429" s="891" t="s">
        <v>371</v>
      </c>
      <c r="C429" s="688">
        <v>16929.8</v>
      </c>
      <c r="D429" s="688">
        <v>16724.009999999998</v>
      </c>
      <c r="E429" s="688">
        <f t="shared" si="43"/>
        <v>98.784451086250286</v>
      </c>
      <c r="F429" s="694" t="s">
        <v>372</v>
      </c>
    </row>
    <row r="430" spans="1:6" s="83" customFormat="1" ht="56.25" x14ac:dyDescent="0.25">
      <c r="A430" s="988"/>
      <c r="B430" s="891" t="s">
        <v>373</v>
      </c>
      <c r="C430" s="688">
        <v>4218.7</v>
      </c>
      <c r="D430" s="688">
        <v>2507.84</v>
      </c>
      <c r="E430" s="688">
        <f t="shared" si="43"/>
        <v>59.445800839121063</v>
      </c>
      <c r="F430" s="694" t="s">
        <v>694</v>
      </c>
    </row>
    <row r="431" spans="1:6" s="82" customFormat="1" ht="37.5" x14ac:dyDescent="0.25">
      <c r="A431" s="988"/>
      <c r="B431" s="891" t="s">
        <v>374</v>
      </c>
      <c r="C431" s="688">
        <v>5236.6000000000004</v>
      </c>
      <c r="D431" s="689">
        <v>5236.51</v>
      </c>
      <c r="E431" s="688">
        <f t="shared" si="43"/>
        <v>99.998281327578965</v>
      </c>
      <c r="F431" s="694" t="s">
        <v>759</v>
      </c>
    </row>
    <row r="432" spans="1:6" ht="108.75" customHeight="1" x14ac:dyDescent="0.25">
      <c r="A432" s="988"/>
      <c r="B432" s="891" t="s">
        <v>554</v>
      </c>
      <c r="C432" s="688">
        <v>234.8</v>
      </c>
      <c r="D432" s="689">
        <v>234.78</v>
      </c>
      <c r="E432" s="688">
        <f t="shared" si="43"/>
        <v>99.991482112436117</v>
      </c>
      <c r="F432" s="694" t="s">
        <v>696</v>
      </c>
    </row>
    <row r="433" spans="1:6" s="82" customFormat="1" ht="56.25" x14ac:dyDescent="0.25">
      <c r="A433" s="988"/>
      <c r="B433" s="891" t="s">
        <v>375</v>
      </c>
      <c r="C433" s="688">
        <v>25156</v>
      </c>
      <c r="D433" s="689">
        <v>24381.73</v>
      </c>
      <c r="E433" s="688">
        <f t="shared" si="43"/>
        <v>96.922125934170779</v>
      </c>
      <c r="F433" s="694" t="s">
        <v>821</v>
      </c>
    </row>
    <row r="434" spans="1:6" s="82" customFormat="1" ht="37.5" x14ac:dyDescent="0.25">
      <c r="A434" s="988"/>
      <c r="B434" s="890" t="s">
        <v>376</v>
      </c>
      <c r="C434" s="683">
        <f>C435</f>
        <v>491.8</v>
      </c>
      <c r="D434" s="683">
        <f t="shared" ref="D434:E434" si="44">D435</f>
        <v>491.67</v>
      </c>
      <c r="E434" s="683">
        <f t="shared" si="44"/>
        <v>99.973566490443261</v>
      </c>
      <c r="F434" s="694"/>
    </row>
    <row r="435" spans="1:6" ht="63" customHeight="1" x14ac:dyDescent="0.25">
      <c r="A435" s="988"/>
      <c r="B435" s="921" t="s">
        <v>377</v>
      </c>
      <c r="C435" s="688">
        <v>491.8</v>
      </c>
      <c r="D435" s="688">
        <v>491.67</v>
      </c>
      <c r="E435" s="688">
        <f>D435/C435*100</f>
        <v>99.973566490443261</v>
      </c>
      <c r="F435" s="694" t="s">
        <v>842</v>
      </c>
    </row>
    <row r="436" spans="1:6" s="82" customFormat="1" ht="56.25" x14ac:dyDescent="0.25">
      <c r="A436" s="989"/>
      <c r="B436" s="890" t="s">
        <v>378</v>
      </c>
      <c r="C436" s="683">
        <f>C437</f>
        <v>240.5</v>
      </c>
      <c r="D436" s="683">
        <f>D437</f>
        <v>110.53</v>
      </c>
      <c r="E436" s="683">
        <f t="shared" ref="E436" si="45">E437</f>
        <v>45.95841995841996</v>
      </c>
      <c r="F436" s="694"/>
    </row>
    <row r="437" spans="1:6" ht="156.75" customHeight="1" x14ac:dyDescent="0.25">
      <c r="A437" s="987"/>
      <c r="B437" s="893" t="s">
        <v>379</v>
      </c>
      <c r="C437" s="688">
        <v>240.5</v>
      </c>
      <c r="D437" s="688">
        <v>110.53</v>
      </c>
      <c r="E437" s="688">
        <f>D437/C437*100</f>
        <v>45.95841995841996</v>
      </c>
      <c r="F437" s="694" t="s">
        <v>822</v>
      </c>
    </row>
    <row r="438" spans="1:6" s="82" customFormat="1" ht="56.25" x14ac:dyDescent="0.25">
      <c r="A438" s="988"/>
      <c r="B438" s="890" t="s">
        <v>380</v>
      </c>
      <c r="C438" s="683">
        <f>C442</f>
        <v>231.3</v>
      </c>
      <c r="D438" s="683">
        <f t="shared" ref="D438" si="46">D442</f>
        <v>231.29</v>
      </c>
      <c r="E438" s="683">
        <f>E439+E440+E441+E442</f>
        <v>99.995676610462596</v>
      </c>
      <c r="F438" s="694" t="s">
        <v>700</v>
      </c>
    </row>
    <row r="439" spans="1:6" ht="37.5" x14ac:dyDescent="0.3">
      <c r="A439" s="988"/>
      <c r="B439" s="896" t="s">
        <v>381</v>
      </c>
      <c r="C439" s="688">
        <v>0</v>
      </c>
      <c r="D439" s="688">
        <v>0</v>
      </c>
      <c r="E439" s="688">
        <v>0</v>
      </c>
      <c r="F439" s="737"/>
    </row>
    <row r="440" spans="1:6" ht="56.25" x14ac:dyDescent="0.25">
      <c r="A440" s="988"/>
      <c r="B440" s="891" t="s">
        <v>382</v>
      </c>
      <c r="C440" s="688">
        <v>0</v>
      </c>
      <c r="D440" s="688">
        <v>0</v>
      </c>
      <c r="E440" s="688">
        <v>0</v>
      </c>
      <c r="F440" s="701"/>
    </row>
    <row r="441" spans="1:6" s="82" customFormat="1" ht="37.5" x14ac:dyDescent="0.25">
      <c r="A441" s="988"/>
      <c r="B441" s="891" t="s">
        <v>383</v>
      </c>
      <c r="C441" s="688">
        <v>0</v>
      </c>
      <c r="D441" s="688">
        <v>0</v>
      </c>
      <c r="E441" s="688">
        <v>0</v>
      </c>
      <c r="F441" s="694"/>
    </row>
    <row r="442" spans="1:6" s="82" customFormat="1" ht="37.5" x14ac:dyDescent="0.25">
      <c r="A442" s="988"/>
      <c r="B442" s="891" t="s">
        <v>384</v>
      </c>
      <c r="C442" s="688">
        <v>231.3</v>
      </c>
      <c r="D442" s="688">
        <v>231.29</v>
      </c>
      <c r="E442" s="688">
        <f>D442/C442*100</f>
        <v>99.995676610462596</v>
      </c>
      <c r="F442" s="694"/>
    </row>
    <row r="443" spans="1:6" s="82" customFormat="1" ht="37.5" x14ac:dyDescent="0.25">
      <c r="A443" s="988"/>
      <c r="B443" s="895" t="s">
        <v>385</v>
      </c>
      <c r="C443" s="703">
        <f>C444+C446</f>
        <v>358.7</v>
      </c>
      <c r="D443" s="703">
        <f>D444+D446</f>
        <v>312.64</v>
      </c>
      <c r="E443" s="695">
        <f>D443/C443*100</f>
        <v>87.159185949261214</v>
      </c>
      <c r="F443" s="845"/>
    </row>
    <row r="444" spans="1:6" ht="75" x14ac:dyDescent="0.25">
      <c r="A444" s="988"/>
      <c r="B444" s="890" t="s">
        <v>386</v>
      </c>
      <c r="C444" s="683">
        <f>C445</f>
        <v>258.7</v>
      </c>
      <c r="D444" s="683">
        <f t="shared" ref="D444" si="47">D445</f>
        <v>221.13</v>
      </c>
      <c r="E444" s="679">
        <f>D444/C444*100</f>
        <v>85.477386934673376</v>
      </c>
      <c r="F444" s="694" t="s">
        <v>555</v>
      </c>
    </row>
    <row r="445" spans="1:6" s="83" customFormat="1" ht="72" customHeight="1" x14ac:dyDescent="0.3">
      <c r="A445" s="988"/>
      <c r="B445" s="896" t="s">
        <v>387</v>
      </c>
      <c r="C445" s="688">
        <v>258.7</v>
      </c>
      <c r="D445" s="688">
        <v>221.13</v>
      </c>
      <c r="E445" s="688">
        <f>D445/C445*100</f>
        <v>85.477386934673376</v>
      </c>
      <c r="F445" s="694" t="s">
        <v>823</v>
      </c>
    </row>
    <row r="446" spans="1:6" x14ac:dyDescent="0.25">
      <c r="A446" s="988"/>
      <c r="B446" s="890" t="s">
        <v>388</v>
      </c>
      <c r="C446" s="683">
        <f t="shared" ref="C446:E446" si="48">C447</f>
        <v>100</v>
      </c>
      <c r="D446" s="683">
        <f t="shared" si="48"/>
        <v>91.51</v>
      </c>
      <c r="E446" s="683">
        <f t="shared" si="48"/>
        <v>91.51</v>
      </c>
      <c r="F446" s="701"/>
    </row>
    <row r="447" spans="1:6" ht="67.5" customHeight="1" x14ac:dyDescent="0.25">
      <c r="A447" s="988"/>
      <c r="B447" s="891" t="s">
        <v>389</v>
      </c>
      <c r="C447" s="688">
        <v>100</v>
      </c>
      <c r="D447" s="689">
        <v>91.51</v>
      </c>
      <c r="E447" s="689">
        <f t="shared" ref="E447:E453" si="49">D447/C447*100</f>
        <v>91.51</v>
      </c>
      <c r="F447" s="694" t="s">
        <v>703</v>
      </c>
    </row>
    <row r="448" spans="1:6" s="82" customFormat="1" ht="75" x14ac:dyDescent="0.25">
      <c r="A448" s="988"/>
      <c r="B448" s="895" t="s">
        <v>390</v>
      </c>
      <c r="C448" s="703">
        <f t="shared" ref="C448:D449" si="50">C449</f>
        <v>5934.09</v>
      </c>
      <c r="D448" s="695">
        <f t="shared" si="50"/>
        <v>5867.5</v>
      </c>
      <c r="E448" s="695">
        <f t="shared" si="49"/>
        <v>98.877839736168468</v>
      </c>
      <c r="F448" s="845"/>
    </row>
    <row r="449" spans="1:6" ht="75" x14ac:dyDescent="0.25">
      <c r="A449" s="988"/>
      <c r="B449" s="890" t="s">
        <v>391</v>
      </c>
      <c r="C449" s="683">
        <f t="shared" si="50"/>
        <v>5934.09</v>
      </c>
      <c r="D449" s="683">
        <f t="shared" si="50"/>
        <v>5867.5</v>
      </c>
      <c r="E449" s="679">
        <f t="shared" si="49"/>
        <v>98.877839736168468</v>
      </c>
      <c r="F449" s="701"/>
    </row>
    <row r="450" spans="1:6" s="83" customFormat="1" ht="56.25" x14ac:dyDescent="0.3">
      <c r="A450" s="988"/>
      <c r="B450" s="896" t="s">
        <v>392</v>
      </c>
      <c r="C450" s="688">
        <v>5934.09</v>
      </c>
      <c r="D450" s="688">
        <v>5867.5</v>
      </c>
      <c r="E450" s="688">
        <f t="shared" si="49"/>
        <v>98.877839736168468</v>
      </c>
      <c r="F450" s="829"/>
    </row>
    <row r="451" spans="1:6" s="82" customFormat="1" x14ac:dyDescent="0.25">
      <c r="A451" s="988"/>
      <c r="B451" s="895" t="s">
        <v>62</v>
      </c>
      <c r="C451" s="695">
        <f>C448+C443+C425</f>
        <v>59032.29</v>
      </c>
      <c r="D451" s="695">
        <f>D448+D443+D425</f>
        <v>56098.499999999993</v>
      </c>
      <c r="E451" s="695">
        <f t="shared" si="49"/>
        <v>95.030194491861991</v>
      </c>
      <c r="F451" s="705"/>
    </row>
    <row r="452" spans="1:6" s="82" customFormat="1" x14ac:dyDescent="0.25">
      <c r="A452" s="988"/>
      <c r="B452" s="891" t="s">
        <v>28</v>
      </c>
      <c r="C452" s="688">
        <v>99.4</v>
      </c>
      <c r="D452" s="688">
        <v>99.4</v>
      </c>
      <c r="E452" s="689">
        <f t="shared" si="49"/>
        <v>100</v>
      </c>
      <c r="F452" s="682"/>
    </row>
    <row r="453" spans="1:6" s="82" customFormat="1" x14ac:dyDescent="0.25">
      <c r="A453" s="988"/>
      <c r="B453" s="891" t="s">
        <v>29</v>
      </c>
      <c r="C453" s="688">
        <v>33776.89</v>
      </c>
      <c r="D453" s="688">
        <v>31617.37</v>
      </c>
      <c r="E453" s="689">
        <f t="shared" si="49"/>
        <v>93.606516171263848</v>
      </c>
      <c r="F453" s="682"/>
    </row>
    <row r="454" spans="1:6" s="82" customFormat="1" x14ac:dyDescent="0.25">
      <c r="A454" s="988"/>
      <c r="B454" s="891" t="s">
        <v>30</v>
      </c>
      <c r="C454" s="742"/>
      <c r="D454" s="689"/>
      <c r="E454" s="689"/>
      <c r="F454" s="682"/>
    </row>
    <row r="455" spans="1:6" s="82" customFormat="1" x14ac:dyDescent="0.25">
      <c r="A455" s="989"/>
      <c r="B455" s="891" t="s">
        <v>31</v>
      </c>
      <c r="C455" s="688">
        <v>25156</v>
      </c>
      <c r="D455" s="689">
        <v>24381.73</v>
      </c>
      <c r="E455" s="689">
        <f t="shared" ref="E455" si="51">D455/C455*100</f>
        <v>96.922125934170779</v>
      </c>
      <c r="F455" s="682"/>
    </row>
    <row r="456" spans="1:6" ht="42" customHeight="1" x14ac:dyDescent="0.25">
      <c r="A456" s="951">
        <v>17</v>
      </c>
      <c r="B456" s="990" t="s">
        <v>393</v>
      </c>
      <c r="C456" s="990"/>
      <c r="D456" s="990"/>
      <c r="E456" s="990"/>
      <c r="F456" s="990"/>
    </row>
    <row r="457" spans="1:6" s="82" customFormat="1" ht="56.25" x14ac:dyDescent="0.25">
      <c r="A457" s="987"/>
      <c r="B457" s="937" t="s">
        <v>394</v>
      </c>
      <c r="C457" s="678">
        <f t="shared" ref="C457:E457" si="52">C459</f>
        <v>699.4</v>
      </c>
      <c r="D457" s="678">
        <f t="shared" si="52"/>
        <v>694.3</v>
      </c>
      <c r="E457" s="678">
        <f t="shared" si="52"/>
        <v>99.270803545896484</v>
      </c>
      <c r="F457" s="682"/>
    </row>
    <row r="458" spans="1:6" s="82" customFormat="1" x14ac:dyDescent="0.25">
      <c r="A458" s="988"/>
      <c r="B458" s="893" t="s">
        <v>66</v>
      </c>
      <c r="C458" s="777"/>
      <c r="D458" s="777"/>
      <c r="E458" s="777"/>
      <c r="F458" s="682"/>
    </row>
    <row r="459" spans="1:6" s="82" customFormat="1" ht="112.5" x14ac:dyDescent="0.25">
      <c r="A459" s="988"/>
      <c r="B459" s="893" t="s">
        <v>704</v>
      </c>
      <c r="C459" s="846">
        <v>699.4</v>
      </c>
      <c r="D459" s="846">
        <v>694.3</v>
      </c>
      <c r="E459" s="846">
        <f>D459/C459*100</f>
        <v>99.270803545896484</v>
      </c>
      <c r="F459" s="694" t="s">
        <v>395</v>
      </c>
    </row>
    <row r="460" spans="1:6" s="82" customFormat="1" ht="56.25" x14ac:dyDescent="0.25">
      <c r="A460" s="988"/>
      <c r="B460" s="937" t="s">
        <v>556</v>
      </c>
      <c r="C460" s="678">
        <f>C462+C463</f>
        <v>3244.52</v>
      </c>
      <c r="D460" s="678">
        <f>D462+D463</f>
        <v>2972.85</v>
      </c>
      <c r="E460" s="816">
        <f>D460/C460*100</f>
        <v>91.626804581263173</v>
      </c>
      <c r="F460" s="682"/>
    </row>
    <row r="461" spans="1:6" s="82" customFormat="1" x14ac:dyDescent="0.25">
      <c r="A461" s="988"/>
      <c r="B461" s="893" t="s">
        <v>66</v>
      </c>
      <c r="C461" s="815"/>
      <c r="D461" s="815"/>
      <c r="E461" s="846"/>
      <c r="F461" s="682"/>
    </row>
    <row r="462" spans="1:6" s="82" customFormat="1" ht="56.25" x14ac:dyDescent="0.25">
      <c r="A462" s="988"/>
      <c r="B462" s="893" t="s">
        <v>396</v>
      </c>
      <c r="C462" s="815">
        <v>1351.6</v>
      </c>
      <c r="D462" s="815">
        <v>1136.8499999999999</v>
      </c>
      <c r="E462" s="815">
        <f>D462/C462*100</f>
        <v>84.111423498076348</v>
      </c>
      <c r="F462" s="690"/>
    </row>
    <row r="463" spans="1:6" s="82" customFormat="1" ht="37.5" x14ac:dyDescent="0.25">
      <c r="A463" s="988"/>
      <c r="B463" s="893" t="s">
        <v>397</v>
      </c>
      <c r="C463" s="815">
        <v>1892.92</v>
      </c>
      <c r="D463" s="815">
        <v>1836</v>
      </c>
      <c r="E463" s="815">
        <f>D463/C463*100</f>
        <v>96.993005515288544</v>
      </c>
      <c r="F463" s="690" t="s">
        <v>398</v>
      </c>
    </row>
    <row r="464" spans="1:6" s="82" customFormat="1" ht="56.25" x14ac:dyDescent="0.25">
      <c r="A464" s="988"/>
      <c r="B464" s="937" t="s">
        <v>557</v>
      </c>
      <c r="C464" s="816">
        <f>C466+C467+C468</f>
        <v>32043.21</v>
      </c>
      <c r="D464" s="816">
        <f>D466+D467+D468</f>
        <v>31232.93</v>
      </c>
      <c r="E464" s="816">
        <f>D464/C464*100</f>
        <v>97.471289549330422</v>
      </c>
      <c r="F464" s="682"/>
    </row>
    <row r="465" spans="1:6" x14ac:dyDescent="0.25">
      <c r="A465" s="988"/>
      <c r="B465" s="893" t="s">
        <v>66</v>
      </c>
      <c r="C465" s="815"/>
      <c r="D465" s="815"/>
      <c r="E465" s="846"/>
      <c r="F465" s="682"/>
    </row>
    <row r="466" spans="1:6" s="82" customFormat="1" ht="37.5" x14ac:dyDescent="0.25">
      <c r="A466" s="988"/>
      <c r="B466" s="893" t="s">
        <v>399</v>
      </c>
      <c r="C466" s="815">
        <v>13623.81</v>
      </c>
      <c r="D466" s="815">
        <v>13316.5</v>
      </c>
      <c r="E466" s="815">
        <f>D466/C466*100</f>
        <v>97.744316751334608</v>
      </c>
      <c r="F466" s="690"/>
    </row>
    <row r="467" spans="1:6" s="83" customFormat="1" ht="56.25" x14ac:dyDescent="0.3">
      <c r="A467" s="989"/>
      <c r="B467" s="938" t="s">
        <v>558</v>
      </c>
      <c r="C467" s="815">
        <v>16534.5</v>
      </c>
      <c r="D467" s="815">
        <v>16253.71</v>
      </c>
      <c r="E467" s="815">
        <f>D467/C467*100</f>
        <v>98.301793220236462</v>
      </c>
      <c r="F467" s="25"/>
    </row>
    <row r="468" spans="1:6" ht="37.5" x14ac:dyDescent="0.25">
      <c r="A468" s="987"/>
      <c r="B468" s="893" t="s">
        <v>400</v>
      </c>
      <c r="C468" s="815">
        <v>1884.9</v>
      </c>
      <c r="D468" s="815">
        <v>1662.72</v>
      </c>
      <c r="E468" s="815">
        <f>D468/C468*100</f>
        <v>88.212637275187006</v>
      </c>
      <c r="F468" s="690"/>
    </row>
    <row r="469" spans="1:6" s="82" customFormat="1" x14ac:dyDescent="0.25">
      <c r="A469" s="988"/>
      <c r="B469" s="939" t="s">
        <v>401</v>
      </c>
      <c r="C469" s="848">
        <f>C457+C460+C464</f>
        <v>35987.129999999997</v>
      </c>
      <c r="D469" s="848">
        <f>D464+D460+D457</f>
        <v>34900.080000000002</v>
      </c>
      <c r="E469" s="849">
        <f>D469/C469*100</f>
        <v>96.979336779565372</v>
      </c>
      <c r="F469" s="705"/>
    </row>
    <row r="470" spans="1:6" x14ac:dyDescent="0.3">
      <c r="A470" s="988"/>
      <c r="B470" s="896" t="s">
        <v>28</v>
      </c>
      <c r="C470" s="847"/>
      <c r="D470" s="847"/>
      <c r="E470" s="847"/>
      <c r="F470" s="682"/>
    </row>
    <row r="471" spans="1:6" s="82" customFormat="1" x14ac:dyDescent="0.25">
      <c r="A471" s="988"/>
      <c r="B471" s="891" t="s">
        <v>29</v>
      </c>
      <c r="C471" s="18">
        <v>35987.129999999997</v>
      </c>
      <c r="D471" s="18">
        <v>34900.080000000002</v>
      </c>
      <c r="E471" s="846">
        <f>D471/C471*100</f>
        <v>96.979336779565372</v>
      </c>
      <c r="F471" s="682"/>
    </row>
    <row r="472" spans="1:6" s="82" customFormat="1" x14ac:dyDescent="0.25">
      <c r="A472" s="988"/>
      <c r="B472" s="891" t="s">
        <v>30</v>
      </c>
      <c r="C472" s="847"/>
      <c r="D472" s="847"/>
      <c r="E472" s="847"/>
      <c r="F472" s="682"/>
    </row>
    <row r="473" spans="1:6" s="82" customFormat="1" x14ac:dyDescent="0.25">
      <c r="A473" s="989"/>
      <c r="B473" s="891" t="s">
        <v>31</v>
      </c>
      <c r="C473" s="847"/>
      <c r="D473" s="847"/>
      <c r="E473" s="847"/>
      <c r="F473" s="682"/>
    </row>
    <row r="474" spans="1:6" ht="33.75" customHeight="1" x14ac:dyDescent="0.25">
      <c r="A474" s="951">
        <v>18</v>
      </c>
      <c r="B474" s="910" t="s">
        <v>402</v>
      </c>
      <c r="C474" s="751"/>
      <c r="D474" s="751"/>
      <c r="E474" s="751"/>
      <c r="F474" s="751"/>
    </row>
    <row r="475" spans="1:6" s="82" customFormat="1" ht="37.5" x14ac:dyDescent="0.25">
      <c r="A475" s="987"/>
      <c r="B475" s="889" t="s">
        <v>403</v>
      </c>
      <c r="C475" s="695">
        <f>C476+C488+C494</f>
        <v>64285.66</v>
      </c>
      <c r="D475" s="695">
        <f>D476+D488+D494</f>
        <v>64100.260000000009</v>
      </c>
      <c r="E475" s="695">
        <f>D475/C475*100</f>
        <v>99.711599756462022</v>
      </c>
      <c r="F475" s="705"/>
    </row>
    <row r="476" spans="1:6" s="82" customFormat="1" ht="56.25" x14ac:dyDescent="0.25">
      <c r="A476" s="988"/>
      <c r="B476" s="890" t="s">
        <v>404</v>
      </c>
      <c r="C476" s="683">
        <f>C478+C479+C480+C481+C482+C483+C484+C485+C486+C487</f>
        <v>31323.45</v>
      </c>
      <c r="D476" s="683">
        <f>D478+D479+D480+D481+D482+D483+D484+D485+D486+D487</f>
        <v>31323.45</v>
      </c>
      <c r="E476" s="679">
        <f>D476/C476*100</f>
        <v>100</v>
      </c>
      <c r="F476" s="682"/>
    </row>
    <row r="477" spans="1:6" x14ac:dyDescent="0.3">
      <c r="A477" s="988"/>
      <c r="B477" s="896" t="s">
        <v>66</v>
      </c>
      <c r="C477" s="742"/>
      <c r="D477" s="686"/>
      <c r="E477" s="686"/>
      <c r="F477" s="682"/>
    </row>
    <row r="478" spans="1:6" s="82" customFormat="1" ht="54" customHeight="1" x14ac:dyDescent="0.25">
      <c r="A478" s="988"/>
      <c r="B478" s="891" t="s">
        <v>405</v>
      </c>
      <c r="C478" s="688">
        <v>100</v>
      </c>
      <c r="D478" s="688">
        <v>100</v>
      </c>
      <c r="E478" s="688">
        <f t="shared" ref="E478:E485" si="53">D478/C478*100</f>
        <v>100</v>
      </c>
      <c r="F478" s="694" t="s">
        <v>826</v>
      </c>
    </row>
    <row r="479" spans="1:6" s="82" customFormat="1" ht="37.5" x14ac:dyDescent="0.25">
      <c r="A479" s="988"/>
      <c r="B479" s="893" t="s">
        <v>406</v>
      </c>
      <c r="C479" s="689">
        <v>127</v>
      </c>
      <c r="D479" s="689">
        <v>127</v>
      </c>
      <c r="E479" s="688">
        <f t="shared" si="53"/>
        <v>100</v>
      </c>
      <c r="F479" s="694" t="s">
        <v>824</v>
      </c>
    </row>
    <row r="480" spans="1:6" s="82" customFormat="1" ht="75" x14ac:dyDescent="0.25">
      <c r="A480" s="988"/>
      <c r="B480" s="893" t="s">
        <v>407</v>
      </c>
      <c r="C480" s="689">
        <v>200</v>
      </c>
      <c r="D480" s="689">
        <v>200</v>
      </c>
      <c r="E480" s="688">
        <f t="shared" si="53"/>
        <v>100</v>
      </c>
      <c r="F480" s="694" t="s">
        <v>825</v>
      </c>
    </row>
    <row r="481" spans="1:6" s="82" customFormat="1" ht="37.5" x14ac:dyDescent="0.25">
      <c r="A481" s="988"/>
      <c r="B481" s="893" t="s">
        <v>408</v>
      </c>
      <c r="C481" s="689">
        <v>150</v>
      </c>
      <c r="D481" s="689">
        <v>150</v>
      </c>
      <c r="E481" s="688">
        <f t="shared" si="53"/>
        <v>100</v>
      </c>
      <c r="F481" s="694"/>
    </row>
    <row r="482" spans="1:6" s="82" customFormat="1" ht="37.5" x14ac:dyDescent="0.25">
      <c r="A482" s="988"/>
      <c r="B482" s="893" t="s">
        <v>409</v>
      </c>
      <c r="C482" s="689">
        <v>94</v>
      </c>
      <c r="D482" s="689">
        <v>94</v>
      </c>
      <c r="E482" s="688">
        <f t="shared" si="53"/>
        <v>100</v>
      </c>
      <c r="F482" s="694"/>
    </row>
    <row r="483" spans="1:6" s="82" customFormat="1" ht="37.5" x14ac:dyDescent="0.25">
      <c r="A483" s="988"/>
      <c r="B483" s="893" t="s">
        <v>410</v>
      </c>
      <c r="C483" s="689">
        <v>63</v>
      </c>
      <c r="D483" s="689">
        <v>63</v>
      </c>
      <c r="E483" s="688">
        <f t="shared" si="53"/>
        <v>100</v>
      </c>
      <c r="F483" s="694"/>
    </row>
    <row r="484" spans="1:6" s="82" customFormat="1" ht="54" customHeight="1" x14ac:dyDescent="0.25">
      <c r="A484" s="988"/>
      <c r="B484" s="893" t="s">
        <v>411</v>
      </c>
      <c r="C484" s="689">
        <v>1196.0999999999999</v>
      </c>
      <c r="D484" s="689">
        <v>1196.0999999999999</v>
      </c>
      <c r="E484" s="688">
        <f t="shared" si="53"/>
        <v>100</v>
      </c>
      <c r="F484" s="694" t="s">
        <v>827</v>
      </c>
    </row>
    <row r="485" spans="1:6" s="82" customFormat="1" ht="37.5" x14ac:dyDescent="0.25">
      <c r="A485" s="988"/>
      <c r="B485" s="893" t="s">
        <v>412</v>
      </c>
      <c r="C485" s="689">
        <v>144.6</v>
      </c>
      <c r="D485" s="689">
        <v>144.6</v>
      </c>
      <c r="E485" s="688">
        <f t="shared" si="53"/>
        <v>100</v>
      </c>
      <c r="F485" s="682"/>
    </row>
    <row r="486" spans="1:6" s="82" customFormat="1" ht="56.25" x14ac:dyDescent="0.25">
      <c r="A486" s="988"/>
      <c r="B486" s="893" t="s">
        <v>413</v>
      </c>
      <c r="C486" s="689">
        <v>29195.25</v>
      </c>
      <c r="D486" s="689">
        <v>29195.25</v>
      </c>
      <c r="E486" s="688">
        <f t="shared" ref="E486:E487" si="54">D486/C486*100</f>
        <v>100</v>
      </c>
      <c r="F486" s="690"/>
    </row>
    <row r="487" spans="1:6" s="82" customFormat="1" ht="93.75" x14ac:dyDescent="0.25">
      <c r="A487" s="988"/>
      <c r="B487" s="893" t="s">
        <v>414</v>
      </c>
      <c r="C487" s="689">
        <v>53.5</v>
      </c>
      <c r="D487" s="689">
        <v>53.5</v>
      </c>
      <c r="E487" s="688">
        <f t="shared" si="54"/>
        <v>100</v>
      </c>
      <c r="F487" s="682"/>
    </row>
    <row r="488" spans="1:6" s="82" customFormat="1" ht="75" x14ac:dyDescent="0.25">
      <c r="A488" s="988"/>
      <c r="B488" s="890" t="s">
        <v>415</v>
      </c>
      <c r="C488" s="683">
        <f>C490+C491+C492+C493</f>
        <v>18107.8</v>
      </c>
      <c r="D488" s="683">
        <f>D490+D491+D492+D493</f>
        <v>17922.400000000001</v>
      </c>
      <c r="E488" s="683">
        <f>D488/C488*100</f>
        <v>98.976131832690896</v>
      </c>
      <c r="F488" s="682"/>
    </row>
    <row r="489" spans="1:6" x14ac:dyDescent="0.3">
      <c r="A489" s="988"/>
      <c r="B489" s="896" t="s">
        <v>66</v>
      </c>
      <c r="C489" s="688"/>
      <c r="D489" s="679"/>
      <c r="E489" s="679"/>
      <c r="F489" s="682"/>
    </row>
    <row r="490" spans="1:6" s="83" customFormat="1" ht="36" customHeight="1" x14ac:dyDescent="0.25">
      <c r="A490" s="988"/>
      <c r="B490" s="891" t="s">
        <v>416</v>
      </c>
      <c r="C490" s="688">
        <v>300</v>
      </c>
      <c r="D490" s="688">
        <v>300</v>
      </c>
      <c r="E490" s="688">
        <f>D490/C490*100</f>
        <v>100</v>
      </c>
      <c r="F490" s="829" t="s">
        <v>828</v>
      </c>
    </row>
    <row r="491" spans="1:6" s="83" customFormat="1" ht="26.25" customHeight="1" x14ac:dyDescent="0.25">
      <c r="A491" s="988"/>
      <c r="B491" s="891" t="s">
        <v>417</v>
      </c>
      <c r="C491" s="688">
        <v>125</v>
      </c>
      <c r="D491" s="688">
        <v>125</v>
      </c>
      <c r="E491" s="688">
        <f>D491/C491*100</f>
        <v>100</v>
      </c>
      <c r="F491" s="829" t="s">
        <v>829</v>
      </c>
    </row>
    <row r="492" spans="1:6" s="82" customFormat="1" x14ac:dyDescent="0.25">
      <c r="A492" s="988"/>
      <c r="B492" s="891" t="s">
        <v>418</v>
      </c>
      <c r="C492" s="688">
        <v>500</v>
      </c>
      <c r="D492" s="688">
        <v>500</v>
      </c>
      <c r="E492" s="688">
        <f>D492/C492*100</f>
        <v>100</v>
      </c>
      <c r="F492" s="694" t="s">
        <v>830</v>
      </c>
    </row>
    <row r="493" spans="1:6" ht="56.25" x14ac:dyDescent="0.25">
      <c r="A493" s="988"/>
      <c r="B493" s="891" t="s">
        <v>419</v>
      </c>
      <c r="C493" s="688">
        <v>17182.8</v>
      </c>
      <c r="D493" s="688">
        <v>16997.400000000001</v>
      </c>
      <c r="E493" s="688">
        <f>D493/C493*100</f>
        <v>98.921014037293119</v>
      </c>
      <c r="F493" s="750" t="s">
        <v>760</v>
      </c>
    </row>
    <row r="494" spans="1:6" s="82" customFormat="1" ht="56.25" x14ac:dyDescent="0.25">
      <c r="A494" s="988"/>
      <c r="B494" s="890" t="s">
        <v>420</v>
      </c>
      <c r="C494" s="683">
        <f>C496+C497+C498+C499+C500+C501+C502+C503</f>
        <v>14854.41</v>
      </c>
      <c r="D494" s="683">
        <f>D496+D497+D498+D499+D500+D501+D502+D503</f>
        <v>14854.41</v>
      </c>
      <c r="E494" s="683">
        <f>D494/C494*100</f>
        <v>100</v>
      </c>
      <c r="F494" s="682"/>
    </row>
    <row r="495" spans="1:6" x14ac:dyDescent="0.3">
      <c r="A495" s="988"/>
      <c r="B495" s="896" t="s">
        <v>66</v>
      </c>
      <c r="C495" s="688"/>
      <c r="D495" s="679"/>
      <c r="E495" s="679"/>
      <c r="F495" s="682"/>
    </row>
    <row r="496" spans="1:6" s="82" customFormat="1" ht="37.5" x14ac:dyDescent="0.25">
      <c r="A496" s="988"/>
      <c r="B496" s="891" t="s">
        <v>421</v>
      </c>
      <c r="C496" s="688">
        <v>86.4</v>
      </c>
      <c r="D496" s="688">
        <v>86.4</v>
      </c>
      <c r="E496" s="688">
        <f t="shared" ref="E496:E514" si="55">D496/C496*100</f>
        <v>100</v>
      </c>
      <c r="F496" s="694" t="s">
        <v>831</v>
      </c>
    </row>
    <row r="497" spans="1:6" ht="56.25" x14ac:dyDescent="0.25">
      <c r="A497" s="988"/>
      <c r="B497" s="891" t="s">
        <v>422</v>
      </c>
      <c r="C497" s="688">
        <v>196.8</v>
      </c>
      <c r="D497" s="688">
        <v>196.8</v>
      </c>
      <c r="E497" s="688">
        <f t="shared" si="55"/>
        <v>100</v>
      </c>
      <c r="F497" s="682"/>
    </row>
    <row r="498" spans="1:6" s="82" customFormat="1" ht="75" x14ac:dyDescent="0.25">
      <c r="A498" s="988"/>
      <c r="B498" s="891" t="s">
        <v>423</v>
      </c>
      <c r="C498" s="688">
        <v>200</v>
      </c>
      <c r="D498" s="688">
        <v>200</v>
      </c>
      <c r="E498" s="688">
        <f t="shared" si="55"/>
        <v>100</v>
      </c>
      <c r="F498" s="690" t="s">
        <v>832</v>
      </c>
    </row>
    <row r="499" spans="1:6" s="82" customFormat="1" ht="56.25" x14ac:dyDescent="0.25">
      <c r="A499" s="988"/>
      <c r="B499" s="891" t="s">
        <v>424</v>
      </c>
      <c r="C499" s="688">
        <v>1089.79</v>
      </c>
      <c r="D499" s="689">
        <v>1089.79</v>
      </c>
      <c r="E499" s="688">
        <f t="shared" si="55"/>
        <v>100</v>
      </c>
      <c r="F499" s="682"/>
    </row>
    <row r="500" spans="1:6" s="82" customFormat="1" ht="37.5" x14ac:dyDescent="0.25">
      <c r="A500" s="988"/>
      <c r="B500" s="891" t="s">
        <v>425</v>
      </c>
      <c r="C500" s="688">
        <v>13000</v>
      </c>
      <c r="D500" s="689">
        <v>13000</v>
      </c>
      <c r="E500" s="688">
        <f t="shared" si="55"/>
        <v>100</v>
      </c>
      <c r="F500" s="682"/>
    </row>
    <row r="501" spans="1:6" s="82" customFormat="1" ht="37.5" x14ac:dyDescent="0.25">
      <c r="A501" s="988"/>
      <c r="B501" s="891" t="s">
        <v>426</v>
      </c>
      <c r="C501" s="688">
        <v>120</v>
      </c>
      <c r="D501" s="688">
        <v>120</v>
      </c>
      <c r="E501" s="688">
        <f t="shared" si="55"/>
        <v>100</v>
      </c>
      <c r="F501" s="693"/>
    </row>
    <row r="502" spans="1:6" s="82" customFormat="1" ht="37.5" x14ac:dyDescent="0.25">
      <c r="A502" s="988"/>
      <c r="B502" s="891" t="s">
        <v>427</v>
      </c>
      <c r="C502" s="688">
        <v>80</v>
      </c>
      <c r="D502" s="688">
        <v>80</v>
      </c>
      <c r="E502" s="688">
        <f t="shared" si="55"/>
        <v>100</v>
      </c>
      <c r="F502" s="693"/>
    </row>
    <row r="503" spans="1:6" s="82" customFormat="1" ht="37.5" x14ac:dyDescent="0.25">
      <c r="A503" s="988"/>
      <c r="B503" s="891" t="s">
        <v>428</v>
      </c>
      <c r="C503" s="688">
        <v>81.42</v>
      </c>
      <c r="D503" s="688">
        <v>81.42</v>
      </c>
      <c r="E503" s="688">
        <f t="shared" si="55"/>
        <v>100</v>
      </c>
      <c r="F503" s="693"/>
    </row>
    <row r="504" spans="1:6" s="82" customFormat="1" ht="37.5" x14ac:dyDescent="0.25">
      <c r="A504" s="989"/>
      <c r="B504" s="889" t="s">
        <v>429</v>
      </c>
      <c r="C504" s="695">
        <f t="shared" ref="C504" si="56">C505</f>
        <v>91784.1</v>
      </c>
      <c r="D504" s="695">
        <f>D505</f>
        <v>91749.58</v>
      </c>
      <c r="E504" s="703">
        <f t="shared" si="55"/>
        <v>99.962390000010899</v>
      </c>
      <c r="F504" s="705"/>
    </row>
    <row r="505" spans="1:6" ht="75" x14ac:dyDescent="0.25">
      <c r="A505" s="987"/>
      <c r="B505" s="890" t="s">
        <v>430</v>
      </c>
      <c r="C505" s="683">
        <f>C506+C507+C508</f>
        <v>91784.1</v>
      </c>
      <c r="D505" s="683">
        <f>D506+D507+D508</f>
        <v>91749.58</v>
      </c>
      <c r="E505" s="683">
        <f t="shared" si="55"/>
        <v>99.962390000010899</v>
      </c>
      <c r="F505" s="682"/>
    </row>
    <row r="506" spans="1:6" s="82" customFormat="1" ht="37.5" x14ac:dyDescent="0.25">
      <c r="A506" s="988"/>
      <c r="B506" s="891" t="s">
        <v>431</v>
      </c>
      <c r="C506" s="688">
        <v>75</v>
      </c>
      <c r="D506" s="688">
        <v>75</v>
      </c>
      <c r="E506" s="688">
        <f t="shared" si="55"/>
        <v>100</v>
      </c>
      <c r="F506" s="694" t="s">
        <v>833</v>
      </c>
    </row>
    <row r="507" spans="1:6" ht="112.5" x14ac:dyDescent="0.25">
      <c r="A507" s="988"/>
      <c r="B507" s="891" t="s">
        <v>432</v>
      </c>
      <c r="C507" s="688">
        <v>11784.33</v>
      </c>
      <c r="D507" s="688">
        <v>11784.34</v>
      </c>
      <c r="E507" s="688">
        <f t="shared" si="55"/>
        <v>100.00008485845187</v>
      </c>
      <c r="F507" s="694" t="s">
        <v>834</v>
      </c>
    </row>
    <row r="508" spans="1:6" s="82" customFormat="1" ht="56.25" x14ac:dyDescent="0.25">
      <c r="A508" s="988"/>
      <c r="B508" s="891" t="s">
        <v>436</v>
      </c>
      <c r="C508" s="688">
        <v>79924.77</v>
      </c>
      <c r="D508" s="688">
        <v>79890.240000000005</v>
      </c>
      <c r="E508" s="688">
        <f t="shared" si="55"/>
        <v>99.956796872859314</v>
      </c>
      <c r="F508" s="41"/>
    </row>
    <row r="509" spans="1:6" s="83" customFormat="1" ht="37.5" x14ac:dyDescent="0.3">
      <c r="A509" s="988"/>
      <c r="B509" s="898" t="s">
        <v>437</v>
      </c>
      <c r="C509" s="695">
        <f>C510+C515</f>
        <v>53991.199999999997</v>
      </c>
      <c r="D509" s="695">
        <f>D510+D515</f>
        <v>53436.4</v>
      </c>
      <c r="E509" s="695">
        <f t="shared" si="55"/>
        <v>98.972425135948086</v>
      </c>
      <c r="F509" s="852"/>
    </row>
    <row r="510" spans="1:6" s="83" customFormat="1" ht="56.25" x14ac:dyDescent="0.3">
      <c r="A510" s="988"/>
      <c r="B510" s="892" t="s">
        <v>438</v>
      </c>
      <c r="C510" s="683">
        <f>C511+C512+C513+C514</f>
        <v>49215.199999999997</v>
      </c>
      <c r="D510" s="683">
        <f>D511+D512+D513+D514</f>
        <v>48848.78</v>
      </c>
      <c r="E510" s="679">
        <f t="shared" si="55"/>
        <v>99.255473918626762</v>
      </c>
      <c r="F510" s="778"/>
    </row>
    <row r="511" spans="1:6" s="83" customFormat="1" ht="56.25" x14ac:dyDescent="0.3">
      <c r="A511" s="988"/>
      <c r="B511" s="896" t="s">
        <v>762</v>
      </c>
      <c r="C511" s="688">
        <v>15897.9</v>
      </c>
      <c r="D511" s="688">
        <v>15601.69</v>
      </c>
      <c r="E511" s="688">
        <f t="shared" si="55"/>
        <v>98.136797941866533</v>
      </c>
      <c r="F511" s="850"/>
    </row>
    <row r="512" spans="1:6" s="83" customFormat="1" ht="56.25" x14ac:dyDescent="0.3">
      <c r="A512" s="988"/>
      <c r="B512" s="896" t="s">
        <v>761</v>
      </c>
      <c r="C512" s="688">
        <v>1072.4000000000001</v>
      </c>
      <c r="D512" s="688">
        <v>1072.0899999999999</v>
      </c>
      <c r="E512" s="688">
        <f t="shared" si="55"/>
        <v>99.971092875792607</v>
      </c>
      <c r="F512" s="778"/>
    </row>
    <row r="513" spans="1:6" s="83" customFormat="1" ht="37.5" x14ac:dyDescent="0.3">
      <c r="A513" s="988"/>
      <c r="B513" s="896" t="s">
        <v>441</v>
      </c>
      <c r="C513" s="688">
        <v>172.5</v>
      </c>
      <c r="D513" s="688">
        <v>172.5</v>
      </c>
      <c r="E513" s="688">
        <f t="shared" si="55"/>
        <v>100</v>
      </c>
      <c r="F513" s="778"/>
    </row>
    <row r="514" spans="1:6" s="83" customFormat="1" ht="56.25" x14ac:dyDescent="0.3">
      <c r="A514" s="988"/>
      <c r="B514" s="891" t="s">
        <v>442</v>
      </c>
      <c r="C514" s="688">
        <v>32072.400000000001</v>
      </c>
      <c r="D514" s="688">
        <v>32002.5</v>
      </c>
      <c r="E514" s="688">
        <f t="shared" si="55"/>
        <v>99.782055599206785</v>
      </c>
      <c r="F514" s="778"/>
    </row>
    <row r="515" spans="1:6" s="82" customFormat="1" ht="56.25" x14ac:dyDescent="0.25">
      <c r="A515" s="988"/>
      <c r="B515" s="890" t="s">
        <v>443</v>
      </c>
      <c r="C515" s="683">
        <f t="shared" ref="C515:E515" si="57">C516</f>
        <v>4776</v>
      </c>
      <c r="D515" s="683">
        <f t="shared" si="57"/>
        <v>4587.62</v>
      </c>
      <c r="E515" s="683">
        <f t="shared" si="57"/>
        <v>96.055695142378568</v>
      </c>
      <c r="F515" s="41"/>
    </row>
    <row r="516" spans="1:6" s="82" customFormat="1" ht="37.5" x14ac:dyDescent="0.25">
      <c r="A516" s="988"/>
      <c r="B516" s="891" t="s">
        <v>444</v>
      </c>
      <c r="C516" s="688">
        <v>4776</v>
      </c>
      <c r="D516" s="688">
        <v>4587.62</v>
      </c>
      <c r="E516" s="688">
        <f>D516/C516*100</f>
        <v>96.055695142378568</v>
      </c>
      <c r="F516" s="41"/>
    </row>
    <row r="517" spans="1:6" s="82" customFormat="1" x14ac:dyDescent="0.25">
      <c r="A517" s="988"/>
      <c r="B517" s="895" t="s">
        <v>62</v>
      </c>
      <c r="C517" s="703">
        <f>C475+C504+C509</f>
        <v>210060.96000000002</v>
      </c>
      <c r="D517" s="695">
        <f>D476+D488+D494+D505+D510+D515</f>
        <v>209286.24000000002</v>
      </c>
      <c r="E517" s="695">
        <f>D517/C517*100</f>
        <v>99.631192773754819</v>
      </c>
      <c r="F517" s="851"/>
    </row>
    <row r="518" spans="1:6" s="82" customFormat="1" x14ac:dyDescent="0.25">
      <c r="A518" s="988"/>
      <c r="B518" s="891" t="s">
        <v>28</v>
      </c>
      <c r="C518" s="689">
        <v>851.9</v>
      </c>
      <c r="D518" s="689">
        <v>851.9</v>
      </c>
      <c r="E518" s="689">
        <f>D518/C518*100</f>
        <v>100</v>
      </c>
      <c r="F518" s="41"/>
    </row>
    <row r="519" spans="1:6" s="82" customFormat="1" x14ac:dyDescent="0.25">
      <c r="A519" s="988"/>
      <c r="B519" s="891" t="s">
        <v>29</v>
      </c>
      <c r="C519" s="688">
        <v>195119.26</v>
      </c>
      <c r="D519" s="689">
        <v>194344.55</v>
      </c>
      <c r="E519" s="689">
        <f>D519/C519*100</f>
        <v>99.602955648765771</v>
      </c>
      <c r="F519" s="41"/>
    </row>
    <row r="520" spans="1:6" s="82" customFormat="1" x14ac:dyDescent="0.25">
      <c r="A520" s="988"/>
      <c r="B520" s="891" t="s">
        <v>30</v>
      </c>
      <c r="C520" s="688"/>
      <c r="D520" s="689"/>
      <c r="E520" s="689"/>
      <c r="F520" s="41"/>
    </row>
    <row r="521" spans="1:6" s="82" customFormat="1" x14ac:dyDescent="0.25">
      <c r="A521" s="989"/>
      <c r="B521" s="891" t="s">
        <v>31</v>
      </c>
      <c r="C521" s="689">
        <v>14089.79</v>
      </c>
      <c r="D521" s="689">
        <v>14089.79</v>
      </c>
      <c r="E521" s="689">
        <f>D521/C521*100</f>
        <v>100</v>
      </c>
      <c r="F521" s="41"/>
    </row>
    <row r="522" spans="1:6" s="82" customFormat="1" ht="28.5" customHeight="1" x14ac:dyDescent="0.25">
      <c r="A522" s="951">
        <v>19</v>
      </c>
      <c r="B522" s="910" t="s">
        <v>445</v>
      </c>
      <c r="C522" s="751"/>
      <c r="D522" s="751"/>
      <c r="E522" s="751"/>
      <c r="F522" s="751"/>
    </row>
    <row r="523" spans="1:6" s="82" customFormat="1" ht="37.5" x14ac:dyDescent="0.25">
      <c r="A523" s="987"/>
      <c r="B523" s="889" t="s">
        <v>446</v>
      </c>
      <c r="C523" s="695">
        <f>C524+C530</f>
        <v>189805.12</v>
      </c>
      <c r="D523" s="695">
        <f>D524+D530</f>
        <v>188618.08000000002</v>
      </c>
      <c r="E523" s="695">
        <f>D523/C523*100</f>
        <v>99.374600643017445</v>
      </c>
      <c r="F523" s="851"/>
    </row>
    <row r="524" spans="1:6" s="82" customFormat="1" ht="56.25" x14ac:dyDescent="0.25">
      <c r="A524" s="988"/>
      <c r="B524" s="890" t="s">
        <v>447</v>
      </c>
      <c r="C524" s="683">
        <f>C526+C527+C528+C529</f>
        <v>186135.91999999998</v>
      </c>
      <c r="D524" s="683">
        <f>D526+D527+D528+D529</f>
        <v>184948.88</v>
      </c>
      <c r="E524" s="679">
        <f>D524/C524*100</f>
        <v>99.362272472717791</v>
      </c>
      <c r="F524" s="41"/>
    </row>
    <row r="525" spans="1:6" s="82" customFormat="1" x14ac:dyDescent="0.25">
      <c r="A525" s="988"/>
      <c r="B525" s="891" t="s">
        <v>66</v>
      </c>
      <c r="C525" s="742"/>
      <c r="D525" s="686"/>
      <c r="E525" s="686"/>
      <c r="F525" s="853"/>
    </row>
    <row r="526" spans="1:6" s="82" customFormat="1" ht="49.5" x14ac:dyDescent="0.25">
      <c r="A526" s="988"/>
      <c r="B526" s="891" t="s">
        <v>448</v>
      </c>
      <c r="C526" s="688">
        <v>3045.2</v>
      </c>
      <c r="D526" s="688">
        <v>3045.18</v>
      </c>
      <c r="E526" s="688">
        <f>D526/C526*100</f>
        <v>99.999343228687778</v>
      </c>
      <c r="F526" s="1018" t="s">
        <v>835</v>
      </c>
    </row>
    <row r="527" spans="1:6" s="82" customFormat="1" ht="54.75" customHeight="1" x14ac:dyDescent="0.25">
      <c r="A527" s="988"/>
      <c r="B527" s="893" t="s">
        <v>449</v>
      </c>
      <c r="C527" s="689">
        <v>180931.11</v>
      </c>
      <c r="D527" s="689">
        <v>180262.45</v>
      </c>
      <c r="E527" s="688">
        <f>D527/C527*100</f>
        <v>99.630433925929069</v>
      </c>
      <c r="F527" s="854" t="s">
        <v>836</v>
      </c>
    </row>
    <row r="528" spans="1:6" s="82" customFormat="1" ht="102" customHeight="1" x14ac:dyDescent="0.25">
      <c r="A528" s="988"/>
      <c r="B528" s="940" t="s">
        <v>560</v>
      </c>
      <c r="C528" s="689">
        <v>1124.02</v>
      </c>
      <c r="D528" s="689">
        <v>1123.45</v>
      </c>
      <c r="E528" s="688">
        <f>D528/C528*100</f>
        <v>99.949289158555899</v>
      </c>
      <c r="F528" s="1017" t="s">
        <v>837</v>
      </c>
    </row>
    <row r="529" spans="1:6" s="82" customFormat="1" ht="56.25" x14ac:dyDescent="0.25">
      <c r="A529" s="988"/>
      <c r="B529" s="904" t="s">
        <v>450</v>
      </c>
      <c r="C529" s="688">
        <v>1035.5899999999999</v>
      </c>
      <c r="D529" s="689">
        <v>517.79999999999995</v>
      </c>
      <c r="E529" s="689">
        <f>D529/C529*100</f>
        <v>50.00048281655868</v>
      </c>
      <c r="F529" s="1016" t="s">
        <v>838</v>
      </c>
    </row>
    <row r="530" spans="1:6" s="82" customFormat="1" ht="131.25" x14ac:dyDescent="0.25">
      <c r="A530" s="988"/>
      <c r="B530" s="890" t="s">
        <v>451</v>
      </c>
      <c r="C530" s="683">
        <f t="shared" ref="C530:E530" si="58">C532</f>
        <v>3669.2</v>
      </c>
      <c r="D530" s="683">
        <f t="shared" si="58"/>
        <v>3669.2</v>
      </c>
      <c r="E530" s="683">
        <f t="shared" si="58"/>
        <v>100</v>
      </c>
      <c r="F530" s="41"/>
    </row>
    <row r="531" spans="1:6" s="82" customFormat="1" x14ac:dyDescent="0.25">
      <c r="A531" s="988"/>
      <c r="B531" s="891" t="s">
        <v>66</v>
      </c>
      <c r="C531" s="742"/>
      <c r="D531" s="679"/>
      <c r="E531" s="679"/>
      <c r="F531" s="780"/>
    </row>
    <row r="532" spans="1:6" s="82" customFormat="1" ht="75" x14ac:dyDescent="0.25">
      <c r="A532" s="988"/>
      <c r="B532" s="891" t="s">
        <v>452</v>
      </c>
      <c r="C532" s="688">
        <v>3669.2</v>
      </c>
      <c r="D532" s="688">
        <v>3669.2</v>
      </c>
      <c r="E532" s="688">
        <f>D532/C532*100</f>
        <v>100</v>
      </c>
      <c r="F532" s="855" t="s">
        <v>839</v>
      </c>
    </row>
    <row r="533" spans="1:6" s="82" customFormat="1" ht="37.5" x14ac:dyDescent="0.25">
      <c r="A533" s="988"/>
      <c r="B533" s="889" t="s">
        <v>453</v>
      </c>
      <c r="C533" s="695">
        <f t="shared" ref="C533:E534" si="59">C534</f>
        <v>6878.59</v>
      </c>
      <c r="D533" s="695">
        <f t="shared" si="59"/>
        <v>6801.42</v>
      </c>
      <c r="E533" s="695">
        <f t="shared" si="59"/>
        <v>98.878113101667637</v>
      </c>
      <c r="F533" s="705"/>
    </row>
    <row r="534" spans="1:6" s="82" customFormat="1" ht="93.75" x14ac:dyDescent="0.25">
      <c r="A534" s="989"/>
      <c r="B534" s="890" t="s">
        <v>561</v>
      </c>
      <c r="C534" s="683">
        <f t="shared" si="59"/>
        <v>6878.59</v>
      </c>
      <c r="D534" s="683">
        <f t="shared" si="59"/>
        <v>6801.42</v>
      </c>
      <c r="E534" s="683">
        <f t="shared" si="59"/>
        <v>98.878113101667637</v>
      </c>
      <c r="F534" s="682"/>
    </row>
    <row r="535" spans="1:6" s="82" customFormat="1" ht="56.25" x14ac:dyDescent="0.25">
      <c r="A535" s="987"/>
      <c r="B535" s="891" t="s">
        <v>454</v>
      </c>
      <c r="C535" s="688">
        <v>6878.59</v>
      </c>
      <c r="D535" s="688">
        <v>6801.42</v>
      </c>
      <c r="E535" s="688">
        <f>D535/C535*100</f>
        <v>98.878113101667637</v>
      </c>
      <c r="F535" s="694" t="s">
        <v>840</v>
      </c>
    </row>
    <row r="536" spans="1:6" s="82" customFormat="1" x14ac:dyDescent="0.25">
      <c r="A536" s="988"/>
      <c r="B536" s="895" t="s">
        <v>62</v>
      </c>
      <c r="C536" s="703">
        <f>C537+C538+C539+C540</f>
        <v>196683.72</v>
      </c>
      <c r="D536" s="703">
        <f t="shared" ref="D536" si="60">D537+D538+D539+D540</f>
        <v>195419.5</v>
      </c>
      <c r="E536" s="695">
        <f>D536/C536*100</f>
        <v>99.357232006797517</v>
      </c>
      <c r="F536" s="705"/>
    </row>
    <row r="537" spans="1:6" s="82" customFormat="1" x14ac:dyDescent="0.25">
      <c r="A537" s="988"/>
      <c r="B537" s="891" t="s">
        <v>28</v>
      </c>
      <c r="C537" s="688">
        <v>305.60000000000002</v>
      </c>
      <c r="D537" s="688">
        <v>305</v>
      </c>
      <c r="E537" s="689">
        <f>D537/C537*100</f>
        <v>99.803664921465966</v>
      </c>
      <c r="F537" s="682"/>
    </row>
    <row r="538" spans="1:6" s="82" customFormat="1" x14ac:dyDescent="0.25">
      <c r="A538" s="988"/>
      <c r="B538" s="891" t="s">
        <v>29</v>
      </c>
      <c r="C538" s="688">
        <v>196378.12</v>
      </c>
      <c r="D538" s="689">
        <v>195114.5</v>
      </c>
      <c r="E538" s="689">
        <f>D538/C538*100</f>
        <v>99.3565372761487</v>
      </c>
      <c r="F538" s="682"/>
    </row>
    <row r="539" spans="1:6" s="82" customFormat="1" x14ac:dyDescent="0.25">
      <c r="A539" s="988"/>
      <c r="B539" s="891" t="s">
        <v>30</v>
      </c>
      <c r="C539" s="742"/>
      <c r="D539" s="689"/>
      <c r="E539" s="689"/>
      <c r="F539" s="682"/>
    </row>
    <row r="540" spans="1:6" s="82" customFormat="1" x14ac:dyDescent="0.25">
      <c r="A540" s="989"/>
      <c r="B540" s="891" t="s">
        <v>31</v>
      </c>
      <c r="C540" s="718"/>
      <c r="D540" s="26"/>
      <c r="E540" s="26"/>
      <c r="F540" s="682"/>
    </row>
    <row r="541" spans="1:6" s="82" customFormat="1" ht="28.5" customHeight="1" x14ac:dyDescent="0.25">
      <c r="A541" s="951">
        <v>20</v>
      </c>
      <c r="B541" s="910" t="s">
        <v>456</v>
      </c>
      <c r="C541" s="751"/>
      <c r="D541" s="751"/>
      <c r="E541" s="751"/>
      <c r="F541" s="751"/>
    </row>
    <row r="542" spans="1:6" s="82" customFormat="1" ht="56.25" x14ac:dyDescent="0.25">
      <c r="A542" s="987"/>
      <c r="B542" s="941" t="s">
        <v>457</v>
      </c>
      <c r="C542" s="862">
        <f>C543+C556</f>
        <v>4586.0999999999995</v>
      </c>
      <c r="D542" s="862">
        <f>D543+D556</f>
        <v>4411.24</v>
      </c>
      <c r="E542" s="862">
        <f t="shared" ref="E542:E547" si="61">D542/C542*100</f>
        <v>96.187174287520989</v>
      </c>
      <c r="F542" s="705"/>
    </row>
    <row r="543" spans="1:6" s="82" customFormat="1" ht="75" x14ac:dyDescent="0.25">
      <c r="A543" s="988"/>
      <c r="B543" s="890" t="s">
        <v>458</v>
      </c>
      <c r="C543" s="859">
        <f>C544+C545+C546+C547+C548</f>
        <v>3792.8999999999996</v>
      </c>
      <c r="D543" s="859">
        <f>D544+D545+D546+D547+D548</f>
        <v>3788.51</v>
      </c>
      <c r="E543" s="858">
        <f t="shared" si="61"/>
        <v>99.884257428352996</v>
      </c>
      <c r="F543" s="682"/>
    </row>
    <row r="544" spans="1:6" s="82" customFormat="1" ht="75" x14ac:dyDescent="0.25">
      <c r="A544" s="988"/>
      <c r="B544" s="942" t="s">
        <v>459</v>
      </c>
      <c r="C544" s="860">
        <v>1050</v>
      </c>
      <c r="D544" s="860">
        <v>1045.71</v>
      </c>
      <c r="E544" s="860">
        <f t="shared" si="61"/>
        <v>99.59142857142858</v>
      </c>
      <c r="F544" s="856" t="s">
        <v>706</v>
      </c>
    </row>
    <row r="545" spans="1:6" s="82" customFormat="1" ht="138.75" customHeight="1" x14ac:dyDescent="0.25">
      <c r="A545" s="988"/>
      <c r="B545" s="942" t="s">
        <v>763</v>
      </c>
      <c r="C545" s="860">
        <v>702</v>
      </c>
      <c r="D545" s="860">
        <v>702</v>
      </c>
      <c r="E545" s="860">
        <f t="shared" si="61"/>
        <v>100</v>
      </c>
      <c r="F545" s="694" t="s">
        <v>764</v>
      </c>
    </row>
    <row r="546" spans="1:6" s="82" customFormat="1" ht="93.75" x14ac:dyDescent="0.25">
      <c r="A546" s="988"/>
      <c r="B546" s="942" t="s">
        <v>739</v>
      </c>
      <c r="C546" s="860">
        <v>238</v>
      </c>
      <c r="D546" s="860">
        <v>238</v>
      </c>
      <c r="E546" s="860">
        <f t="shared" si="61"/>
        <v>100</v>
      </c>
      <c r="F546" s="857" t="s">
        <v>740</v>
      </c>
    </row>
    <row r="547" spans="1:6" s="82" customFormat="1" ht="56.25" x14ac:dyDescent="0.25">
      <c r="A547" s="988"/>
      <c r="B547" s="942" t="s">
        <v>461</v>
      </c>
      <c r="C547" s="860">
        <v>684.7</v>
      </c>
      <c r="D547" s="860">
        <v>684.6</v>
      </c>
      <c r="E547" s="860">
        <f t="shared" si="61"/>
        <v>99.98539506353147</v>
      </c>
      <c r="F547" s="701"/>
    </row>
    <row r="548" spans="1:6" s="82" customFormat="1" ht="75" x14ac:dyDescent="0.25">
      <c r="A548" s="988"/>
      <c r="B548" s="942" t="s">
        <v>465</v>
      </c>
      <c r="C548" s="860">
        <f>C549+C550+C551+C552+C553+C554+C555</f>
        <v>1118.2</v>
      </c>
      <c r="D548" s="860">
        <f>D549+D550+D551+D552+D553+D554+D555</f>
        <v>1118.2</v>
      </c>
      <c r="E548" s="860">
        <f t="shared" ref="E548:E557" si="62">D548/C548*100</f>
        <v>100</v>
      </c>
      <c r="F548" s="701"/>
    </row>
    <row r="549" spans="1:6" s="82" customFormat="1" x14ac:dyDescent="0.25">
      <c r="A549" s="988"/>
      <c r="B549" s="942" t="s">
        <v>466</v>
      </c>
      <c r="C549" s="860">
        <v>255.2</v>
      </c>
      <c r="D549" s="860">
        <v>255.2</v>
      </c>
      <c r="E549" s="860">
        <f t="shared" si="62"/>
        <v>100</v>
      </c>
      <c r="F549" s="701"/>
    </row>
    <row r="550" spans="1:6" s="82" customFormat="1" x14ac:dyDescent="0.25">
      <c r="A550" s="988"/>
      <c r="B550" s="942" t="s">
        <v>469</v>
      </c>
      <c r="C550" s="860">
        <v>73</v>
      </c>
      <c r="D550" s="861">
        <v>73</v>
      </c>
      <c r="E550" s="860">
        <f t="shared" si="62"/>
        <v>100</v>
      </c>
      <c r="F550" s="701"/>
    </row>
    <row r="551" spans="1:6" s="82" customFormat="1" ht="37.5" x14ac:dyDescent="0.25">
      <c r="A551" s="988"/>
      <c r="B551" s="942" t="s">
        <v>470</v>
      </c>
      <c r="C551" s="860">
        <v>100</v>
      </c>
      <c r="D551" s="861">
        <v>100</v>
      </c>
      <c r="E551" s="860">
        <f t="shared" si="62"/>
        <v>100</v>
      </c>
      <c r="F551" s="694" t="s">
        <v>471</v>
      </c>
    </row>
    <row r="552" spans="1:6" s="82" customFormat="1" ht="107.25" customHeight="1" x14ac:dyDescent="0.25">
      <c r="A552" s="988"/>
      <c r="B552" s="942" t="s">
        <v>472</v>
      </c>
      <c r="C552" s="860">
        <v>200</v>
      </c>
      <c r="D552" s="861">
        <v>200</v>
      </c>
      <c r="E552" s="860">
        <f t="shared" si="62"/>
        <v>100</v>
      </c>
      <c r="F552" s="694" t="s">
        <v>710</v>
      </c>
    </row>
    <row r="553" spans="1:6" s="82" customFormat="1" ht="90" customHeight="1" x14ac:dyDescent="0.25">
      <c r="A553" s="988"/>
      <c r="B553" s="942" t="s">
        <v>473</v>
      </c>
      <c r="C553" s="860">
        <v>100</v>
      </c>
      <c r="D553" s="861">
        <v>100</v>
      </c>
      <c r="E553" s="860">
        <f t="shared" si="62"/>
        <v>100</v>
      </c>
      <c r="F553" s="694" t="s">
        <v>474</v>
      </c>
    </row>
    <row r="554" spans="1:6" s="82" customFormat="1" ht="56.25" customHeight="1" x14ac:dyDescent="0.25">
      <c r="A554" s="988"/>
      <c r="B554" s="942" t="s">
        <v>475</v>
      </c>
      <c r="C554" s="860">
        <v>70</v>
      </c>
      <c r="D554" s="861">
        <v>70</v>
      </c>
      <c r="E554" s="860">
        <f t="shared" si="62"/>
        <v>100</v>
      </c>
      <c r="F554" s="694"/>
    </row>
    <row r="555" spans="1:6" s="82" customFormat="1" ht="75.75" customHeight="1" x14ac:dyDescent="0.25">
      <c r="A555" s="988"/>
      <c r="B555" s="942" t="s">
        <v>476</v>
      </c>
      <c r="C555" s="860">
        <v>320</v>
      </c>
      <c r="D555" s="861">
        <v>320</v>
      </c>
      <c r="E555" s="860">
        <f t="shared" si="62"/>
        <v>100</v>
      </c>
      <c r="F555" s="694" t="s">
        <v>477</v>
      </c>
    </row>
    <row r="556" spans="1:6" s="82" customFormat="1" ht="56.25" x14ac:dyDescent="0.25">
      <c r="A556" s="988"/>
      <c r="B556" s="943" t="s">
        <v>478</v>
      </c>
      <c r="C556" s="859">
        <f>C557+C558</f>
        <v>793.2</v>
      </c>
      <c r="D556" s="859">
        <f>D557+D558</f>
        <v>622.73</v>
      </c>
      <c r="E556" s="859">
        <f t="shared" si="62"/>
        <v>78.508572869389809</v>
      </c>
      <c r="F556" s="701"/>
    </row>
    <row r="557" spans="1:6" s="82" customFormat="1" ht="75" x14ac:dyDescent="0.25">
      <c r="A557" s="988"/>
      <c r="B557" s="942" t="s">
        <v>479</v>
      </c>
      <c r="C557" s="860">
        <v>345</v>
      </c>
      <c r="D557" s="860">
        <v>345</v>
      </c>
      <c r="E557" s="860">
        <f t="shared" si="62"/>
        <v>100</v>
      </c>
      <c r="F557" s="701"/>
    </row>
    <row r="558" spans="1:6" s="82" customFormat="1" ht="56.25" x14ac:dyDescent="0.25">
      <c r="A558" s="988"/>
      <c r="B558" s="891" t="s">
        <v>480</v>
      </c>
      <c r="C558" s="860">
        <f>C559+C560</f>
        <v>448.2</v>
      </c>
      <c r="D558" s="860">
        <f>D559+D560</f>
        <v>277.73</v>
      </c>
      <c r="E558" s="860">
        <f>D558/C558*100</f>
        <v>61.965640339134318</v>
      </c>
      <c r="F558" s="701"/>
    </row>
    <row r="559" spans="1:6" s="82" customFormat="1" ht="162.75" customHeight="1" x14ac:dyDescent="0.25">
      <c r="A559" s="989"/>
      <c r="B559" s="942" t="s">
        <v>481</v>
      </c>
      <c r="C559" s="860">
        <v>404.4</v>
      </c>
      <c r="D559" s="860">
        <v>233.93</v>
      </c>
      <c r="E559" s="860">
        <f>D559/C559*100</f>
        <v>57.846191889218602</v>
      </c>
      <c r="F559" s="856" t="s">
        <v>712</v>
      </c>
    </row>
    <row r="560" spans="1:6" s="82" customFormat="1" ht="109.5" customHeight="1" x14ac:dyDescent="0.25">
      <c r="A560" s="987"/>
      <c r="B560" s="942" t="s">
        <v>483</v>
      </c>
      <c r="C560" s="860">
        <v>43.8</v>
      </c>
      <c r="D560" s="860">
        <v>43.8</v>
      </c>
      <c r="E560" s="860">
        <f>D560/C560*100</f>
        <v>100</v>
      </c>
      <c r="F560" s="743" t="s">
        <v>562</v>
      </c>
    </row>
    <row r="561" spans="1:6" s="82" customFormat="1" ht="75" x14ac:dyDescent="0.25">
      <c r="A561" s="988"/>
      <c r="B561" s="944" t="s">
        <v>484</v>
      </c>
      <c r="C561" s="703">
        <f t="shared" ref="C561:E561" si="63">C562</f>
        <v>1951.9</v>
      </c>
      <c r="D561" s="703">
        <f t="shared" si="63"/>
        <v>1920.95</v>
      </c>
      <c r="E561" s="863">
        <f t="shared" si="63"/>
        <v>98.414365490035351</v>
      </c>
      <c r="F561" s="835"/>
    </row>
    <row r="562" spans="1:6" s="82" customFormat="1" ht="75" customHeight="1" x14ac:dyDescent="0.25">
      <c r="A562" s="988"/>
      <c r="B562" s="942" t="s">
        <v>485</v>
      </c>
      <c r="C562" s="688">
        <v>1951.9</v>
      </c>
      <c r="D562" s="688">
        <v>1920.95</v>
      </c>
      <c r="E562" s="860">
        <f>D562/C562*100</f>
        <v>98.414365490035351</v>
      </c>
      <c r="F562" s="856" t="s">
        <v>765</v>
      </c>
    </row>
    <row r="563" spans="1:6" s="82" customFormat="1" ht="56.25" x14ac:dyDescent="0.25">
      <c r="A563" s="988"/>
      <c r="B563" s="944" t="s">
        <v>486</v>
      </c>
      <c r="C563" s="703">
        <f>C564+C565</f>
        <v>17638.400000000001</v>
      </c>
      <c r="D563" s="703">
        <f>D564+D565</f>
        <v>17379.669999999998</v>
      </c>
      <c r="E563" s="863">
        <f t="shared" ref="E563" si="64">E564</f>
        <v>96.751073931720555</v>
      </c>
      <c r="F563" s="844"/>
    </row>
    <row r="564" spans="1:6" s="82" customFormat="1" ht="56.25" x14ac:dyDescent="0.25">
      <c r="A564" s="988"/>
      <c r="B564" s="942" t="s">
        <v>487</v>
      </c>
      <c r="C564" s="688">
        <v>7961.4</v>
      </c>
      <c r="D564" s="688">
        <v>7702.74</v>
      </c>
      <c r="E564" s="860">
        <f>D564/C564*100</f>
        <v>96.751073931720555</v>
      </c>
      <c r="F564" s="45"/>
    </row>
    <row r="565" spans="1:6" s="82" customFormat="1" x14ac:dyDescent="0.25">
      <c r="A565" s="988"/>
      <c r="B565" s="942" t="s">
        <v>488</v>
      </c>
      <c r="C565" s="688">
        <v>9677</v>
      </c>
      <c r="D565" s="688">
        <v>9676.93</v>
      </c>
      <c r="E565" s="860">
        <f>D565/C565*100</f>
        <v>99.999276635320868</v>
      </c>
      <c r="F565" s="45"/>
    </row>
    <row r="566" spans="1:6" s="82" customFormat="1" x14ac:dyDescent="0.25">
      <c r="A566" s="988"/>
      <c r="B566" s="895" t="s">
        <v>62</v>
      </c>
      <c r="C566" s="703">
        <f>C542+C561+C563</f>
        <v>24176.400000000001</v>
      </c>
      <c r="D566" s="703">
        <f>D542+D561+D563</f>
        <v>23711.859999999997</v>
      </c>
      <c r="E566" s="863">
        <f>D566/C566*100</f>
        <v>98.078539402061494</v>
      </c>
      <c r="F566" s="844"/>
    </row>
    <row r="567" spans="1:6" s="82" customFormat="1" x14ac:dyDescent="0.25">
      <c r="A567" s="988"/>
      <c r="B567" s="891" t="s">
        <v>28</v>
      </c>
      <c r="C567" s="688"/>
      <c r="D567" s="689"/>
      <c r="E567" s="859"/>
      <c r="F567" s="45"/>
    </row>
    <row r="568" spans="1:6" s="82" customFormat="1" x14ac:dyDescent="0.25">
      <c r="A568" s="988"/>
      <c r="B568" s="891" t="s">
        <v>29</v>
      </c>
      <c r="C568" s="688">
        <v>24176.400000000001</v>
      </c>
      <c r="D568" s="688">
        <v>23711.9</v>
      </c>
      <c r="E568" s="860">
        <f>D568/C568*100</f>
        <v>98.078704852666235</v>
      </c>
      <c r="F568" s="45"/>
    </row>
    <row r="569" spans="1:6" s="82" customFormat="1" x14ac:dyDescent="0.25">
      <c r="A569" s="988"/>
      <c r="B569" s="891" t="s">
        <v>30</v>
      </c>
      <c r="C569" s="688"/>
      <c r="D569" s="689"/>
      <c r="E569" s="861"/>
      <c r="F569" s="45"/>
    </row>
    <row r="570" spans="1:6" s="82" customFormat="1" x14ac:dyDescent="0.25">
      <c r="A570" s="989"/>
      <c r="B570" s="891" t="s">
        <v>31</v>
      </c>
      <c r="C570" s="860"/>
      <c r="D570" s="861"/>
      <c r="E570" s="861"/>
      <c r="F570" s="45"/>
    </row>
    <row r="571" spans="1:6" s="82" customFormat="1" ht="30" customHeight="1" x14ac:dyDescent="0.25">
      <c r="A571" s="951">
        <v>21</v>
      </c>
      <c r="B571" s="990" t="s">
        <v>489</v>
      </c>
      <c r="C571" s="990"/>
      <c r="D571" s="990"/>
      <c r="E571" s="990"/>
      <c r="F571" s="991"/>
    </row>
    <row r="572" spans="1:6" s="82" customFormat="1" ht="112.5" x14ac:dyDescent="0.25">
      <c r="A572" s="949"/>
      <c r="B572" s="890" t="s">
        <v>490</v>
      </c>
      <c r="C572" s="683">
        <f>C574+C575+C576+C583</f>
        <v>4089.59</v>
      </c>
      <c r="D572" s="683">
        <f>D574+D575+D576+D583</f>
        <v>4089.59</v>
      </c>
      <c r="E572" s="683">
        <f>D572/C572*100</f>
        <v>100</v>
      </c>
      <c r="F572" s="45"/>
    </row>
    <row r="573" spans="1:6" s="82" customFormat="1" x14ac:dyDescent="0.25">
      <c r="A573" s="949"/>
      <c r="B573" s="891" t="s">
        <v>66</v>
      </c>
      <c r="C573" s="688"/>
      <c r="D573" s="689"/>
      <c r="E573" s="689"/>
      <c r="F573" s="45"/>
    </row>
    <row r="574" spans="1:6" s="82" customFormat="1" ht="101.25" customHeight="1" x14ac:dyDescent="0.25">
      <c r="A574" s="949"/>
      <c r="B574" s="891" t="s">
        <v>491</v>
      </c>
      <c r="C574" s="688">
        <v>1363.4</v>
      </c>
      <c r="D574" s="688">
        <v>1363.4</v>
      </c>
      <c r="E574" s="688">
        <f t="shared" ref="E574:E591" si="65">D574/C574*100</f>
        <v>100</v>
      </c>
      <c r="F574" s="694" t="s">
        <v>741</v>
      </c>
    </row>
    <row r="575" spans="1:6" s="82" customFormat="1" ht="56.25" x14ac:dyDescent="0.25">
      <c r="A575" s="949"/>
      <c r="B575" s="891" t="s">
        <v>492</v>
      </c>
      <c r="C575" s="688">
        <v>526.29999999999995</v>
      </c>
      <c r="D575" s="688">
        <v>526.29999999999995</v>
      </c>
      <c r="E575" s="688">
        <f t="shared" si="65"/>
        <v>100</v>
      </c>
      <c r="F575" s="694" t="s">
        <v>493</v>
      </c>
    </row>
    <row r="576" spans="1:6" s="82" customFormat="1" ht="75" x14ac:dyDescent="0.25">
      <c r="A576" s="949"/>
      <c r="B576" s="891" t="s">
        <v>494</v>
      </c>
      <c r="C576" s="688">
        <f>C577+C578+C579+C580+C581+C582</f>
        <v>2043.5000000000002</v>
      </c>
      <c r="D576" s="688">
        <f>D577+D578+D579+D580+D581+D582</f>
        <v>2043.5000000000002</v>
      </c>
      <c r="E576" s="688">
        <f t="shared" si="65"/>
        <v>100</v>
      </c>
      <c r="F576" s="694" t="s">
        <v>495</v>
      </c>
    </row>
    <row r="577" spans="1:6" s="82" customFormat="1" ht="37.5" x14ac:dyDescent="0.25">
      <c r="A577" s="949"/>
      <c r="B577" s="891" t="s">
        <v>496</v>
      </c>
      <c r="C577" s="864">
        <v>70</v>
      </c>
      <c r="D577" s="688">
        <v>70</v>
      </c>
      <c r="E577" s="688">
        <f t="shared" si="65"/>
        <v>100</v>
      </c>
      <c r="F577" s="748"/>
    </row>
    <row r="578" spans="1:6" s="82" customFormat="1" ht="56.25" customHeight="1" x14ac:dyDescent="0.25">
      <c r="A578" s="949"/>
      <c r="B578" s="891" t="s">
        <v>498</v>
      </c>
      <c r="C578" s="864">
        <v>224.6</v>
      </c>
      <c r="D578" s="688">
        <v>224.6</v>
      </c>
      <c r="E578" s="688">
        <f t="shared" si="65"/>
        <v>100</v>
      </c>
      <c r="F578" s="694" t="s">
        <v>499</v>
      </c>
    </row>
    <row r="579" spans="1:6" s="82" customFormat="1" ht="36.75" customHeight="1" x14ac:dyDescent="0.25">
      <c r="A579" s="949"/>
      <c r="B579" s="891" t="s">
        <v>501</v>
      </c>
      <c r="C579" s="864">
        <v>1559.2</v>
      </c>
      <c r="D579" s="688">
        <v>1559.2</v>
      </c>
      <c r="E579" s="688">
        <f t="shared" si="65"/>
        <v>100</v>
      </c>
      <c r="F579" s="694" t="s">
        <v>502</v>
      </c>
    </row>
    <row r="580" spans="1:6" s="82" customFormat="1" ht="69" customHeight="1" x14ac:dyDescent="0.25">
      <c r="A580" s="949"/>
      <c r="B580" s="891" t="s">
        <v>505</v>
      </c>
      <c r="C580" s="864">
        <v>56</v>
      </c>
      <c r="D580" s="688">
        <v>56</v>
      </c>
      <c r="E580" s="688">
        <f t="shared" si="65"/>
        <v>100</v>
      </c>
      <c r="F580" s="694" t="s">
        <v>715</v>
      </c>
    </row>
    <row r="581" spans="1:6" s="82" customFormat="1" ht="57" customHeight="1" x14ac:dyDescent="0.25">
      <c r="A581" s="949"/>
      <c r="B581" s="891" t="s">
        <v>508</v>
      </c>
      <c r="C581" s="864">
        <v>89.7</v>
      </c>
      <c r="D581" s="688">
        <v>89.7</v>
      </c>
      <c r="E581" s="688">
        <f t="shared" si="65"/>
        <v>100</v>
      </c>
      <c r="F581" s="694" t="s">
        <v>509</v>
      </c>
    </row>
    <row r="582" spans="1:6" s="82" customFormat="1" ht="52.5" customHeight="1" x14ac:dyDescent="0.25">
      <c r="A582" s="949"/>
      <c r="B582" s="891" t="s">
        <v>510</v>
      </c>
      <c r="C582" s="864">
        <v>44</v>
      </c>
      <c r="D582" s="688">
        <v>44</v>
      </c>
      <c r="E582" s="688">
        <f t="shared" si="65"/>
        <v>100</v>
      </c>
      <c r="F582" s="694" t="s">
        <v>511</v>
      </c>
    </row>
    <row r="583" spans="1:6" s="82" customFormat="1" ht="139.5" customHeight="1" x14ac:dyDescent="0.25">
      <c r="A583" s="949"/>
      <c r="B583" s="891" t="s">
        <v>564</v>
      </c>
      <c r="C583" s="688">
        <v>156.38999999999999</v>
      </c>
      <c r="D583" s="688">
        <v>156.38999999999999</v>
      </c>
      <c r="E583" s="688">
        <f t="shared" si="65"/>
        <v>100</v>
      </c>
      <c r="F583" s="694" t="s">
        <v>512</v>
      </c>
    </row>
    <row r="584" spans="1:6" s="82" customFormat="1" ht="78.75" customHeight="1" x14ac:dyDescent="0.25">
      <c r="A584" s="949"/>
      <c r="B584" s="890" t="s">
        <v>513</v>
      </c>
      <c r="C584" s="865">
        <f>C585+C586+C587+C588+C589+C590</f>
        <v>1060</v>
      </c>
      <c r="D584" s="683">
        <f>D585+D586+D587+D588+D589+D590</f>
        <v>1058.2</v>
      </c>
      <c r="E584" s="683">
        <f t="shared" si="65"/>
        <v>99.830188679245296</v>
      </c>
      <c r="F584" s="45"/>
    </row>
    <row r="585" spans="1:6" s="82" customFormat="1" ht="56.25" x14ac:dyDescent="0.25">
      <c r="A585" s="949"/>
      <c r="B585" s="891" t="s">
        <v>514</v>
      </c>
      <c r="C585" s="688">
        <v>100</v>
      </c>
      <c r="D585" s="688">
        <v>100</v>
      </c>
      <c r="E585" s="688">
        <f t="shared" si="65"/>
        <v>100</v>
      </c>
      <c r="F585" s="694" t="s">
        <v>565</v>
      </c>
    </row>
    <row r="586" spans="1:6" s="82" customFormat="1" ht="60.75" customHeight="1" x14ac:dyDescent="0.25">
      <c r="A586" s="949"/>
      <c r="B586" s="891" t="s">
        <v>515</v>
      </c>
      <c r="C586" s="688">
        <v>250</v>
      </c>
      <c r="D586" s="688">
        <v>250</v>
      </c>
      <c r="E586" s="688">
        <f t="shared" si="65"/>
        <v>100</v>
      </c>
      <c r="F586" s="694" t="s">
        <v>716</v>
      </c>
    </row>
    <row r="587" spans="1:6" s="82" customFormat="1" ht="171.75" customHeight="1" x14ac:dyDescent="0.25">
      <c r="A587" s="949"/>
      <c r="B587" s="891" t="s">
        <v>517</v>
      </c>
      <c r="C587" s="688">
        <v>230</v>
      </c>
      <c r="D587" s="688">
        <v>230</v>
      </c>
      <c r="E587" s="688">
        <f t="shared" si="65"/>
        <v>100</v>
      </c>
      <c r="F587" s="694" t="s">
        <v>717</v>
      </c>
    </row>
    <row r="588" spans="1:6" s="82" customFormat="1" ht="110.25" customHeight="1" x14ac:dyDescent="0.25">
      <c r="A588" s="949"/>
      <c r="B588" s="891" t="s">
        <v>520</v>
      </c>
      <c r="C588" s="688">
        <v>255</v>
      </c>
      <c r="D588" s="688">
        <v>254.64</v>
      </c>
      <c r="E588" s="688">
        <f t="shared" si="65"/>
        <v>99.858823529411751</v>
      </c>
      <c r="F588" s="694" t="s">
        <v>521</v>
      </c>
    </row>
    <row r="589" spans="1:6" s="82" customFormat="1" ht="98.25" customHeight="1" x14ac:dyDescent="0.25">
      <c r="A589" s="949"/>
      <c r="B589" s="891" t="s">
        <v>526</v>
      </c>
      <c r="C589" s="688">
        <v>75</v>
      </c>
      <c r="D589" s="688">
        <v>73.569999999999993</v>
      </c>
      <c r="E589" s="688">
        <f t="shared" si="65"/>
        <v>98.09333333333332</v>
      </c>
      <c r="F589" s="694" t="s">
        <v>527</v>
      </c>
    </row>
    <row r="590" spans="1:6" s="82" customFormat="1" ht="112.5" x14ac:dyDescent="0.25">
      <c r="A590" s="949"/>
      <c r="B590" s="891" t="s">
        <v>530</v>
      </c>
      <c r="C590" s="688">
        <v>150</v>
      </c>
      <c r="D590" s="688">
        <v>149.99</v>
      </c>
      <c r="E590" s="688">
        <f t="shared" si="65"/>
        <v>99.993333333333339</v>
      </c>
      <c r="F590" s="694" t="s">
        <v>531</v>
      </c>
    </row>
    <row r="591" spans="1:6" s="82" customFormat="1" x14ac:dyDescent="0.25">
      <c r="A591" s="949"/>
      <c r="B591" s="895" t="s">
        <v>533</v>
      </c>
      <c r="C591" s="703">
        <f>C584+C572</f>
        <v>5149.59</v>
      </c>
      <c r="D591" s="703">
        <f>D584+D572</f>
        <v>5147.79</v>
      </c>
      <c r="E591" s="703">
        <f t="shared" si="65"/>
        <v>99.965045760924653</v>
      </c>
      <c r="F591" s="844"/>
    </row>
    <row r="592" spans="1:6" s="82" customFormat="1" x14ac:dyDescent="0.25">
      <c r="A592" s="949"/>
      <c r="B592" s="891" t="s">
        <v>28</v>
      </c>
      <c r="C592" s="688"/>
      <c r="D592" s="689"/>
      <c r="E592" s="683"/>
      <c r="F592" s="45"/>
    </row>
    <row r="593" spans="1:6" s="82" customFormat="1" x14ac:dyDescent="0.25">
      <c r="A593" s="949"/>
      <c r="B593" s="891" t="s">
        <v>29</v>
      </c>
      <c r="C593" s="688">
        <v>4993.2</v>
      </c>
      <c r="D593" s="688">
        <v>4991.3999999999996</v>
      </c>
      <c r="E593" s="688">
        <f>D593/C593*100</f>
        <v>99.963950973323705</v>
      </c>
      <c r="F593" s="45"/>
    </row>
    <row r="594" spans="1:6" s="82" customFormat="1" x14ac:dyDescent="0.25">
      <c r="A594" s="949"/>
      <c r="B594" s="891" t="s">
        <v>30</v>
      </c>
      <c r="C594" s="688"/>
      <c r="D594" s="689"/>
      <c r="E594" s="688"/>
      <c r="F594" s="45"/>
    </row>
    <row r="595" spans="1:6" s="82" customFormat="1" x14ac:dyDescent="0.25">
      <c r="A595" s="949"/>
      <c r="B595" s="891" t="s">
        <v>31</v>
      </c>
      <c r="C595" s="688">
        <v>156.38999999999999</v>
      </c>
      <c r="D595" s="689">
        <v>156.38999999999999</v>
      </c>
      <c r="E595" s="688">
        <f>D595/C595*100</f>
        <v>100</v>
      </c>
      <c r="F595" s="45"/>
    </row>
    <row r="596" spans="1:6" s="82" customFormat="1" ht="26.25" customHeight="1" x14ac:dyDescent="0.25">
      <c r="A596" s="951">
        <v>22</v>
      </c>
      <c r="B596" s="990" t="s">
        <v>566</v>
      </c>
      <c r="C596" s="990"/>
      <c r="D596" s="990"/>
      <c r="E596" s="990"/>
      <c r="F596" s="991"/>
    </row>
    <row r="597" spans="1:6" s="82" customFormat="1" ht="62.25" customHeight="1" x14ac:dyDescent="0.25">
      <c r="A597" s="949"/>
      <c r="B597" s="945" t="s">
        <v>534</v>
      </c>
      <c r="C597" s="868">
        <f t="shared" ref="C597:E599" si="66">C598</f>
        <v>8079.3</v>
      </c>
      <c r="D597" s="869">
        <f t="shared" si="66"/>
        <v>2423.79</v>
      </c>
      <c r="E597" s="869">
        <f t="shared" si="66"/>
        <v>30</v>
      </c>
      <c r="F597" s="866"/>
    </row>
    <row r="598" spans="1:6" s="82" customFormat="1" ht="168.75" x14ac:dyDescent="0.25">
      <c r="A598" s="949"/>
      <c r="B598" s="946" t="s">
        <v>567</v>
      </c>
      <c r="C598" s="727">
        <f t="shared" si="66"/>
        <v>8079.3</v>
      </c>
      <c r="D598" s="870">
        <f t="shared" si="66"/>
        <v>2423.79</v>
      </c>
      <c r="E598" s="870">
        <f t="shared" si="66"/>
        <v>30</v>
      </c>
      <c r="F598" s="42"/>
    </row>
    <row r="599" spans="1:6" s="82" customFormat="1" ht="37.5" x14ac:dyDescent="0.25">
      <c r="A599" s="949"/>
      <c r="B599" s="947" t="s">
        <v>535</v>
      </c>
      <c r="C599" s="727">
        <f t="shared" si="66"/>
        <v>8079.3</v>
      </c>
      <c r="D599" s="870">
        <f t="shared" si="66"/>
        <v>2423.79</v>
      </c>
      <c r="E599" s="870">
        <f t="shared" si="66"/>
        <v>30</v>
      </c>
      <c r="F599" s="42"/>
    </row>
    <row r="600" spans="1:6" s="82" customFormat="1" ht="204" customHeight="1" x14ac:dyDescent="0.25">
      <c r="A600" s="949"/>
      <c r="B600" s="891" t="s">
        <v>536</v>
      </c>
      <c r="C600" s="688">
        <v>8079.3</v>
      </c>
      <c r="D600" s="689">
        <v>2423.79</v>
      </c>
      <c r="E600" s="689">
        <f>D600/C600*100</f>
        <v>30</v>
      </c>
      <c r="F600" s="856" t="s">
        <v>568</v>
      </c>
    </row>
    <row r="601" spans="1:6" ht="21" customHeight="1" x14ac:dyDescent="0.3">
      <c r="A601" s="949"/>
      <c r="B601" s="899" t="s">
        <v>533</v>
      </c>
      <c r="C601" s="871">
        <f>C597</f>
        <v>8079.3</v>
      </c>
      <c r="D601" s="871">
        <f>D597</f>
        <v>2423.79</v>
      </c>
      <c r="E601" s="703">
        <f>D601/C601*100</f>
        <v>30</v>
      </c>
      <c r="F601" s="867"/>
    </row>
    <row r="602" spans="1:6" ht="21" customHeight="1" x14ac:dyDescent="0.3">
      <c r="A602" s="949"/>
      <c r="B602" s="896" t="s">
        <v>28</v>
      </c>
      <c r="C602" s="727"/>
      <c r="D602" s="870"/>
      <c r="E602" s="870"/>
      <c r="F602" s="42"/>
    </row>
    <row r="603" spans="1:6" ht="21" customHeight="1" x14ac:dyDescent="0.3">
      <c r="A603" s="949"/>
      <c r="B603" s="896" t="s">
        <v>29</v>
      </c>
      <c r="C603" s="688">
        <v>8079.3</v>
      </c>
      <c r="D603" s="870">
        <v>2423.79</v>
      </c>
      <c r="E603" s="688">
        <f>D603/C603*100</f>
        <v>30</v>
      </c>
      <c r="F603" s="42"/>
    </row>
    <row r="604" spans="1:6" ht="21" customHeight="1" x14ac:dyDescent="0.3">
      <c r="A604" s="949"/>
      <c r="B604" s="896" t="s">
        <v>30</v>
      </c>
      <c r="C604" s="727"/>
      <c r="D604" s="870"/>
      <c r="E604" s="870"/>
      <c r="F604" s="42"/>
    </row>
    <row r="605" spans="1:6" ht="21" customHeight="1" x14ac:dyDescent="0.3">
      <c r="A605" s="949"/>
      <c r="B605" s="896" t="s">
        <v>31</v>
      </c>
      <c r="C605" s="727"/>
      <c r="D605" s="870"/>
      <c r="E605" s="870"/>
      <c r="F605" s="42"/>
    </row>
    <row r="606" spans="1:6" ht="25.5" customHeight="1" x14ac:dyDescent="0.25">
      <c r="A606" s="949"/>
      <c r="B606" s="948" t="s">
        <v>537</v>
      </c>
      <c r="C606" s="872">
        <f>C40+C68+C93+C137+C187+C224+C243+C262+C294++C316+C330+C342+C381+C402+C419+C451+C469+C517+C536+C566+C591+C601</f>
        <v>4105138.4399999995</v>
      </c>
      <c r="D606" s="872">
        <f>D40+D68+D93+D137+D187+D224+D243+D262+D294++D316+D330+D342+D381+D402+D419+D451+D469+D517+D536+D566+D591+D601</f>
        <v>3941188.8</v>
      </c>
      <c r="E606" s="873">
        <f>D606/C606*100</f>
        <v>96.006233592453469</v>
      </c>
      <c r="F606" s="67"/>
    </row>
    <row r="607" spans="1:6" ht="25.5" customHeight="1" x14ac:dyDescent="0.3">
      <c r="A607" s="949"/>
      <c r="B607" s="896" t="s">
        <v>28</v>
      </c>
      <c r="C607" s="874">
        <f>C602+C592+C567+C537+C518+C470+C452+C420+C403+C382+C343+C331+C317+C295+C263+C244+C225+C188+C138+C94+C69+C41</f>
        <v>1718522.1900000002</v>
      </c>
      <c r="D607" s="874">
        <f>D602+D592+D567+D537+D518+D470+D452+D420+D403+D382+D343+D331+D317+D295+D263+D244+D225+D188+D138+D94+D69+D41</f>
        <v>1676264.43</v>
      </c>
      <c r="E607" s="688">
        <f>D607/C607*100</f>
        <v>97.541040770616988</v>
      </c>
      <c r="F607" s="69"/>
    </row>
    <row r="608" spans="1:6" ht="25.5" customHeight="1" x14ac:dyDescent="0.3">
      <c r="A608" s="949"/>
      <c r="B608" s="896" t="s">
        <v>29</v>
      </c>
      <c r="C608" s="874">
        <f>C603+C593+C568+C538+C519+C471+C453+C421+C404+C383+C344+C332+C318+C296+C264+C245+C226+C189+C139+C95+C70+C42</f>
        <v>1800538.6</v>
      </c>
      <c r="D608" s="874">
        <f>D603+D593+D568+D538+D519+D471+D453+D421+D404+D383+D344+D332+D318+D296+D264+D245+D226+D189+D139+D95+D70+D42</f>
        <v>1709037.6800000004</v>
      </c>
      <c r="E608" s="688">
        <f>D608/C608*100</f>
        <v>94.918136162146169</v>
      </c>
      <c r="F608" s="45"/>
    </row>
    <row r="609" spans="1:6" ht="25.5" customHeight="1" x14ac:dyDescent="0.3">
      <c r="A609" s="949"/>
      <c r="B609" s="896" t="s">
        <v>30</v>
      </c>
      <c r="C609" s="874">
        <f>C604+C594+C569+C539+C520+C472+C454+C422+C405+C384+C345+C333+C319+C297+C227+C190+C96+C71+C43+C140</f>
        <v>10418.84</v>
      </c>
      <c r="D609" s="874">
        <f>D604+D594+D569+D539+D520+D472+D454+D422+D405+D384+D345+D333+D319+D297+D227+D190+D96+D71+D43+D140</f>
        <v>10268.120000000001</v>
      </c>
      <c r="E609" s="688">
        <f>D609/C609*100</f>
        <v>98.55338982074781</v>
      </c>
      <c r="F609" s="45"/>
    </row>
    <row r="610" spans="1:6" ht="25.5" customHeight="1" x14ac:dyDescent="0.3">
      <c r="A610" s="949"/>
      <c r="B610" s="896" t="s">
        <v>31</v>
      </c>
      <c r="C610" s="874">
        <f>C605+C595+C570+C540+C521+C473+C455+C423+C406+C385+C346+C334+C320+C298+C265+C246+C228+C191+C97+C72+C44</f>
        <v>575658.74999999988</v>
      </c>
      <c r="D610" s="874">
        <f>D605+D595+D570+D540+D521+D473+D455+D423+D406+D385+D346+D334+D320+D298+D265+D246+D228+D191+D97+D72+D44</f>
        <v>545618.56000000017</v>
      </c>
      <c r="E610" s="688">
        <f>D610/C610*100</f>
        <v>94.781597604483608</v>
      </c>
      <c r="F610" s="45"/>
    </row>
  </sheetData>
  <mergeCells count="67">
    <mergeCell ref="B192:F192"/>
    <mergeCell ref="B424:F424"/>
    <mergeCell ref="B571:F571"/>
    <mergeCell ref="B596:F596"/>
    <mergeCell ref="B229:F229"/>
    <mergeCell ref="B247:F247"/>
    <mergeCell ref="B407:F407"/>
    <mergeCell ref="F214:F215"/>
    <mergeCell ref="B214:B215"/>
    <mergeCell ref="C214:C215"/>
    <mergeCell ref="D214:D215"/>
    <mergeCell ref="E214:E215"/>
    <mergeCell ref="B347:F347"/>
    <mergeCell ref="B456:F456"/>
    <mergeCell ref="B5:F5"/>
    <mergeCell ref="B1:F1"/>
    <mergeCell ref="F149:F150"/>
    <mergeCell ref="B149:B150"/>
    <mergeCell ref="C149:C150"/>
    <mergeCell ref="D149:D150"/>
    <mergeCell ref="E149:E150"/>
    <mergeCell ref="B73:F73"/>
    <mergeCell ref="A74:A81"/>
    <mergeCell ref="A82:A97"/>
    <mergeCell ref="A99:A108"/>
    <mergeCell ref="A109:A126"/>
    <mergeCell ref="A6:A16"/>
    <mergeCell ref="A17:A28"/>
    <mergeCell ref="A29:A44"/>
    <mergeCell ref="A46:A53"/>
    <mergeCell ref="A54:A72"/>
    <mergeCell ref="A127:A140"/>
    <mergeCell ref="A142:A146"/>
    <mergeCell ref="A147:A158"/>
    <mergeCell ref="A159:A176"/>
    <mergeCell ref="A177:A191"/>
    <mergeCell ref="A250:A257"/>
    <mergeCell ref="A258:A265"/>
    <mergeCell ref="A267:A279"/>
    <mergeCell ref="A280:A292"/>
    <mergeCell ref="A193:A203"/>
    <mergeCell ref="A204:A213"/>
    <mergeCell ref="A214:A227"/>
    <mergeCell ref="A230:A246"/>
    <mergeCell ref="A248:A249"/>
    <mergeCell ref="A293:A298"/>
    <mergeCell ref="A300:A308"/>
    <mergeCell ref="A309:A320"/>
    <mergeCell ref="A322:A328"/>
    <mergeCell ref="A329:A334"/>
    <mergeCell ref="A336:A346"/>
    <mergeCell ref="A348:A366"/>
    <mergeCell ref="A367:A385"/>
    <mergeCell ref="A387:A389"/>
    <mergeCell ref="A390:A406"/>
    <mergeCell ref="A408:A411"/>
    <mergeCell ref="A412:A423"/>
    <mergeCell ref="A425:A436"/>
    <mergeCell ref="A437:A455"/>
    <mergeCell ref="A457:A467"/>
    <mergeCell ref="A542:A559"/>
    <mergeCell ref="A560:A570"/>
    <mergeCell ref="A468:A473"/>
    <mergeCell ref="A475:A504"/>
    <mergeCell ref="A505:A521"/>
    <mergeCell ref="A523:A534"/>
    <mergeCell ref="A535:A540"/>
  </mergeCells>
  <pageMargins left="0.23622047244094491" right="0.23622047244094491" top="0.39370078740157483" bottom="0.39370078740157483" header="0.31496062992125984" footer="0.31496062992125984"/>
  <pageSetup paperSize="9" scale="50" orientation="portrait" r:id="rId1"/>
  <headerFooter>
    <oddFooter>Страница &amp;P</oddFooter>
  </headerFooter>
  <rowBreaks count="9" manualBreakCount="9">
    <brk id="213" max="5" man="1"/>
    <brk id="223" max="5" man="1"/>
    <brk id="246" max="5" man="1"/>
    <brk id="257" max="5" man="1"/>
    <brk id="279" max="5" man="1"/>
    <brk id="290" max="5" man="1"/>
    <brk id="308" max="5" man="1"/>
    <brk id="401" max="5" man="1"/>
    <brk id="59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2014 год</vt:lpstr>
      <vt:lpstr>для размещения на сайте</vt:lpstr>
      <vt:lpstr>'2014 год'!Заголовки_для_печати</vt:lpstr>
      <vt:lpstr>'для размещения на сайте'!Заголовки_для_печати</vt:lpstr>
      <vt:lpstr>'2014 год'!Область_печати</vt:lpstr>
      <vt:lpstr>'для размещения на сайте'!Область_печати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Сысоева Оксана Петровна</dc:creator>
  <cp:lastModifiedBy>Сысоева Оксана Петровна</cp:lastModifiedBy>
  <cp:lastPrinted>2015-06-03T06:45:00Z</cp:lastPrinted>
  <dcterms:created xsi:type="dcterms:W3CDTF">2015-03-11T10:17:59Z</dcterms:created>
  <dcterms:modified xsi:type="dcterms:W3CDTF">2015-06-03T11:00:22Z</dcterms:modified>
</cp:coreProperties>
</file>